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3233" documentId="120_S{118792C3-22EF-5104-A093-F22BFE3913F3}" xr6:coauthVersionLast="47" xr6:coauthVersionMax="47" xr10:uidLastSave="{1B82E886-CF71-4175-868C-0B6C5F5CD46A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" sheetId="10" r:id="rId7"/>
    <sheet name="CONTROLE D+1" sheetId="15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6" hidden="1">'CONTROLE D'!$A$6:$P$8</definedName>
    <definedName name="_xlnm._FilterDatabase" localSheetId="8" hidden="1">'CONTROLE - MAQUINISTAS'!$B$2:$K$3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86" i="1" l="1" a="1"/>
  <c r="N286" i="1"/>
  <c r="N283" i="1" a="1"/>
  <c r="N283" i="1"/>
  <c r="N284" i="1" a="1"/>
  <c r="N284" i="1"/>
  <c r="M283" i="1" a="1"/>
  <c r="M283" i="1"/>
  <c r="M284" i="1" a="1"/>
  <c r="M284" i="1"/>
  <c r="M281" i="1" a="1"/>
  <c r="M281" i="1" s="1"/>
  <c r="N280" i="1" a="1"/>
  <c r="N280" i="1" s="1"/>
  <c r="M280" i="1" a="1"/>
  <c r="M280" i="1" s="1"/>
  <c r="N279" i="1" a="1"/>
  <c r="N279" i="1" s="1"/>
  <c r="M279" i="1" a="1"/>
  <c r="M279" i="1" s="1"/>
  <c r="M286" i="1" a="1"/>
  <c r="M286" i="1" s="1"/>
  <c r="N272" i="1" a="1"/>
  <c r="N272" i="1" s="1"/>
  <c r="M272" i="1" a="1"/>
  <c r="M272" i="1" s="1"/>
  <c r="N271" i="1" a="1"/>
  <c r="N271" i="1" s="1"/>
  <c r="M271" i="1" a="1"/>
  <c r="M271" i="1" s="1"/>
  <c r="N270" i="1" a="1"/>
  <c r="N270" i="1" s="1"/>
  <c r="M270" i="1" a="1"/>
  <c r="M270" i="1" s="1"/>
  <c r="N269" i="1" a="1"/>
  <c r="N269" i="1" s="1"/>
  <c r="M269" i="1" a="1"/>
  <c r="M269" i="1" s="1"/>
  <c r="N268" i="1" a="1"/>
  <c r="N268" i="1" s="1"/>
  <c r="M268" i="1" a="1"/>
  <c r="M268" i="1" s="1"/>
  <c r="N267" i="1" a="1"/>
  <c r="N267" i="1" s="1"/>
  <c r="M267" i="1" a="1"/>
  <c r="M267" i="1" s="1"/>
  <c r="N265" i="1" a="1"/>
  <c r="N265" i="1" s="1"/>
  <c r="M265" i="1" a="1"/>
  <c r="M265" i="1" s="1"/>
  <c r="M261" i="1" a="1"/>
  <c r="M261" i="1" s="1"/>
  <c r="N261" i="1" a="1"/>
  <c r="N261" i="1" s="1"/>
  <c r="M262" i="1" a="1"/>
  <c r="M262" i="1" s="1"/>
  <c r="N262" i="1" a="1"/>
  <c r="N262" i="1" s="1"/>
  <c r="N260" i="1" a="1"/>
  <c r="N260" i="1" s="1"/>
  <c r="M260" i="1" a="1"/>
  <c r="M260" i="1" s="1"/>
  <c r="N266" i="1" a="1"/>
  <c r="N266" i="1" s="1"/>
  <c r="M266" i="1" a="1"/>
  <c r="M266" i="1" s="1"/>
  <c r="M264" i="1" a="1"/>
  <c r="M264" i="1"/>
  <c r="N263" i="1" a="1"/>
  <c r="N263" i="1"/>
  <c r="M263" i="1" a="1"/>
  <c r="M263" i="1"/>
  <c r="M259" i="1" a="1"/>
  <c r="M259" i="1"/>
  <c r="N258" i="1" a="1"/>
  <c r="N258" i="1"/>
  <c r="M258" i="1" a="1"/>
  <c r="M258" i="1"/>
  <c r="N257" i="1" a="1"/>
  <c r="N257" i="1"/>
  <c r="M257" i="1" a="1"/>
  <c r="M257" i="1"/>
  <c r="N256" i="1" a="1"/>
  <c r="N256" i="1"/>
  <c r="M256" i="1" a="1"/>
  <c r="M256" i="1"/>
  <c r="AP230" i="1"/>
  <c r="M253" i="1" a="1"/>
  <c r="M253" i="1" s="1"/>
  <c r="N236" i="1" a="1"/>
  <c r="N236" i="1" s="1"/>
  <c r="M236" i="1" a="1"/>
  <c r="M236" i="1" s="1"/>
  <c r="M237" i="1" a="1"/>
  <c r="M237" i="1" s="1"/>
  <c r="N237" i="1" a="1"/>
  <c r="N237" i="1" s="1"/>
  <c r="M238" i="1" a="1"/>
  <c r="M238" i="1" s="1"/>
  <c r="N238" i="1" a="1"/>
  <c r="N238" i="1" s="1"/>
  <c r="M239" i="1" a="1"/>
  <c r="M239" i="1" s="1"/>
  <c r="N239" i="1" a="1"/>
  <c r="N239" i="1" s="1"/>
  <c r="M241" i="1" a="1"/>
  <c r="M241" i="1" s="1"/>
  <c r="N241" i="1" a="1"/>
  <c r="N241" i="1" s="1"/>
  <c r="M242" i="1" a="1"/>
  <c r="M242" i="1" s="1"/>
  <c r="N242" i="1" a="1"/>
  <c r="N242" i="1" s="1"/>
  <c r="M243" i="1" a="1"/>
  <c r="M243" i="1" s="1"/>
  <c r="N243" i="1" a="1"/>
  <c r="N243" i="1" s="1"/>
  <c r="M244" i="1" a="1"/>
  <c r="M244" i="1" s="1"/>
  <c r="N244" i="1" a="1"/>
  <c r="N244" i="1" s="1"/>
  <c r="N252" i="1" a="1"/>
  <c r="N252" i="1" s="1"/>
  <c r="M252" i="1" a="1"/>
  <c r="M252" i="1" s="1"/>
  <c r="N251" i="1" a="1"/>
  <c r="N251" i="1" s="1"/>
  <c r="M251" i="1" a="1"/>
  <c r="M251" i="1" s="1"/>
  <c r="M248" i="1" a="1"/>
  <c r="M248" i="1" s="1"/>
  <c r="M247" i="1" a="1"/>
  <c r="M247" i="1" s="1"/>
  <c r="M246" i="1" a="1"/>
  <c r="M246" i="1" s="1"/>
  <c r="N235" i="1" a="1"/>
  <c r="N235" i="1" s="1"/>
  <c r="M235" i="1" a="1"/>
  <c r="M235" i="1" s="1"/>
  <c r="N234" i="1" a="1"/>
  <c r="N234" i="1"/>
  <c r="M234" i="1" a="1"/>
  <c r="M234" i="1"/>
  <c r="N233" i="1" a="1"/>
  <c r="N233" i="1"/>
  <c r="M233" i="1" a="1"/>
  <c r="M233" i="1"/>
  <c r="M231" i="1" a="1"/>
  <c r="M231" i="1"/>
  <c r="N230" i="1" a="1"/>
  <c r="N230" i="1"/>
  <c r="AN230" i="1" s="1"/>
  <c r="M230" i="1" a="1"/>
  <c r="M230" i="1"/>
  <c r="N229" i="1" a="1"/>
  <c r="N229" i="1"/>
  <c r="M229" i="1" a="1"/>
  <c r="M229" i="1"/>
  <c r="N228" i="1" a="1"/>
  <c r="N228" i="1"/>
  <c r="M228" i="1" a="1"/>
  <c r="M228" i="1"/>
  <c r="M226" i="1" a="1"/>
  <c r="M226" i="1"/>
  <c r="N225" i="1" a="1"/>
  <c r="N225" i="1"/>
  <c r="M225" i="1" a="1"/>
  <c r="M225" i="1"/>
  <c r="N224" i="1" a="1"/>
  <c r="N224" i="1"/>
  <c r="M224" i="1" a="1"/>
  <c r="M224" i="1"/>
  <c r="N223" i="1" a="1"/>
  <c r="N223" i="1"/>
  <c r="M223" i="1" a="1"/>
  <c r="M223" i="1"/>
  <c r="N137" i="1" a="1"/>
  <c r="N137" i="1" s="1"/>
  <c r="M137" i="1" a="1"/>
  <c r="M137" i="1" s="1"/>
  <c r="N195" i="1" a="1"/>
  <c r="N195" i="1" s="1"/>
  <c r="M195" i="1" a="1"/>
  <c r="M195" i="1" s="1"/>
  <c r="N194" i="1" a="1"/>
  <c r="N194" i="1" s="1"/>
  <c r="M194" i="1" a="1"/>
  <c r="M194" i="1" s="1"/>
  <c r="N193" i="1" a="1"/>
  <c r="N193" i="1" s="1"/>
  <c r="M193" i="1" a="1"/>
  <c r="M193" i="1" s="1"/>
  <c r="M220" i="1" a="1"/>
  <c r="M220" i="1" s="1"/>
  <c r="N219" i="1" a="1"/>
  <c r="N219" i="1" s="1"/>
  <c r="M219" i="1" a="1"/>
  <c r="M219" i="1" s="1"/>
  <c r="N218" i="1" a="1"/>
  <c r="N218" i="1" s="1"/>
  <c r="M218" i="1" a="1"/>
  <c r="M218" i="1" s="1"/>
  <c r="N217" i="1" a="1"/>
  <c r="N217" i="1" s="1"/>
  <c r="M217" i="1" a="1"/>
  <c r="M217" i="1" s="1"/>
  <c r="N210" i="1" a="1"/>
  <c r="N210" i="1" s="1"/>
  <c r="M210" i="1" a="1"/>
  <c r="M210" i="1" s="1"/>
  <c r="N207" i="1" a="1"/>
  <c r="N207" i="1" s="1"/>
  <c r="M207" i="1" a="1"/>
  <c r="M207" i="1" s="1"/>
  <c r="N200" i="1" a="1"/>
  <c r="N200" i="1" s="1"/>
  <c r="M200" i="1" a="1"/>
  <c r="M200" i="1" s="1"/>
  <c r="M203" i="1" a="1"/>
  <c r="M203" i="1" s="1"/>
  <c r="N202" i="1" a="1"/>
  <c r="N202" i="1" s="1"/>
  <c r="M202" i="1" a="1"/>
  <c r="M202" i="1" s="1"/>
  <c r="N201" i="1" a="1"/>
  <c r="N201" i="1" s="1"/>
  <c r="M201" i="1" a="1"/>
  <c r="M201" i="1" s="1"/>
  <c r="N197" i="1" a="1"/>
  <c r="N197" i="1" s="1"/>
  <c r="M197" i="1" a="1"/>
  <c r="M197" i="1" s="1"/>
  <c r="N198" i="1" a="1"/>
  <c r="N198" i="1" s="1"/>
  <c r="M198" i="1" a="1"/>
  <c r="M198" i="1" s="1"/>
  <c r="N189" i="1" a="1"/>
  <c r="N189" i="1" s="1"/>
  <c r="M189" i="1" a="1"/>
  <c r="M189" i="1" s="1"/>
  <c r="M190" i="1" a="1"/>
  <c r="M190" i="1" s="1"/>
  <c r="N184" i="1" a="1"/>
  <c r="N184" i="1" s="1"/>
  <c r="M184" i="1" a="1"/>
  <c r="M184" i="1" s="1"/>
  <c r="M168" i="1" a="1"/>
  <c r="M168" i="1"/>
  <c r="M169" i="1" a="1"/>
  <c r="M169" i="1"/>
  <c r="N174" i="1" a="1"/>
  <c r="N174" i="1"/>
  <c r="M174" i="1" a="1"/>
  <c r="M174" i="1"/>
  <c r="N173" i="1" a="1"/>
  <c r="N173" i="1"/>
  <c r="M173" i="1" a="1"/>
  <c r="M173" i="1"/>
  <c r="N159" i="1" a="1"/>
  <c r="N159" i="1"/>
  <c r="M159" i="1" a="1"/>
  <c r="M159" i="1"/>
  <c r="N158" i="1" a="1"/>
  <c r="N158" i="1"/>
  <c r="M158" i="1" a="1"/>
  <c r="M158" i="1"/>
  <c r="N157" i="1" a="1"/>
  <c r="N157" i="1"/>
  <c r="M157" i="1" a="1"/>
  <c r="M157" i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156" i="1" a="1"/>
  <c r="N156" i="1"/>
  <c r="L153" i="15" s="1"/>
  <c r="M156" i="1" a="1"/>
  <c r="M156" i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/>
  <c r="L76" i="15" s="1"/>
  <c r="M79" i="1" a="1"/>
  <c r="M79" i="1"/>
  <c r="K76" i="15" s="1"/>
  <c r="M102" i="1" a="1"/>
  <c r="M102" i="1" s="1"/>
  <c r="K99" i="15" s="1"/>
  <c r="N100" i="1" a="1"/>
  <c r="N100" i="1"/>
  <c r="L97" i="15" s="1"/>
  <c r="M100" i="1" a="1"/>
  <c r="M100" i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/>
  <c r="K72" i="15" s="1"/>
  <c r="N65" i="1" a="1"/>
  <c r="N65" i="1"/>
  <c r="L62" i="15" s="1"/>
  <c r="M65" i="1" a="1"/>
  <c r="M65" i="1"/>
  <c r="K62" i="15" s="1"/>
  <c r="N63" i="1" a="1"/>
  <c r="N63" i="1"/>
  <c r="L60" i="15" s="1"/>
  <c r="M63" i="1" a="1"/>
  <c r="M63" i="1"/>
  <c r="K60" i="15" s="1"/>
  <c r="N62" i="1" a="1"/>
  <c r="N62" i="1"/>
  <c r="L59" i="15" s="1"/>
  <c r="M62" i="1" a="1"/>
  <c r="M62" i="1"/>
  <c r="K59" i="15" s="1"/>
  <c r="M74" i="1" a="1"/>
  <c r="M74" i="1"/>
  <c r="K71" i="15" s="1"/>
  <c r="M73" i="1" a="1"/>
  <c r="M73" i="1"/>
  <c r="K70" i="15" s="1"/>
  <c r="M68" i="1" a="1"/>
  <c r="M68" i="1"/>
  <c r="K65" i="15" s="1"/>
  <c r="M69" i="1" a="1"/>
  <c r="M69" i="1"/>
  <c r="K66" i="15" s="1"/>
  <c r="N69" i="1" a="1"/>
  <c r="N69" i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/>
  <c r="M46" i="1" a="1"/>
  <c r="M46" i="1"/>
  <c r="K43" i="15" s="1"/>
  <c r="N46" i="1" a="1"/>
  <c r="N46" i="1"/>
  <c r="L43" i="15" s="1"/>
  <c r="M40" i="1" a="1"/>
  <c r="M40" i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R25" i="15" s="1"/>
  <c r="S28" i="1" a="1"/>
  <c r="S28" i="1"/>
  <c r="D25" i="15" s="1"/>
  <c r="T28" i="1" a="1"/>
  <c r="T28" i="1"/>
  <c r="E25" i="15" s="1"/>
  <c r="U28" i="1" a="1"/>
  <c r="U28" i="1"/>
  <c r="AI28" i="1"/>
  <c r="AJ28" i="1"/>
  <c r="AK28" i="1"/>
  <c r="AL28" i="1"/>
  <c r="AM28" i="1"/>
  <c r="AN28" i="1"/>
  <c r="AO28" i="1"/>
  <c r="AP28" i="1"/>
  <c r="AQ28" i="1"/>
  <c r="BB28" i="1"/>
  <c r="BE28" i="1" a="1"/>
  <c r="BE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/>
  <c r="D4" i="15" s="1"/>
  <c r="T7" i="1" a="1"/>
  <c r="T7" i="1"/>
  <c r="E4" i="15" s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BB7" i="1"/>
  <c r="BE7" i="1" a="1"/>
  <c r="BE7" i="1"/>
  <c r="BR7" i="1"/>
  <c r="BS7" i="1"/>
  <c r="BT7" i="1"/>
  <c r="A8" i="1"/>
  <c r="C8" i="1"/>
  <c r="G8" i="1"/>
  <c r="M8" i="1" a="1"/>
  <c r="M8" i="1"/>
  <c r="K5" i="15" s="1"/>
  <c r="N8" i="1" a="1"/>
  <c r="N8" i="1"/>
  <c r="L5" i="15" s="1"/>
  <c r="R8" i="1"/>
  <c r="S8" i="1" a="1"/>
  <c r="S8" i="1"/>
  <c r="D5" i="15" s="1"/>
  <c r="T8" i="1" a="1"/>
  <c r="T8" i="1"/>
  <c r="E5" i="15" s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E8" i="1" a="1"/>
  <c r="BE8" i="1"/>
  <c r="BR8" i="1"/>
  <c r="BS8" i="1"/>
  <c r="BT8" i="1"/>
  <c r="A9" i="1"/>
  <c r="C9" i="1"/>
  <c r="G9" i="1"/>
  <c r="M9" i="1" a="1"/>
  <c r="M9" i="1"/>
  <c r="K6" i="15" s="1"/>
  <c r="N9" i="1" a="1"/>
  <c r="N9" i="1"/>
  <c r="L6" i="15" s="1"/>
  <c r="R9" i="1"/>
  <c r="S9" i="1" a="1"/>
  <c r="S9" i="1"/>
  <c r="D6" i="15" s="1"/>
  <c r="T9" i="1" a="1"/>
  <c r="T9" i="1"/>
  <c r="E6" i="15" s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BB9" i="1"/>
  <c r="BE9" i="1" a="1"/>
  <c r="BE9" i="1"/>
  <c r="BR9" i="1"/>
  <c r="BS9" i="1"/>
  <c r="BT9" i="1"/>
  <c r="A10" i="1"/>
  <c r="C10" i="1"/>
  <c r="G10" i="1"/>
  <c r="M10" i="1" a="1"/>
  <c r="M10" i="1"/>
  <c r="K7" i="15" s="1"/>
  <c r="N10" i="1" a="1"/>
  <c r="N10" i="1"/>
  <c r="L7" i="15" s="1"/>
  <c r="R10" i="1"/>
  <c r="S10" i="1" a="1"/>
  <c r="S10" i="1"/>
  <c r="D7" i="15" s="1"/>
  <c r="T10" i="1" a="1"/>
  <c r="T10" i="1"/>
  <c r="E7" i="15" s="1"/>
  <c r="U10" i="1" a="1"/>
  <c r="U10" i="1"/>
  <c r="AI10" i="1"/>
  <c r="AJ10" i="1"/>
  <c r="AK10" i="1"/>
  <c r="K11" i="10" s="1"/>
  <c r="AL10" i="1"/>
  <c r="AM10" i="1"/>
  <c r="AN10" i="1"/>
  <c r="AO10" i="1"/>
  <c r="AP10" i="1"/>
  <c r="M11" i="10" s="1"/>
  <c r="AQ10" i="1"/>
  <c r="BB10" i="1"/>
  <c r="BE10" i="1" a="1"/>
  <c r="BE10" i="1"/>
  <c r="BR10" i="1"/>
  <c r="BS10" i="1"/>
  <c r="BT10" i="1"/>
  <c r="A11" i="1"/>
  <c r="C11" i="1"/>
  <c r="G11" i="1"/>
  <c r="M11" i="1" a="1"/>
  <c r="M11" i="1"/>
  <c r="K8" i="15" s="1"/>
  <c r="N11" i="1" a="1"/>
  <c r="N11" i="1"/>
  <c r="L8" i="15" s="1"/>
  <c r="R11" i="1"/>
  <c r="S11" i="1" a="1"/>
  <c r="S11" i="1"/>
  <c r="D8" i="15" s="1"/>
  <c r="T11" i="1" a="1"/>
  <c r="T11" i="1"/>
  <c r="E8" i="15" s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BB11" i="1"/>
  <c r="BE11" i="1" a="1"/>
  <c r="BE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BB13" i="1"/>
  <c r="BE13" i="1" a="1"/>
  <c r="BE13" i="1"/>
  <c r="BR13" i="1"/>
  <c r="BS13" i="1"/>
  <c r="BT13" i="1"/>
  <c r="A14" i="1"/>
  <c r="C14" i="1"/>
  <c r="G14" i="1"/>
  <c r="R14" i="1"/>
  <c r="R11" i="15" s="1"/>
  <c r="S14" i="1" a="1"/>
  <c r="S14" i="1"/>
  <c r="D11" i="15" s="1"/>
  <c r="T14" i="1" a="1"/>
  <c r="T14" i="1"/>
  <c r="E11" i="15" s="1"/>
  <c r="U14" i="1" a="1"/>
  <c r="U14" i="1"/>
  <c r="AI14" i="1"/>
  <c r="AJ14" i="1"/>
  <c r="K15" i="10"/>
  <c r="AO14" i="1"/>
  <c r="M15" i="10"/>
  <c r="BB14" i="1"/>
  <c r="BE14" i="1" a="1"/>
  <c r="BE14" i="1"/>
  <c r="BR14" i="1"/>
  <c r="BS14" i="1"/>
  <c r="BT14" i="1"/>
  <c r="A15" i="1"/>
  <c r="C15" i="1"/>
  <c r="G15" i="1"/>
  <c r="R15" i="1"/>
  <c r="R12" i="15" s="1"/>
  <c r="S15" i="1" a="1"/>
  <c r="S15" i="1"/>
  <c r="D12" i="15" s="1"/>
  <c r="T15" i="1" a="1"/>
  <c r="T15" i="1"/>
  <c r="E12" i="15" s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BB15" i="1"/>
  <c r="BE15" i="1" a="1"/>
  <c r="BE15" i="1"/>
  <c r="BR15" i="1"/>
  <c r="BS15" i="1"/>
  <c r="BT15" i="1"/>
  <c r="A16" i="1"/>
  <c r="C16" i="1"/>
  <c r="G16" i="1"/>
  <c r="R16" i="1"/>
  <c r="R13" i="15" s="1"/>
  <c r="S16" i="1" a="1"/>
  <c r="S16" i="1"/>
  <c r="D13" i="15" s="1"/>
  <c r="T16" i="1" a="1"/>
  <c r="T16" i="1"/>
  <c r="E13" i="15" s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BB16" i="1"/>
  <c r="BE16" i="1" a="1"/>
  <c r="BE16" i="1"/>
  <c r="BR16" i="1"/>
  <c r="BS16" i="1"/>
  <c r="BT16" i="1"/>
  <c r="A17" i="1"/>
  <c r="C17" i="1"/>
  <c r="G17" i="1"/>
  <c r="R17" i="1"/>
  <c r="R14" i="15" s="1"/>
  <c r="S17" i="1" a="1"/>
  <c r="S17" i="1"/>
  <c r="D14" i="15" s="1"/>
  <c r="T17" i="1" a="1"/>
  <c r="T17" i="1"/>
  <c r="E14" i="15" s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BB17" i="1"/>
  <c r="BE17" i="1" a="1"/>
  <c r="BE17" i="1"/>
  <c r="BR17" i="1"/>
  <c r="BS17" i="1"/>
  <c r="BT17" i="1"/>
  <c r="A18" i="1"/>
  <c r="C18" i="1"/>
  <c r="G18" i="1"/>
  <c r="M18" i="1" a="1"/>
  <c r="M18" i="1"/>
  <c r="K15" i="15" s="1"/>
  <c r="N18" i="1" a="1"/>
  <c r="N18" i="1"/>
  <c r="L15" i="15" s="1"/>
  <c r="R18" i="1"/>
  <c r="S18" i="1" a="1"/>
  <c r="S18" i="1"/>
  <c r="D15" i="15" s="1"/>
  <c r="T18" i="1" a="1"/>
  <c r="T18" i="1"/>
  <c r="E15" i="15" s="1"/>
  <c r="U18" i="1" a="1"/>
  <c r="U18" i="1"/>
  <c r="AI18" i="1"/>
  <c r="AJ18" i="1"/>
  <c r="AK18" i="1"/>
  <c r="K19" i="10" s="1"/>
  <c r="AL18" i="1"/>
  <c r="AM18" i="1"/>
  <c r="AN18" i="1"/>
  <c r="AO18" i="1"/>
  <c r="AP18" i="1"/>
  <c r="M19" i="10" s="1"/>
  <c r="AQ18" i="1"/>
  <c r="BB18" i="1"/>
  <c r="BE18" i="1" a="1"/>
  <c r="BE18" i="1"/>
  <c r="BR18" i="1"/>
  <c r="BS18" i="1"/>
  <c r="BT18" i="1"/>
  <c r="A19" i="1"/>
  <c r="C19" i="1"/>
  <c r="G19" i="1"/>
  <c r="R19" i="1"/>
  <c r="R16" i="15" s="1"/>
  <c r="S19" i="1" a="1"/>
  <c r="S19" i="1"/>
  <c r="D16" i="15" s="1"/>
  <c r="T19" i="1" a="1"/>
  <c r="T19" i="1"/>
  <c r="E16" i="15" s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BB19" i="1"/>
  <c r="BE19" i="1" a="1"/>
  <c r="BE19" i="1"/>
  <c r="BR19" i="1"/>
  <c r="BS19" i="1"/>
  <c r="BT19" i="1"/>
  <c r="A20" i="1"/>
  <c r="C20" i="1"/>
  <c r="G20" i="1"/>
  <c r="R20" i="1"/>
  <c r="R17" i="15" s="1"/>
  <c r="S20" i="1" a="1"/>
  <c r="S20" i="1"/>
  <c r="D17" i="15" s="1"/>
  <c r="T20" i="1" a="1"/>
  <c r="T20" i="1"/>
  <c r="E17" i="15" s="1"/>
  <c r="U20" i="1" a="1"/>
  <c r="U20" i="1"/>
  <c r="AI20" i="1"/>
  <c r="AJ20" i="1"/>
  <c r="AK20" i="1"/>
  <c r="K21" i="10" s="1"/>
  <c r="AL20" i="1"/>
  <c r="AM20" i="1"/>
  <c r="AN20" i="1"/>
  <c r="AO20" i="1"/>
  <c r="AP20" i="1"/>
  <c r="M21" i="10" s="1"/>
  <c r="AQ20" i="1"/>
  <c r="BB20" i="1"/>
  <c r="BE20" i="1" a="1"/>
  <c r="BE20" i="1"/>
  <c r="BR20" i="1"/>
  <c r="BS20" i="1"/>
  <c r="BT20" i="1"/>
  <c r="A21" i="1"/>
  <c r="C21" i="1"/>
  <c r="G21" i="1"/>
  <c r="R21" i="1"/>
  <c r="R18" i="15" s="1"/>
  <c r="S21" i="1" a="1"/>
  <c r="S21" i="1"/>
  <c r="D18" i="15" s="1"/>
  <c r="T21" i="1" a="1"/>
  <c r="T21" i="1"/>
  <c r="E18" i="15" s="1"/>
  <c r="U21" i="1" a="1"/>
  <c r="U21" i="1"/>
  <c r="AI21" i="1"/>
  <c r="AJ21" i="1"/>
  <c r="AK21" i="1"/>
  <c r="K22" i="10" s="1"/>
  <c r="AL21" i="1"/>
  <c r="AM21" i="1"/>
  <c r="AN21" i="1"/>
  <c r="AO21" i="1"/>
  <c r="AP21" i="1"/>
  <c r="M22" i="10" s="1"/>
  <c r="AQ21" i="1"/>
  <c r="BB21" i="1"/>
  <c r="BE21" i="1" a="1"/>
  <c r="BE21" i="1"/>
  <c r="BR21" i="1"/>
  <c r="BS21" i="1"/>
  <c r="BT21" i="1"/>
  <c r="A22" i="1"/>
  <c r="C22" i="1"/>
  <c r="G22" i="1"/>
  <c r="R22" i="1"/>
  <c r="R19" i="15" s="1"/>
  <c r="S22" i="1" a="1"/>
  <c r="S22" i="1"/>
  <c r="D19" i="15" s="1"/>
  <c r="T22" i="1" a="1"/>
  <c r="T22" i="1"/>
  <c r="E19" i="15" s="1"/>
  <c r="U22" i="1" a="1"/>
  <c r="U22" i="1"/>
  <c r="AI22" i="1"/>
  <c r="AJ22" i="1"/>
  <c r="AK22" i="1"/>
  <c r="K23" i="10" s="1"/>
  <c r="AL22" i="1"/>
  <c r="AM22" i="1"/>
  <c r="AN22" i="1"/>
  <c r="AO22" i="1"/>
  <c r="AP22" i="1"/>
  <c r="M23" i="10" s="1"/>
  <c r="AQ22" i="1"/>
  <c r="BB22" i="1"/>
  <c r="BE22" i="1" a="1"/>
  <c r="BE22" i="1"/>
  <c r="BR22" i="1"/>
  <c r="BS22" i="1"/>
  <c r="BT22" i="1"/>
  <c r="A23" i="1"/>
  <c r="C23" i="1"/>
  <c r="G23" i="1"/>
  <c r="R23" i="1"/>
  <c r="R20" i="15" s="1"/>
  <c r="S23" i="1" a="1"/>
  <c r="S23" i="1"/>
  <c r="D20" i="15" s="1"/>
  <c r="T23" i="1" a="1"/>
  <c r="T23" i="1"/>
  <c r="E20" i="15" s="1"/>
  <c r="U23" i="1" a="1"/>
  <c r="U23" i="1"/>
  <c r="AI23" i="1"/>
  <c r="AJ23" i="1"/>
  <c r="AK23" i="1"/>
  <c r="K24" i="10" s="1"/>
  <c r="AL23" i="1"/>
  <c r="AM23" i="1"/>
  <c r="AN23" i="1"/>
  <c r="AO23" i="1"/>
  <c r="AP23" i="1"/>
  <c r="M24" i="10" s="1"/>
  <c r="AQ23" i="1"/>
  <c r="BB23" i="1"/>
  <c r="BE23" i="1" a="1"/>
  <c r="BE23" i="1"/>
  <c r="BR23" i="1"/>
  <c r="BS23" i="1"/>
  <c r="BT23" i="1"/>
  <c r="A24" i="1"/>
  <c r="C24" i="1"/>
  <c r="G24" i="1"/>
  <c r="M24" i="1" a="1"/>
  <c r="M24" i="1"/>
  <c r="K21" i="15" s="1"/>
  <c r="N24" i="1" a="1"/>
  <c r="N24" i="1"/>
  <c r="L21" i="15" s="1"/>
  <c r="R24" i="1"/>
  <c r="S24" i="1" a="1"/>
  <c r="S24" i="1"/>
  <c r="D21" i="15" s="1"/>
  <c r="T24" i="1" a="1"/>
  <c r="T24" i="1"/>
  <c r="E21" i="15" s="1"/>
  <c r="U24" i="1" a="1"/>
  <c r="U24" i="1"/>
  <c r="AI24" i="1"/>
  <c r="AJ24" i="1"/>
  <c r="AK24" i="1"/>
  <c r="K25" i="10" s="1"/>
  <c r="AL24" i="1"/>
  <c r="AM24" i="1"/>
  <c r="AN24" i="1"/>
  <c r="AO24" i="1"/>
  <c r="AP24" i="1"/>
  <c r="M25" i="10" s="1"/>
  <c r="AQ24" i="1"/>
  <c r="BB24" i="1"/>
  <c r="BE24" i="1" a="1"/>
  <c r="BE24" i="1"/>
  <c r="BR24" i="1"/>
  <c r="BS24" i="1"/>
  <c r="BT24" i="1"/>
  <c r="A25" i="1"/>
  <c r="C25" i="1"/>
  <c r="G25" i="1"/>
  <c r="M25" i="1" a="1"/>
  <c r="M25" i="1"/>
  <c r="K22" i="15" s="1"/>
  <c r="N25" i="1" a="1"/>
  <c r="N25" i="1"/>
  <c r="L22" i="15" s="1"/>
  <c r="R25" i="1"/>
  <c r="S25" i="1" a="1"/>
  <c r="S25" i="1"/>
  <c r="D22" i="15" s="1"/>
  <c r="T25" i="1" a="1"/>
  <c r="T25" i="1"/>
  <c r="E22" i="15" s="1"/>
  <c r="U25" i="1" a="1"/>
  <c r="U25" i="1"/>
  <c r="AI25" i="1"/>
  <c r="AJ25" i="1"/>
  <c r="AK25" i="1"/>
  <c r="K26" i="10" s="1"/>
  <c r="AL25" i="1"/>
  <c r="AM25" i="1"/>
  <c r="AN25" i="1"/>
  <c r="AO25" i="1"/>
  <c r="AP25" i="1"/>
  <c r="M26" i="10" s="1"/>
  <c r="AQ25" i="1"/>
  <c r="BB25" i="1"/>
  <c r="BE25" i="1" a="1"/>
  <c r="BE25" i="1"/>
  <c r="BR25" i="1"/>
  <c r="BS25" i="1"/>
  <c r="BT25" i="1"/>
  <c r="A26" i="1"/>
  <c r="C26" i="1"/>
  <c r="G26" i="1"/>
  <c r="M26" i="1" a="1"/>
  <c r="M26" i="1"/>
  <c r="K23" i="15" s="1"/>
  <c r="N26" i="1" a="1"/>
  <c r="N26" i="1"/>
  <c r="L23" i="15" s="1"/>
  <c r="R26" i="1"/>
  <c r="R23" i="15" s="1"/>
  <c r="S26" i="1" a="1"/>
  <c r="S26" i="1"/>
  <c r="D23" i="15" s="1"/>
  <c r="T26" i="1" a="1"/>
  <c r="T26" i="1"/>
  <c r="E23" i="15" s="1"/>
  <c r="U26" i="1" a="1"/>
  <c r="U26" i="1"/>
  <c r="AI26" i="1"/>
  <c r="AJ26" i="1"/>
  <c r="AK26" i="1"/>
  <c r="K27" i="10" s="1"/>
  <c r="AL26" i="1"/>
  <c r="AM26" i="1"/>
  <c r="AN26" i="1"/>
  <c r="AO26" i="1"/>
  <c r="AP26" i="1"/>
  <c r="M27" i="10" s="1"/>
  <c r="AQ26" i="1"/>
  <c r="BB26" i="1"/>
  <c r="BE26" i="1" a="1"/>
  <c r="BE26" i="1"/>
  <c r="BR26" i="1"/>
  <c r="BS26" i="1"/>
  <c r="BT26" i="1"/>
  <c r="A27" i="1"/>
  <c r="C27" i="1"/>
  <c r="G27" i="1"/>
  <c r="R27" i="1"/>
  <c r="R24" i="15" s="1"/>
  <c r="S27" i="1" a="1"/>
  <c r="S27" i="1"/>
  <c r="D24" i="15" s="1"/>
  <c r="T27" i="1" a="1"/>
  <c r="T27" i="1"/>
  <c r="E24" i="15" s="1"/>
  <c r="U27" i="1" a="1"/>
  <c r="U27" i="1"/>
  <c r="AI27" i="1"/>
  <c r="AJ27" i="1"/>
  <c r="AK27" i="1"/>
  <c r="K28" i="10" s="1"/>
  <c r="AL27" i="1"/>
  <c r="AM27" i="1"/>
  <c r="AN27" i="1"/>
  <c r="AO27" i="1"/>
  <c r="AP27" i="1"/>
  <c r="M28" i="10" s="1"/>
  <c r="AQ27" i="1"/>
  <c r="BB27" i="1"/>
  <c r="BE27" i="1" a="1"/>
  <c r="BE27" i="1"/>
  <c r="BR27" i="1"/>
  <c r="BS27" i="1"/>
  <c r="BT27" i="1"/>
  <c r="A29" i="1"/>
  <c r="C29" i="1"/>
  <c r="G29" i="1"/>
  <c r="R29" i="1"/>
  <c r="R26" i="15" s="1"/>
  <c r="S29" i="1" a="1"/>
  <c r="S29" i="1"/>
  <c r="D26" i="15" s="1"/>
  <c r="T29" i="1" a="1"/>
  <c r="T29" i="1"/>
  <c r="E26" i="15" s="1"/>
  <c r="U29" i="1" a="1"/>
  <c r="U29" i="1"/>
  <c r="AI29" i="1"/>
  <c r="AJ29" i="1"/>
  <c r="AK29" i="1"/>
  <c r="K29" i="10" s="1"/>
  <c r="AL29" i="1"/>
  <c r="AM29" i="1"/>
  <c r="AN29" i="1"/>
  <c r="AO29" i="1"/>
  <c r="AP29" i="1"/>
  <c r="M29" i="10" s="1"/>
  <c r="AQ29" i="1"/>
  <c r="BB29" i="1"/>
  <c r="BE29" i="1" a="1"/>
  <c r="BE29" i="1"/>
  <c r="BR29" i="1"/>
  <c r="BS29" i="1"/>
  <c r="BT29" i="1"/>
  <c r="A30" i="1"/>
  <c r="C30" i="1"/>
  <c r="G30" i="1"/>
  <c r="R30" i="1"/>
  <c r="R27" i="15" s="1"/>
  <c r="S30" i="1" a="1"/>
  <c r="S30" i="1"/>
  <c r="D27" i="15" s="1"/>
  <c r="T30" i="1" a="1"/>
  <c r="T30" i="1"/>
  <c r="E27" i="15" s="1"/>
  <c r="U30" i="1" a="1"/>
  <c r="U30" i="1"/>
  <c r="AI30" i="1"/>
  <c r="AJ30" i="1"/>
  <c r="AK30" i="1"/>
  <c r="K30" i="10" s="1"/>
  <c r="AL30" i="1"/>
  <c r="AM30" i="1"/>
  <c r="AN30" i="1"/>
  <c r="AO30" i="1"/>
  <c r="AP30" i="1"/>
  <c r="M30" i="10" s="1"/>
  <c r="AQ30" i="1"/>
  <c r="BB30" i="1"/>
  <c r="BE30" i="1" a="1"/>
  <c r="BE30" i="1"/>
  <c r="BR30" i="1"/>
  <c r="BS30" i="1"/>
  <c r="BT30" i="1"/>
  <c r="A31" i="1"/>
  <c r="C31" i="1"/>
  <c r="G31" i="1"/>
  <c r="M31" i="1" a="1"/>
  <c r="M31" i="1"/>
  <c r="K28" i="15" s="1"/>
  <c r="N31" i="1" a="1"/>
  <c r="N31" i="1"/>
  <c r="L28" i="15" s="1"/>
  <c r="R31" i="1"/>
  <c r="S31" i="1" a="1"/>
  <c r="S31" i="1"/>
  <c r="D28" i="15" s="1"/>
  <c r="T31" i="1" a="1"/>
  <c r="T31" i="1"/>
  <c r="E28" i="15" s="1"/>
  <c r="U31" i="1" a="1"/>
  <c r="U31" i="1" s="1"/>
  <c r="AI31" i="1"/>
  <c r="AJ31" i="1"/>
  <c r="AK31" i="1"/>
  <c r="K31" i="10" s="1"/>
  <c r="AL31" i="1"/>
  <c r="AM31" i="1"/>
  <c r="AN31" i="1"/>
  <c r="AO31" i="1"/>
  <c r="AP31" i="1"/>
  <c r="M31" i="10" s="1"/>
  <c r="AQ31" i="1"/>
  <c r="BB31" i="1"/>
  <c r="BE31" i="1" a="1"/>
  <c r="BE31" i="1" s="1"/>
  <c r="BR31" i="1"/>
  <c r="BS31" i="1"/>
  <c r="BT31" i="1"/>
  <c r="A32" i="1"/>
  <c r="C32" i="1"/>
  <c r="G32" i="1"/>
  <c r="M32" i="1" a="1"/>
  <c r="M32" i="1"/>
  <c r="K29" i="15" s="1"/>
  <c r="N32" i="1" a="1"/>
  <c r="N32" i="1" s="1"/>
  <c r="R32" i="1"/>
  <c r="S32" i="1" a="1"/>
  <c r="S32" i="1" s="1"/>
  <c r="D29" i="15" s="1"/>
  <c r="T32" i="1" a="1"/>
  <c r="T32" i="1" s="1"/>
  <c r="E29" i="15" s="1"/>
  <c r="U32" i="1" a="1"/>
  <c r="U32" i="1"/>
  <c r="AI32" i="1"/>
  <c r="AJ32" i="1"/>
  <c r="AK32" i="1"/>
  <c r="K32" i="10" s="1"/>
  <c r="AL32" i="1"/>
  <c r="AM32" i="1"/>
  <c r="AO32" i="1"/>
  <c r="BE32" i="1" s="1" a="1"/>
  <c r="BE32" i="1" s="1"/>
  <c r="AP32" i="1"/>
  <c r="M32" i="10" s="1"/>
  <c r="AQ32" i="1"/>
  <c r="BB32" i="1"/>
  <c r="BR32" i="1"/>
  <c r="BS32" i="1"/>
  <c r="BT32" i="1"/>
  <c r="A33" i="1"/>
  <c r="C33" i="1"/>
  <c r="G33" i="1"/>
  <c r="R33" i="1"/>
  <c r="R30" i="15" s="1"/>
  <c r="S33" i="1" a="1"/>
  <c r="S33" i="1" s="1"/>
  <c r="D30" i="15" s="1"/>
  <c r="T33" i="1" a="1"/>
  <c r="T33" i="1" s="1"/>
  <c r="E30" i="15" s="1"/>
  <c r="U33" i="1" a="1"/>
  <c r="U33" i="1" s="1"/>
  <c r="AI33" i="1"/>
  <c r="AJ33" i="1"/>
  <c r="AK33" i="1"/>
  <c r="K33" i="10" s="1"/>
  <c r="AL33" i="1"/>
  <c r="AM33" i="1"/>
  <c r="AN33" i="1"/>
  <c r="AO33" i="1"/>
  <c r="AP33" i="1"/>
  <c r="M33" i="10" s="1"/>
  <c r="AQ33" i="1"/>
  <c r="BB33" i="1"/>
  <c r="BE33" i="1" a="1"/>
  <c r="BE33" i="1" s="1"/>
  <c r="BR33" i="1"/>
  <c r="BS33" i="1"/>
  <c r="BT33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AJ34" i="1"/>
  <c r="AK34" i="1"/>
  <c r="K34" i="10" s="1"/>
  <c r="AL34" i="1"/>
  <c r="AM34" i="1"/>
  <c r="AN34" i="1"/>
  <c r="AO34" i="1"/>
  <c r="BE34" i="1" s="1" a="1"/>
  <c r="BE34" i="1" s="1"/>
  <c r="AP34" i="1"/>
  <c r="M34" i="10" s="1"/>
  <c r="AQ34" i="1"/>
  <c r="BB34" i="1"/>
  <c r="BR34" i="1"/>
  <c r="BS34" i="1"/>
  <c r="BT34" i="1"/>
  <c r="A35" i="1"/>
  <c r="C35" i="1"/>
  <c r="G35" i="1"/>
  <c r="R35" i="1"/>
  <c r="R32" i="15" s="1"/>
  <c r="S35" i="1" a="1"/>
  <c r="S35" i="1" s="1"/>
  <c r="D32" i="15" s="1"/>
  <c r="T35" i="1" a="1"/>
  <c r="T35" i="1" s="1"/>
  <c r="E32" i="15" s="1"/>
  <c r="U35" i="1" a="1"/>
  <c r="U35" i="1"/>
  <c r="AI35" i="1"/>
  <c r="AJ35" i="1"/>
  <c r="AK35" i="1"/>
  <c r="K35" i="10" s="1"/>
  <c r="AL35" i="1"/>
  <c r="AM35" i="1"/>
  <c r="AN35" i="1"/>
  <c r="AO35" i="1"/>
  <c r="BE35" i="1" s="1" a="1"/>
  <c r="BE35" i="1" s="1"/>
  <c r="AP35" i="1"/>
  <c r="M35" i="10" s="1"/>
  <c r="AQ35" i="1"/>
  <c r="BB35" i="1"/>
  <c r="BR35" i="1"/>
  <c r="BS35" i="1"/>
  <c r="BT35" i="1"/>
  <c r="A36" i="1"/>
  <c r="C36" i="1"/>
  <c r="G36" i="1"/>
  <c r="R36" i="1"/>
  <c r="R33" i="15" s="1"/>
  <c r="S36" i="1" a="1"/>
  <c r="S36" i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BE36" i="1" s="1" a="1"/>
  <c r="BE36" i="1" s="1"/>
  <c r="AP36" i="1"/>
  <c r="M36" i="10" s="1"/>
  <c r="AQ36" i="1"/>
  <c r="BB36" i="1"/>
  <c r="BR36" i="1"/>
  <c r="BS36" i="1"/>
  <c r="BT36" i="1"/>
  <c r="A37" i="1"/>
  <c r="C37" i="1"/>
  <c r="G37" i="1"/>
  <c r="R37" i="1"/>
  <c r="R34" i="15" s="1"/>
  <c r="S37" i="1" a="1"/>
  <c r="S37" i="1" s="1"/>
  <c r="D34" i="15" s="1"/>
  <c r="T37" i="1" a="1"/>
  <c r="T37" i="1" s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R36" i="15" s="1"/>
  <c r="S39" i="1" a="1"/>
  <c r="S39" i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BE39" i="1" s="1" a="1"/>
  <c r="BE39" i="1" s="1"/>
  <c r="AP39" i="1"/>
  <c r="M39" i="10" s="1"/>
  <c r="AQ39" i="1"/>
  <c r="BB39" i="1"/>
  <c r="BR39" i="1"/>
  <c r="BS39" i="1"/>
  <c r="BT39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AJ40" i="1"/>
  <c r="AK40" i="1"/>
  <c r="K40" i="10" s="1"/>
  <c r="AL40" i="1"/>
  <c r="AM40" i="1"/>
  <c r="AN40" i="1"/>
  <c r="AO40" i="1"/>
  <c r="BE40" i="1" s="1" a="1"/>
  <c r="BE40" i="1" s="1"/>
  <c r="AP40" i="1"/>
  <c r="M40" i="10" s="1"/>
  <c r="AQ40" i="1"/>
  <c r="BB40" i="1"/>
  <c r="BR40" i="1"/>
  <c r="BS40" i="1"/>
  <c r="BT40" i="1"/>
  <c r="A41" i="1"/>
  <c r="C41" i="1"/>
  <c r="G41" i="1"/>
  <c r="M41" i="1" a="1"/>
  <c r="M41" i="1" s="1"/>
  <c r="N41" i="1" a="1"/>
  <c r="N41" i="1" s="1"/>
  <c r="L38" i="15" s="1"/>
  <c r="R41" i="1"/>
  <c r="S41" i="1" a="1"/>
  <c r="S41" i="1" s="1"/>
  <c r="D38" i="15" s="1"/>
  <c r="T41" i="1" a="1"/>
  <c r="T41" i="1" s="1"/>
  <c r="E38" i="15" s="1"/>
  <c r="U41" i="1" a="1"/>
  <c r="U41" i="1" s="1"/>
  <c r="AI41" i="1"/>
  <c r="BB41" i="1" s="1"/>
  <c r="AJ41" i="1"/>
  <c r="AK41" i="1"/>
  <c r="K41" i="10" s="1"/>
  <c r="AL41" i="1"/>
  <c r="AO41" i="1"/>
  <c r="BE41" i="1" s="1" a="1"/>
  <c r="BE41" i="1" s="1"/>
  <c r="AP41" i="1"/>
  <c r="M41" i="10" s="1"/>
  <c r="AQ41" i="1"/>
  <c r="BR41" i="1"/>
  <c r="BS41" i="1"/>
  <c r="BT41" i="1"/>
  <c r="A42" i="1"/>
  <c r="C42" i="1"/>
  <c r="G42" i="1"/>
  <c r="M42" i="1" a="1"/>
  <c r="M42" i="1" s="1"/>
  <c r="K39" i="15" s="1"/>
  <c r="N42" i="1" a="1"/>
  <c r="N42" i="1" s="1"/>
  <c r="R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42" i="10" s="1"/>
  <c r="AL42" i="1"/>
  <c r="AO42" i="1"/>
  <c r="BE42" i="1" s="1" a="1"/>
  <c r="BE42" i="1" s="1"/>
  <c r="AP42" i="1"/>
  <c r="M42" i="10" s="1"/>
  <c r="AQ42" i="1"/>
  <c r="BR42" i="1"/>
  <c r="BS42" i="1"/>
  <c r="BT42" i="1"/>
  <c r="A43" i="1"/>
  <c r="C43" i="1"/>
  <c r="G43" i="1"/>
  <c r="M43" i="1" a="1"/>
  <c r="M43" i="1" s="1"/>
  <c r="N43" i="1" a="1"/>
  <c r="N43" i="1" s="1"/>
  <c r="R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43" i="10" s="1"/>
  <c r="AL43" i="1"/>
  <c r="AO43" i="1"/>
  <c r="BE43" i="1" s="1" a="1"/>
  <c r="BE43" i="1" s="1"/>
  <c r="AP43" i="1"/>
  <c r="M43" i="10" s="1"/>
  <c r="AQ43" i="1"/>
  <c r="BR43" i="1"/>
  <c r="BS43" i="1"/>
  <c r="BT43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R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AJ46" i="1"/>
  <c r="AK46" i="1"/>
  <c r="K46" i="10" s="1"/>
  <c r="AL46" i="1"/>
  <c r="AM46" i="1"/>
  <c r="AN46" i="1"/>
  <c r="AO46" i="1"/>
  <c r="BE46" i="1" s="1" a="1"/>
  <c r="BE46" i="1" s="1"/>
  <c r="AP46" i="1"/>
  <c r="M46" i="10" s="1"/>
  <c r="AQ46" i="1"/>
  <c r="BB46" i="1"/>
  <c r="BR46" i="1"/>
  <c r="BS46" i="1"/>
  <c r="BT46" i="1"/>
  <c r="A47" i="1"/>
  <c r="C47" i="1"/>
  <c r="G47" i="1"/>
  <c r="R47" i="1"/>
  <c r="R44" i="15" s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R45" i="15" s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52" i="10" s="1"/>
  <c r="AL52" i="1"/>
  <c r="AO52" i="1"/>
  <c r="BE52" i="1" s="1" a="1"/>
  <c r="BE52" i="1" s="1"/>
  <c r="AP52" i="1"/>
  <c r="M52" i="10" s="1"/>
  <c r="AQ52" i="1"/>
  <c r="BR52" i="1"/>
  <c r="BS52" i="1"/>
  <c r="BT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R52" i="15" s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R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AJ62" i="1"/>
  <c r="AK62" i="1"/>
  <c r="K62" i="10" s="1"/>
  <c r="AL62" i="1"/>
  <c r="AM62" i="1"/>
  <c r="AN62" i="1"/>
  <c r="AO62" i="1"/>
  <c r="BE62" i="1" s="1" a="1"/>
  <c r="BE62" i="1" s="1"/>
  <c r="AP62" i="1"/>
  <c r="M62" i="10" s="1"/>
  <c r="AQ62" i="1"/>
  <c r="BB62" i="1"/>
  <c r="BR62" i="1"/>
  <c r="BS62" i="1"/>
  <c r="BT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AJ63" i="1"/>
  <c r="AK63" i="1"/>
  <c r="K63" i="10" s="1"/>
  <c r="AL63" i="1"/>
  <c r="AM63" i="1"/>
  <c r="AN63" i="1"/>
  <c r="AO63" i="1"/>
  <c r="BE63" i="1" s="1" a="1"/>
  <c r="BE63" i="1" s="1"/>
  <c r="AP63" i="1"/>
  <c r="M63" i="10" s="1"/>
  <c r="AQ63" i="1"/>
  <c r="BB63" i="1"/>
  <c r="BR63" i="1"/>
  <c r="BS63" i="1"/>
  <c r="BT63" i="1"/>
  <c r="A64" i="1"/>
  <c r="C64" i="1"/>
  <c r="G64" i="1"/>
  <c r="R64" i="1"/>
  <c r="R61" i="15" s="1"/>
  <c r="S64" i="1" a="1"/>
  <c r="S64" i="1" s="1"/>
  <c r="D61" i="15" s="1"/>
  <c r="T64" i="1" a="1"/>
  <c r="T64" i="1" s="1"/>
  <c r="E61" i="15" s="1"/>
  <c r="U64" i="1" a="1"/>
  <c r="U64" i="1" s="1"/>
  <c r="AI64" i="1"/>
  <c r="AJ64" i="1"/>
  <c r="AK64" i="1"/>
  <c r="K64" i="10" s="1"/>
  <c r="AL64" i="1"/>
  <c r="AM64" i="1"/>
  <c r="AN64" i="1"/>
  <c r="AO64" i="1"/>
  <c r="BE64" i="1" s="1" a="1"/>
  <c r="BE64" i="1" s="1"/>
  <c r="AP64" i="1"/>
  <c r="M64" i="10" s="1"/>
  <c r="AQ64" i="1"/>
  <c r="BB64" i="1"/>
  <c r="BR64" i="1"/>
  <c r="BS64" i="1"/>
  <c r="BT64" i="1"/>
  <c r="A65" i="1"/>
  <c r="C65" i="1"/>
  <c r="G65" i="1"/>
  <c r="R65" i="1"/>
  <c r="R62" i="15" s="1"/>
  <c r="S65" i="1" a="1"/>
  <c r="S65" i="1" s="1"/>
  <c r="D62" i="15" s="1"/>
  <c r="T65" i="1" a="1"/>
  <c r="T65" i="1" s="1"/>
  <c r="E62" i="15" s="1"/>
  <c r="U65" i="1" a="1"/>
  <c r="U65" i="1" s="1"/>
  <c r="AI65" i="1"/>
  <c r="AJ65" i="1"/>
  <c r="AK65" i="1"/>
  <c r="K65" i="10" s="1"/>
  <c r="AL65" i="1"/>
  <c r="AM65" i="1"/>
  <c r="AN65" i="1"/>
  <c r="AO65" i="1"/>
  <c r="BE65" i="1" s="1" a="1"/>
  <c r="BE65" i="1" s="1"/>
  <c r="AP65" i="1"/>
  <c r="M65" i="10" s="1"/>
  <c r="AQ65" i="1"/>
  <c r="BB65" i="1"/>
  <c r="BR65" i="1"/>
  <c r="BS65" i="1"/>
  <c r="BT65" i="1"/>
  <c r="A66" i="1"/>
  <c r="C66" i="1"/>
  <c r="G66" i="1"/>
  <c r="M66" i="1" a="1"/>
  <c r="M66" i="1" s="1"/>
  <c r="K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N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AM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AM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R68" i="15" s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AM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R71" i="15" s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R73" i="15" s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R75" i="15" s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R79" i="15" s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R84" i="15" s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R89" i="15" s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R90" i="15" s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R92" i="15" s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R103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R104" i="15" s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R111" i="15" s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R120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R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K134" i="15"/>
  <c r="L134" i="15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R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R146" i="15" s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R151" i="15" s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R152" i="15" s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K154" i="15"/>
  <c r="L154" i="15"/>
  <c r="R157" i="1"/>
  <c r="R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K155" i="15"/>
  <c r="L155" i="15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K156" i="15"/>
  <c r="L156" i="15"/>
  <c r="R159" i="1"/>
  <c r="R156" i="15" s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K160" i="15"/>
  <c r="L160" i="15"/>
  <c r="R163" i="1"/>
  <c r="R160" i="15" s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K161" i="15"/>
  <c r="L161" i="15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K162" i="15"/>
  <c r="N165" i="1" a="1"/>
  <c r="N165" i="1" s="1"/>
  <c r="L162" i="15" s="1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K164" i="15"/>
  <c r="L164" i="15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K165" i="15"/>
  <c r="N168" i="1" a="1"/>
  <c r="N168" i="1" s="1"/>
  <c r="L165" i="15" s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K166" i="15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K170" i="15"/>
  <c r="L170" i="15"/>
  <c r="R173" i="1"/>
  <c r="R170" i="15" s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K171" i="15"/>
  <c r="L171" i="15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L176" i="15"/>
  <c r="R179" i="1"/>
  <c r="R176" i="15" s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K181" i="15"/>
  <c r="L181" i="15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K182" i="15"/>
  <c r="L182" i="15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L185" i="15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K186" i="15"/>
  <c r="L186" i="15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K187" i="15"/>
  <c r="L187" i="15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L188" i="15"/>
  <c r="R191" i="1"/>
  <c r="R188" i="15" s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R189" i="15" s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K190" i="15"/>
  <c r="L190" i="15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BB193" i="1"/>
  <c r="AJ193" i="1"/>
  <c r="K193" i="10"/>
  <c r="AL193" i="1"/>
  <c r="AO193" i="1"/>
  <c r="AP193" i="1"/>
  <c r="M193" i="10" s="1"/>
  <c r="AQ193" i="1"/>
  <c r="BR193" i="1"/>
  <c r="BS193" i="1"/>
  <c r="BT193" i="1"/>
  <c r="A194" i="1"/>
  <c r="C194" i="1"/>
  <c r="G194" i="1"/>
  <c r="K191" i="15"/>
  <c r="L191" i="15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K192" i="15"/>
  <c r="L192" i="15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K194" i="15"/>
  <c r="L194" i="15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K195" i="15"/>
  <c r="L195" i="15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K197" i="15"/>
  <c r="L197" i="15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K198" i="15"/>
  <c r="L198" i="15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K199" i="15"/>
  <c r="L199" i="15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K200" i="15"/>
  <c r="L200" i="15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K204" i="15"/>
  <c r="L204" i="15"/>
  <c r="R207" i="1"/>
  <c r="R204" i="15" s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R205" i="15" s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M209" i="10"/>
  <c r="BR209" i="1"/>
  <c r="BS209" i="1"/>
  <c r="BT209" i="1"/>
  <c r="A210" i="1"/>
  <c r="C210" i="1"/>
  <c r="G210" i="1"/>
  <c r="K207" i="15"/>
  <c r="L207" i="15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K209" i="15"/>
  <c r="L209" i="15"/>
  <c r="R212" i="1"/>
  <c r="R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K213" i="15"/>
  <c r="L213" i="15"/>
  <c r="R216" i="1"/>
  <c r="R213" i="15" s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K214" i="15"/>
  <c r="L214" i="15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K215" i="15"/>
  <c r="L215" i="15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K216" i="15"/>
  <c r="L216" i="15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K217" i="15"/>
  <c r="L217" i="15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M220" i="10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K220" i="15"/>
  <c r="L220" i="15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K221" i="15"/>
  <c r="L221" i="15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K222" i="15"/>
  <c r="L222" i="15"/>
  <c r="R225" i="1"/>
  <c r="R222" i="15" s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K223" i="15"/>
  <c r="L223" i="15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K224" i="15"/>
  <c r="L224" i="15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K225" i="15"/>
  <c r="L225" i="15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K226" i="15"/>
  <c r="L226" i="15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K227" i="15"/>
  <c r="L227" i="15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M230" i="10"/>
  <c r="AQ230" i="1"/>
  <c r="BR230" i="1"/>
  <c r="BS230" i="1"/>
  <c r="BT230" i="1"/>
  <c r="A231" i="1"/>
  <c r="C231" i="1"/>
  <c r="G231" i="1"/>
  <c r="K228" i="15"/>
  <c r="L228" i="15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M231" i="10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K230" i="15"/>
  <c r="L230" i="15"/>
  <c r="R233" i="1"/>
  <c r="R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K231" i="15"/>
  <c r="L231" i="15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K232" i="15"/>
  <c r="L232" i="15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K233" i="15"/>
  <c r="L233" i="15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K234" i="15"/>
  <c r="L234" i="15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K235" i="15"/>
  <c r="L235" i="15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K236" i="15"/>
  <c r="L236" i="15"/>
  <c r="R239" i="1"/>
  <c r="R236" i="15" s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K237" i="15"/>
  <c r="L237" i="15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K238" i="15"/>
  <c r="L238" i="15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K239" i="15"/>
  <c r="L239" i="15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K240" i="15"/>
  <c r="L240" i="15"/>
  <c r="R243" i="1"/>
  <c r="R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K241" i="15"/>
  <c r="L241" i="15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K243" i="15"/>
  <c r="L243" i="15"/>
  <c r="R246" i="1"/>
  <c r="R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K244" i="15"/>
  <c r="L244" i="15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BB247" i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K245" i="15"/>
  <c r="L245" i="15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K247" i="15"/>
  <c r="L247" i="15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K248" i="15"/>
  <c r="L248" i="15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BB251" i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K249" i="15"/>
  <c r="L249" i="15"/>
  <c r="R252" i="1"/>
  <c r="R249" i="15" s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K250" i="15"/>
  <c r="L250" i="15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K251" i="15"/>
  <c r="L251" i="15"/>
  <c r="R254" i="1"/>
  <c r="R251" i="15" s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K253" i="15"/>
  <c r="L253" i="15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K254" i="15"/>
  <c r="L254" i="15"/>
  <c r="R257" i="1"/>
  <c r="R254" i="15" s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K255" i="15"/>
  <c r="L255" i="15"/>
  <c r="R258" i="1"/>
  <c r="R255" i="15" s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K256" i="15"/>
  <c r="L256" i="15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K257" i="15"/>
  <c r="L257" i="15"/>
  <c r="R260" i="1"/>
  <c r="R257" i="15" s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K258" i="15"/>
  <c r="L258" i="15"/>
  <c r="R261" i="1"/>
  <c r="R258" i="15" s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K259" i="15"/>
  <c r="L259" i="15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K260" i="15"/>
  <c r="L260" i="15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K261" i="15"/>
  <c r="L261" i="15"/>
  <c r="R264" i="1"/>
  <c r="R261" i="15" s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K262" i="15"/>
  <c r="L262" i="15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K263" i="15"/>
  <c r="L263" i="15"/>
  <c r="R266" i="1"/>
  <c r="R263" i="15" s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K264" i="15"/>
  <c r="L264" i="15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K265" i="15"/>
  <c r="L265" i="15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K266" i="15"/>
  <c r="L266" i="15"/>
  <c r="R269" i="1"/>
  <c r="R266" i="15" s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K267" i="15"/>
  <c r="L267" i="15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K268" i="15"/>
  <c r="L268" i="15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K269" i="15"/>
  <c r="L269" i="15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AP274" i="1"/>
  <c r="M274" i="10" s="1"/>
  <c r="AQ274" i="1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R275" i="1"/>
  <c r="BS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K274" i="15"/>
  <c r="L274" i="15"/>
  <c r="R277" i="1"/>
  <c r="R274" i="15" s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R277" i="1"/>
  <c r="BS277" i="1"/>
  <c r="BT277" i="1"/>
  <c r="A278" i="1"/>
  <c r="C278" i="1"/>
  <c r="G278" i="1"/>
  <c r="K275" i="15"/>
  <c r="L275" i="15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K276" i="15"/>
  <c r="L276" i="15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K277" i="15"/>
  <c r="L277" i="15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K278" i="15"/>
  <c r="L278" i="15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K280" i="15"/>
  <c r="L280" i="15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K281" i="15"/>
  <c r="L281" i="15"/>
  <c r="R284" i="1"/>
  <c r="R281" i="15" s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M285" i="1" a="1"/>
  <c r="M285" i="1" s="1"/>
  <c r="K282" i="15" s="1"/>
  <c r="N285" i="1" a="1"/>
  <c r="N285" i="1" s="1"/>
  <c r="L282" i="15" s="1"/>
  <c r="R285" i="1"/>
  <c r="R282" i="15" s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K283" i="15"/>
  <c r="L283" i="15"/>
  <c r="R286" i="1"/>
  <c r="R283" i="15" s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M288" i="1" a="1"/>
  <c r="M288" i="1" s="1"/>
  <c r="K285" i="15" s="1"/>
  <c r="N288" i="1" a="1"/>
  <c r="N288" i="1" s="1"/>
  <c r="L285" i="15" s="1"/>
  <c r="R288" i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M289" i="1" a="1"/>
  <c r="M289" i="1" s="1"/>
  <c r="K286" i="15" s="1"/>
  <c r="N289" i="1" a="1"/>
  <c r="N289" i="1" s="1"/>
  <c r="L286" i="15" s="1"/>
  <c r="R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M290" i="1" a="1"/>
  <c r="M290" i="1" s="1"/>
  <c r="K287" i="15" s="1"/>
  <c r="N290" i="1" a="1"/>
  <c r="N290" i="1" s="1"/>
  <c r="L287" i="15" s="1"/>
  <c r="R290" i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M291" i="1" a="1"/>
  <c r="M291" i="1" s="1"/>
  <c r="K288" i="15" s="1"/>
  <c r="N291" i="1" a="1"/>
  <c r="N291" i="1" s="1"/>
  <c r="L288" i="15" s="1"/>
  <c r="R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M294" i="1" a="1"/>
  <c r="M294" i="1" s="1"/>
  <c r="K291" i="15" s="1"/>
  <c r="N294" i="1" a="1"/>
  <c r="N294" i="1" s="1"/>
  <c r="L291" i="15" s="1"/>
  <c r="R294" i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M295" i="1" a="1"/>
  <c r="M295" i="1" s="1"/>
  <c r="K292" i="15" s="1"/>
  <c r="N295" i="1" a="1"/>
  <c r="N295" i="1" s="1"/>
  <c r="L292" i="15" s="1"/>
  <c r="R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M297" i="1" a="1"/>
  <c r="M297" i="1" s="1"/>
  <c r="K294" i="15" s="1"/>
  <c r="N297" i="1" a="1"/>
  <c r="N297" i="1" s="1"/>
  <c r="L294" i="15" s="1"/>
  <c r="R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M298" i="1" a="1"/>
  <c r="M298" i="1" s="1"/>
  <c r="K295" i="15" s="1"/>
  <c r="N298" i="1" a="1"/>
  <c r="N298" i="1" s="1"/>
  <c r="L295" i="15" s="1"/>
  <c r="R298" i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M299" i="1" a="1"/>
  <c r="M299" i="1" s="1"/>
  <c r="K296" i="15" s="1"/>
  <c r="N299" i="1" a="1"/>
  <c r="N299" i="1" s="1"/>
  <c r="L296" i="15" s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M300" i="1" a="1"/>
  <c r="M300" i="1" s="1"/>
  <c r="K297" i="15" s="1"/>
  <c r="N300" i="1" a="1"/>
  <c r="N300" i="1" s="1"/>
  <c r="L297" i="15" s="1"/>
  <c r="R300" i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M301" i="1" a="1"/>
  <c r="M301" i="1" s="1"/>
  <c r="K298" i="15" s="1"/>
  <c r="N301" i="1" a="1"/>
  <c r="N301" i="1" s="1"/>
  <c r="L298" i="15" s="1"/>
  <c r="R301" i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M302" i="1" a="1"/>
  <c r="M302" i="1" s="1"/>
  <c r="K299" i="15" s="1"/>
  <c r="N302" i="1" a="1"/>
  <c r="N302" i="1" s="1"/>
  <c r="L299" i="15" s="1"/>
  <c r="R302" i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K302" i="10" s="1"/>
  <c r="AL302" i="1"/>
  <c r="AO302" i="1"/>
  <c r="AP302" i="1"/>
  <c r="M302" i="10" s="1"/>
  <c r="AQ302" i="1"/>
  <c r="BR302" i="1"/>
  <c r="BS302" i="1"/>
  <c r="BT302" i="1"/>
  <c r="A303" i="1"/>
  <c r="C303" i="1"/>
  <c r="G303" i="1"/>
  <c r="M303" i="1" a="1"/>
  <c r="M303" i="1" s="1"/>
  <c r="K300" i="15" s="1"/>
  <c r="N303" i="1" a="1"/>
  <c r="N303" i="1" s="1"/>
  <c r="L300" i="15" s="1"/>
  <c r="R303" i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M304" i="1" a="1"/>
  <c r="M304" i="1" s="1"/>
  <c r="K301" i="15" s="1"/>
  <c r="N304" i="1" a="1"/>
  <c r="N304" i="1" s="1"/>
  <c r="L301" i="15" s="1"/>
  <c r="R304" i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M306" i="1" a="1"/>
  <c r="M306" i="1" s="1"/>
  <c r="K303" i="15" s="1"/>
  <c r="N306" i="1" a="1"/>
  <c r="N306" i="1" s="1"/>
  <c r="L303" i="15" s="1"/>
  <c r="R306" i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AO306" i="1"/>
  <c r="AP306" i="1"/>
  <c r="M306" i="10" s="1"/>
  <c r="AQ306" i="1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M310" i="1" a="1"/>
  <c r="M310" i="1" s="1"/>
  <c r="K307" i="15" s="1"/>
  <c r="N310" i="1" a="1"/>
  <c r="N310" i="1" s="1"/>
  <c r="L307" i="15" s="1"/>
  <c r="R310" i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M311" i="1" a="1"/>
  <c r="M311" i="1" s="1"/>
  <c r="K308" i="15" s="1"/>
  <c r="N311" i="1" a="1"/>
  <c r="N311" i="1" s="1"/>
  <c r="L308" i="15" s="1"/>
  <c r="R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M314" i="1" a="1"/>
  <c r="M314" i="1" s="1"/>
  <c r="K311" i="15" s="1"/>
  <c r="N314" i="1" a="1"/>
  <c r="N314" i="1" s="1"/>
  <c r="L311" i="15" s="1"/>
  <c r="R314" i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M315" i="1" a="1"/>
  <c r="M315" i="1" s="1"/>
  <c r="K312" i="15" s="1"/>
  <c r="N315" i="1" a="1"/>
  <c r="N315" i="1" s="1"/>
  <c r="L312" i="15" s="1"/>
  <c r="R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M319" i="1" a="1"/>
  <c r="M319" i="1" s="1"/>
  <c r="K316" i="15" s="1"/>
  <c r="N319" i="1" a="1"/>
  <c r="N319" i="1" s="1"/>
  <c r="L316" i="15" s="1"/>
  <c r="R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M320" i="1" a="1"/>
  <c r="M320" i="1" s="1"/>
  <c r="K317" i="15" s="1"/>
  <c r="N320" i="1" a="1"/>
  <c r="N320" i="1" s="1"/>
  <c r="L317" i="15" s="1"/>
  <c r="R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M324" i="1" a="1"/>
  <c r="M324" i="1" s="1"/>
  <c r="K321" i="15" s="1"/>
  <c r="N324" i="1" a="1"/>
  <c r="N324" i="1" s="1"/>
  <c r="L321" i="15" s="1"/>
  <c r="R324" i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M325" i="1" a="1"/>
  <c r="M325" i="1" s="1"/>
  <c r="K322" i="15" s="1"/>
  <c r="N325" i="1" a="1"/>
  <c r="N325" i="1" s="1"/>
  <c r="L322" i="15" s="1"/>
  <c r="R325" i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M326" i="1" a="1"/>
  <c r="M326" i="1" s="1"/>
  <c r="K323" i="15" s="1"/>
  <c r="N326" i="1" a="1"/>
  <c r="N326" i="1" s="1"/>
  <c r="L323" i="15" s="1"/>
  <c r="R326" i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AP326" i="1"/>
  <c r="M326" i="10" s="1"/>
  <c r="AQ326" i="1"/>
  <c r="BR326" i="1"/>
  <c r="BS326" i="1"/>
  <c r="BT326" i="1"/>
  <c r="A327" i="1"/>
  <c r="C327" i="1"/>
  <c r="G327" i="1"/>
  <c r="M327" i="1" a="1"/>
  <c r="M327" i="1" s="1"/>
  <c r="K324" i="15" s="1"/>
  <c r="N327" i="1" a="1"/>
  <c r="N327" i="1" s="1"/>
  <c r="L324" i="15" s="1"/>
  <c r="R327" i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AP327" i="1"/>
  <c r="M327" i="10" s="1"/>
  <c r="AQ327" i="1"/>
  <c r="BR327" i="1"/>
  <c r="BS327" i="1"/>
  <c r="BT327" i="1"/>
  <c r="A328" i="1"/>
  <c r="C328" i="1"/>
  <c r="G328" i="1"/>
  <c r="M328" i="1" a="1"/>
  <c r="M328" i="1" s="1"/>
  <c r="K325" i="15" s="1"/>
  <c r="N328" i="1" a="1"/>
  <c r="N328" i="1" s="1"/>
  <c r="L325" i="15" s="1"/>
  <c r="R328" i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AO329" i="1"/>
  <c r="AP329" i="1"/>
  <c r="M329" i="10" s="1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M331" i="1" a="1"/>
  <c r="M331" i="1" s="1"/>
  <c r="K328" i="15" s="1"/>
  <c r="N331" i="1" a="1"/>
  <c r="N331" i="1" s="1"/>
  <c r="L328" i="15" s="1"/>
  <c r="R331" i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M332" i="1" a="1"/>
  <c r="M332" i="1" s="1"/>
  <c r="K329" i="15" s="1"/>
  <c r="N332" i="1" a="1"/>
  <c r="N332" i="1" s="1"/>
  <c r="L329" i="15" s="1"/>
  <c r="R332" i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M333" i="1" a="1"/>
  <c r="M333" i="1" s="1"/>
  <c r="K330" i="15" s="1"/>
  <c r="N333" i="1" a="1"/>
  <c r="N333" i="1" s="1"/>
  <c r="L330" i="15" s="1"/>
  <c r="R333" i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M338" i="1" a="1"/>
  <c r="M338" i="1" s="1"/>
  <c r="K335" i="15" s="1"/>
  <c r="N338" i="1" a="1"/>
  <c r="N338" i="1" s="1"/>
  <c r="L335" i="15" s="1"/>
  <c r="R338" i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M339" i="1" a="1"/>
  <c r="M339" i="1" s="1"/>
  <c r="K336" i="15" s="1"/>
  <c r="N339" i="1" a="1"/>
  <c r="N339" i="1" s="1"/>
  <c r="L336" i="15" s="1"/>
  <c r="R339" i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M340" i="1" a="1"/>
  <c r="M340" i="1" s="1"/>
  <c r="K337" i="15" s="1"/>
  <c r="N340" i="1" a="1"/>
  <c r="N340" i="1" s="1"/>
  <c r="L337" i="15" s="1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M341" i="1" a="1"/>
  <c r="M341" i="1" s="1"/>
  <c r="K338" i="15" s="1"/>
  <c r="N341" i="1" a="1"/>
  <c r="N341" i="1" s="1"/>
  <c r="L338" i="15" s="1"/>
  <c r="R341" i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M343" i="1" a="1"/>
  <c r="M343" i="1" s="1"/>
  <c r="K340" i="15" s="1"/>
  <c r="N343" i="1" a="1"/>
  <c r="N343" i="1" s="1"/>
  <c r="L340" i="15" s="1"/>
  <c r="R343" i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M344" i="1" a="1"/>
  <c r="M344" i="1" s="1"/>
  <c r="K341" i="15" s="1"/>
  <c r="N344" i="1" a="1"/>
  <c r="N344" i="1" s="1"/>
  <c r="L341" i="15" s="1"/>
  <c r="R344" i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M345" i="1" a="1"/>
  <c r="M345" i="1" s="1"/>
  <c r="K342" i="15" s="1"/>
  <c r="N345" i="1" a="1"/>
  <c r="N345" i="1" s="1"/>
  <c r="L342" i="15" s="1"/>
  <c r="R345" i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M352" i="1" a="1"/>
  <c r="M352" i="1" s="1"/>
  <c r="K349" i="15" s="1"/>
  <c r="N352" i="1" a="1"/>
  <c r="N352" i="1" s="1"/>
  <c r="L349" i="15" s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M353" i="1" a="1"/>
  <c r="M353" i="1" s="1"/>
  <c r="K350" i="15" s="1"/>
  <c r="N353" i="1" a="1"/>
  <c r="N353" i="1" s="1"/>
  <c r="L350" i="15" s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M354" i="1" a="1"/>
  <c r="M354" i="1" s="1"/>
  <c r="K351" i="15" s="1"/>
  <c r="N354" i="1" a="1"/>
  <c r="N354" i="1" s="1"/>
  <c r="L351" i="15" s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M355" i="1" a="1"/>
  <c r="M355" i="1" s="1"/>
  <c r="K352" i="15" s="1"/>
  <c r="N355" i="1" a="1"/>
  <c r="N355" i="1" s="1"/>
  <c r="L352" i="15" s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K386" i="10" s="1"/>
  <c r="AL386" i="1"/>
  <c r="AO386" i="1"/>
  <c r="AP386" i="1"/>
  <c r="M386" i="10" s="1"/>
  <c r="AQ386" i="1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AP387" i="1"/>
  <c r="M387" i="10" s="1"/>
  <c r="AQ387" i="1"/>
  <c r="BR387" i="1"/>
  <c r="BS387" i="1"/>
  <c r="BT387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AO388" i="1"/>
  <c r="AP388" i="1"/>
  <c r="M388" i="10" s="1"/>
  <c r="AQ388" i="1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AO401" i="1"/>
  <c r="AP401" i="1"/>
  <c r="M401" i="10" s="1"/>
  <c r="AQ401" i="1"/>
  <c r="BR401" i="1"/>
  <c r="BS401" i="1"/>
  <c r="BT401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AO404" i="1"/>
  <c r="AP404" i="1"/>
  <c r="M404" i="10" s="1"/>
  <c r="AQ404" i="1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K412" i="10" s="1"/>
  <c r="AL412" i="1"/>
  <c r="AO412" i="1"/>
  <c r="AP412" i="1"/>
  <c r="M412" i="10" s="1"/>
  <c r="AQ412" i="1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N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M446" i="1" a="1"/>
  <c r="M446" i="1" s="1"/>
  <c r="K443" i="15" s="1"/>
  <c r="N446" i="1" a="1"/>
  <c r="N446" i="1" s="1"/>
  <c r="L443" i="15" s="1"/>
  <c r="R446" i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M447" i="1" a="1"/>
  <c r="M447" i="1" s="1"/>
  <c r="K444" i="15" s="1"/>
  <c r="N447" i="1" a="1"/>
  <c r="N447" i="1" s="1"/>
  <c r="L444" i="15" s="1"/>
  <c r="R447" i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M448" i="1" a="1"/>
  <c r="M448" i="1" s="1"/>
  <c r="K445" i="15" s="1"/>
  <c r="N448" i="1" a="1"/>
  <c r="N448" i="1" s="1"/>
  <c r="L445" i="15" s="1"/>
  <c r="R448" i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M449" i="1" a="1"/>
  <c r="M449" i="1" s="1"/>
  <c r="K446" i="15" s="1"/>
  <c r="N449" i="1" a="1"/>
  <c r="N449" i="1" s="1"/>
  <c r="L446" i="15" s="1"/>
  <c r="R449" i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M451" i="1" a="1"/>
  <c r="M451" i="1" s="1"/>
  <c r="K448" i="15" s="1"/>
  <c r="N451" i="1" a="1"/>
  <c r="N451" i="1" s="1"/>
  <c r="L448" i="15" s="1"/>
  <c r="R451" i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M456" i="1" a="1"/>
  <c r="M456" i="1" s="1"/>
  <c r="K453" i="15" s="1"/>
  <c r="N456" i="1" a="1"/>
  <c r="N456" i="1" s="1"/>
  <c r="L453" i="15" s="1"/>
  <c r="R456" i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AO458" i="1"/>
  <c r="AP458" i="1"/>
  <c r="M458" i="10" s="1"/>
  <c r="AQ458" i="1"/>
  <c r="BR458" i="1"/>
  <c r="BS458" i="1"/>
  <c r="BT458" i="1"/>
  <c r="A459" i="1"/>
  <c r="C459" i="1"/>
  <c r="G459" i="1"/>
  <c r="M459" i="1" a="1"/>
  <c r="M459" i="1" s="1"/>
  <c r="K456" i="15" s="1"/>
  <c r="N459" i="1" a="1"/>
  <c r="N459" i="1" s="1"/>
  <c r="L456" i="15" s="1"/>
  <c r="R459" i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M460" i="1" a="1"/>
  <c r="M460" i="1" s="1"/>
  <c r="K457" i="15" s="1"/>
  <c r="N460" i="1" a="1"/>
  <c r="N460" i="1" s="1"/>
  <c r="L457" i="15" s="1"/>
  <c r="R460" i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M461" i="1" a="1"/>
  <c r="M461" i="1" s="1"/>
  <c r="K458" i="15" s="1"/>
  <c r="N461" i="1" a="1"/>
  <c r="N461" i="1" s="1"/>
  <c r="L458" i="15" s="1"/>
  <c r="R461" i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M462" i="1" a="1"/>
  <c r="M462" i="1" s="1"/>
  <c r="K459" i="15" s="1"/>
  <c r="N462" i="1" a="1"/>
  <c r="N462" i="1" s="1"/>
  <c r="L459" i="15" s="1"/>
  <c r="R462" i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M465" i="1" a="1"/>
  <c r="M465" i="1" s="1"/>
  <c r="K462" i="15" s="1"/>
  <c r="N465" i="1" a="1"/>
  <c r="N465" i="1" s="1"/>
  <c r="L462" i="15" s="1"/>
  <c r="R465" i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M466" i="1" a="1"/>
  <c r="M466" i="1" s="1"/>
  <c r="K463" i="15" s="1"/>
  <c r="N466" i="1" a="1"/>
  <c r="N466" i="1" s="1"/>
  <c r="L463" i="15" s="1"/>
  <c r="R466" i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M467" i="1" a="1"/>
  <c r="M467" i="1" s="1"/>
  <c r="K464" i="15" s="1"/>
  <c r="N467" i="1" a="1"/>
  <c r="N467" i="1" s="1"/>
  <c r="L464" i="15" s="1"/>
  <c r="R467" i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M468" i="1" a="1"/>
  <c r="M468" i="1" s="1"/>
  <c r="K465" i="15" s="1"/>
  <c r="N468" i="1" a="1"/>
  <c r="N468" i="1" s="1"/>
  <c r="L465" i="15" s="1"/>
  <c r="R468" i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M472" i="1" a="1"/>
  <c r="M472" i="1" s="1"/>
  <c r="K469" i="15" s="1"/>
  <c r="N472" i="1" a="1"/>
  <c r="N472" i="1" s="1"/>
  <c r="L469" i="15" s="1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M473" i="1" a="1"/>
  <c r="M473" i="1" s="1"/>
  <c r="K470" i="15" s="1"/>
  <c r="N473" i="1" a="1"/>
  <c r="N473" i="1" s="1"/>
  <c r="L470" i="15" s="1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M477" i="1" a="1"/>
  <c r="M477" i="1" s="1"/>
  <c r="K474" i="15" s="1"/>
  <c r="N477" i="1" a="1"/>
  <c r="N477" i="1" s="1"/>
  <c r="L474" i="15" s="1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M478" i="1" a="1"/>
  <c r="M478" i="1" s="1"/>
  <c r="K475" i="15" s="1"/>
  <c r="N478" i="1" a="1"/>
  <c r="N478" i="1" s="1"/>
  <c r="L475" i="15" s="1"/>
  <c r="R478" i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M480" i="1" a="1"/>
  <c r="M480" i="1" s="1"/>
  <c r="K477" i="15" s="1"/>
  <c r="N480" i="1" a="1"/>
  <c r="N480" i="1" s="1"/>
  <c r="L477" i="15" s="1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M485" i="1" a="1"/>
  <c r="M485" i="1" s="1"/>
  <c r="K482" i="15" s="1"/>
  <c r="N485" i="1" a="1"/>
  <c r="N485" i="1" s="1"/>
  <c r="L482" i="15" s="1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M491" i="1" a="1"/>
  <c r="M491" i="1" s="1"/>
  <c r="K488" i="15" s="1"/>
  <c r="N491" i="1" a="1"/>
  <c r="N491" i="1" s="1"/>
  <c r="L488" i="15" s="1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M499" i="1" a="1"/>
  <c r="M499" i="1" s="1"/>
  <c r="K496" i="15" s="1"/>
  <c r="N499" i="1" a="1"/>
  <c r="N499" i="1" s="1"/>
  <c r="L496" i="15" s="1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M501" i="1" a="1"/>
  <c r="M501" i="1" s="1"/>
  <c r="K498" i="15" s="1"/>
  <c r="N501" i="1" a="1"/>
  <c r="N501" i="1" s="1"/>
  <c r="L498" i="15" s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BR501" i="1"/>
  <c r="BS501" i="1"/>
  <c r="BT501" i="1"/>
  <c r="A502" i="1"/>
  <c r="C502" i="1"/>
  <c r="G502" i="1"/>
  <c r="M502" i="1" a="1"/>
  <c r="M502" i="1" s="1"/>
  <c r="K499" i="15" s="1"/>
  <c r="N502" i="1" a="1"/>
  <c r="N502" i="1" s="1"/>
  <c r="L499" i="15" s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M504" i="1" a="1"/>
  <c r="M504" i="1" s="1"/>
  <c r="K501" i="15" s="1"/>
  <c r="N504" i="1" a="1"/>
  <c r="N504" i="1" s="1"/>
  <c r="L501" i="15" s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AP504" i="1"/>
  <c r="M504" i="10" s="1"/>
  <c r="AQ504" i="1"/>
  <c r="BR504" i="1"/>
  <c r="BS504" i="1"/>
  <c r="BT504" i="1"/>
  <c r="A505" i="1"/>
  <c r="C505" i="1"/>
  <c r="G505" i="1"/>
  <c r="M505" i="1" a="1"/>
  <c r="M505" i="1" s="1"/>
  <c r="K502" i="15" s="1"/>
  <c r="N505" i="1" a="1"/>
  <c r="N505" i="1" s="1"/>
  <c r="L502" i="15" s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BR505" i="1"/>
  <c r="BS505" i="1"/>
  <c r="BT505" i="1"/>
  <c r="A506" i="1"/>
  <c r="C506" i="1"/>
  <c r="G506" i="1"/>
  <c r="M506" i="1" a="1"/>
  <c r="M506" i="1" s="1"/>
  <c r="K503" i="15" s="1"/>
  <c r="N506" i="1" a="1"/>
  <c r="N506" i="1" s="1"/>
  <c r="L503" i="15" s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M507" i="1" a="1"/>
  <c r="M507" i="1" s="1"/>
  <c r="K504" i="15" s="1"/>
  <c r="N507" i="1" a="1"/>
  <c r="N507" i="1" s="1"/>
  <c r="L504" i="15" s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M508" i="1" a="1"/>
  <c r="M508" i="1" s="1"/>
  <c r="K505" i="15" s="1"/>
  <c r="N508" i="1" a="1"/>
  <c r="N508" i="1" s="1"/>
  <c r="L505" i="15" s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M509" i="1" a="1"/>
  <c r="M509" i="1" s="1"/>
  <c r="K506" i="15" s="1"/>
  <c r="N509" i="1" a="1"/>
  <c r="N509" i="1" s="1"/>
  <c r="L506" i="15" s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N514" i="1" a="1"/>
  <c r="N514" i="1" s="1"/>
  <c r="L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S514" i="1"/>
  <c r="BT514" i="1"/>
  <c r="A515" i="1"/>
  <c r="C515" i="1"/>
  <c r="G515" i="1"/>
  <c r="M515" i="1" a="1"/>
  <c r="M515" i="1" s="1"/>
  <c r="K512" i="15" s="1"/>
  <c r="N515" i="1" a="1"/>
  <c r="N515" i="1" s="1"/>
  <c r="L512" i="15" s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M516" i="1" a="1"/>
  <c r="M516" i="1" s="1"/>
  <c r="K513" i="15" s="1"/>
  <c r="N516" i="1" a="1"/>
  <c r="N516" i="1" s="1"/>
  <c r="L513" i="15" s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M517" i="1" a="1"/>
  <c r="M517" i="1" s="1"/>
  <c r="K514" i="15" s="1"/>
  <c r="N517" i="1" a="1"/>
  <c r="N517" i="1" s="1"/>
  <c r="L514" i="15" s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M521" i="1" a="1"/>
  <c r="M521" i="1" s="1"/>
  <c r="K518" i="15" s="1"/>
  <c r="N521" i="1" a="1"/>
  <c r="N521" i="1" s="1"/>
  <c r="L518" i="15" s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N527" i="1" a="1"/>
  <c r="N527" i="1" s="1"/>
  <c r="L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M528" i="1" a="1"/>
  <c r="M528" i="1" s="1"/>
  <c r="K525" i="15" s="1"/>
  <c r="N528" i="1" a="1"/>
  <c r="N528" i="1" s="1"/>
  <c r="L525" i="15" s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M533" i="1" a="1"/>
  <c r="M533" i="1" s="1"/>
  <c r="K530" i="15" s="1"/>
  <c r="N533" i="1" a="1"/>
  <c r="N533" i="1" s="1"/>
  <c r="L530" i="15" s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M535" i="1" a="1"/>
  <c r="M535" i="1" s="1"/>
  <c r="K532" i="15" s="1"/>
  <c r="N535" i="1" a="1"/>
  <c r="N535" i="1" s="1"/>
  <c r="L532" i="15" s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M536" i="1" a="1"/>
  <c r="M536" i="1" s="1"/>
  <c r="K533" i="15" s="1"/>
  <c r="N536" i="1" a="1"/>
  <c r="N536" i="1" s="1"/>
  <c r="L533" i="15" s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M538" i="1" a="1"/>
  <c r="M538" i="1" s="1"/>
  <c r="K535" i="15" s="1"/>
  <c r="N538" i="1" a="1"/>
  <c r="N538" i="1" s="1"/>
  <c r="L535" i="15" s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M539" i="1" a="1"/>
  <c r="M539" i="1" s="1"/>
  <c r="K536" i="15" s="1"/>
  <c r="N539" i="1" a="1"/>
  <c r="N539" i="1" s="1"/>
  <c r="L536" i="15" s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N563" i="1"/>
  <c r="AO563" i="1"/>
  <c r="AP563" i="1"/>
  <c r="M563" i="10" s="1"/>
  <c r="AQ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N584" i="1"/>
  <c r="AO584" i="1"/>
  <c r="AP584" i="1"/>
  <c r="M584" i="10" s="1"/>
  <c r="AQ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N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N593" i="1"/>
  <c r="AO593" i="1"/>
  <c r="AP593" i="1"/>
  <c r="M593" i="10" s="1"/>
  <c r="AQ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N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AN608" i="1" l="1"/>
  <c r="L29" i="15"/>
  <c r="AN32" i="1"/>
  <c r="L40" i="15"/>
  <c r="AN43" i="1"/>
  <c r="L39" i="15"/>
  <c r="AN42" i="1"/>
  <c r="K40" i="15"/>
  <c r="AM43" i="1"/>
  <c r="K38" i="15"/>
  <c r="AM41" i="1"/>
  <c r="AM42" i="1"/>
  <c r="AN41" i="1"/>
  <c r="AM67" i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C228" i="1" a="1"/>
  <c r="BC228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N220" i="10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AN458" i="1"/>
  <c r="AM458" i="1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AN412" i="1"/>
  <c r="AM412" i="1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AN404" i="1"/>
  <c r="AM404" i="1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AN401" i="1"/>
  <c r="AM401" i="1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AN388" i="1"/>
  <c r="AM388" i="1"/>
  <c r="F384" i="12"/>
  <c r="G388" i="10"/>
  <c r="D387" i="10"/>
  <c r="C387" i="10"/>
  <c r="AN387" i="1"/>
  <c r="AM387" i="1"/>
  <c r="F383" i="12"/>
  <c r="G387" i="10"/>
  <c r="D386" i="10"/>
  <c r="C386" i="10"/>
  <c r="AN386" i="1"/>
  <c r="AM386" i="1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AN329" i="1"/>
  <c r="AM329" i="1"/>
  <c r="F325" i="12"/>
  <c r="G329" i="10"/>
  <c r="D328" i="10"/>
  <c r="C328" i="10"/>
  <c r="AN328" i="1"/>
  <c r="AM328" i="1"/>
  <c r="F324" i="12"/>
  <c r="G328" i="10"/>
  <c r="D327" i="10"/>
  <c r="C327" i="10"/>
  <c r="AN327" i="1"/>
  <c r="AM327" i="1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AN306" i="1"/>
  <c r="AM306" i="1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AN302" i="1"/>
  <c r="AM302" i="1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N274" i="1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F227" i="12"/>
  <c r="G231" i="10"/>
  <c r="D230" i="10"/>
  <c r="C230" i="10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F206" i="12"/>
  <c r="G210" i="10"/>
  <c r="D209" i="10"/>
  <c r="C209" i="10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<sst xmlns="http://schemas.openxmlformats.org/spreadsheetml/2006/main" count="6502" uniqueCount="1463">
  <si>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</si>
  <si>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</si>
  <si>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</si>
  <si>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</si>
  <si>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</si>
  <si>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</si>
  <si>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</si>
  <si>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</si>
  <si>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</si>
  <si>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</si>
  <si>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</si>
  <si>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</si>
  <si>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</si>
  <si>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</si>
  <si>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</si>
  <si>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</si>
  <si>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</si>
  <si>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</si>
  <si>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</si>
  <si>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</si>
  <si>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</si>
  <si>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</si>
  <si>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</si>
  <si>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</si>
  <si>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</si>
  <si>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</si>
  <si>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</si>
  <si>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</si>
  <si>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</si>
  <si>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</si>
  <si>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</si>
  <si>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</si>
  <si>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</si>
  <si>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</si>
  <si>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</si>
  <si>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</si>
  <si>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</si>
  <si>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</si>
  <si>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</si>
  <si>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</si>
  <si>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</si>
  <si>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</si>
  <si>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</si>
  <si>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</si>
  <si>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</si>
  <si>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</si>
  <si>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</si>
  <si>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</si>
  <si>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</si>
  <si>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</si>
  <si>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</si>
  <si>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</si>
  <si>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</si>
  <si>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</si>
  <si>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</si>
  <si>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</si>
  <si>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</si>
  <si>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</si>
  <si>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</si>
  <si>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</si>
  <si>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</si>
  <si>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</si>
  <si>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</si>
  <si>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</si>
  <si>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</si>
  <si>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</si>
  <si>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</si>
  <si>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</si>
  <si>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</si>
  <si>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</si>
  <si>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</si>
  <si>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</si>
  <si>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</si>
  <si>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</si>
  <si>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</si>
  <si>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</si>
  <si>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</si>
  <si>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</si>
  <si>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</si>
  <si>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</si>
  <si>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</si>
  <si>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</si>
  <si>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</si>
  <si>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</si>
  <si>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</si>
  <si>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</si>
  <si>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</si>
  <si>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</si>
  <si>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</si>
  <si>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</si>
  <si>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</si>
  <si>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</si>
  <si>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</si>
  <si>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</si>
  <si>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</si>
  <si>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</si>
  <si>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</si>
  <si>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</si>
  <si>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</si>
  <si>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</si>
  <si>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</si>
  <si>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</si>
  <si>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</si>
  <si>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</si>
  <si>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</si>
  <si>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</si>
  <si>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</si>
  <si>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</si>
  <si>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</si>
  <si>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</si>
  <si>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</si>
  <si>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</si>
  <si>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</si>
  <si>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</si>
  <si>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</si>
  <si>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</si>
  <si>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</si>
  <si>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</si>
  <si>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</si>
  <si>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</si>
  <si>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</si>
  <si>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</si>
  <si>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</si>
  <si>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</si>
  <si>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</si>
  <si>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</si>
  <si>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</si>
  <si>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</si>
  <si>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</si>
  <si>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</si>
  <si>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</si>
  <si>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</si>
  <si>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</si>
  <si>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</si>
  <si>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</si>
  <si>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</si>
  <si>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</si>
  <si>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</si>
  <si>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</si>
  <si>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</si>
  <si>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</si>
  <si>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</si>
  <si>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</si>
  <si>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</si>
  <si>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</si>
  <si>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</si>
  <si>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</si>
  <si>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</si>
  <si>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</si>
  <si>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</si>
  <si>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</si>
  <si>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</si>
  <si>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</si>
  <si>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</si>
  <si>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</si>
  <si>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</si>
  <si>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</si>
  <si>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</si>
  <si>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</si>
  <si>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</si>
  <si>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</si>
  <si>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</si>
  <si>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</si>
  <si>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</si>
  <si>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</si>
  <si>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</si>
  <si>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</si>
  <si>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</si>
  <si>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</si>
  <si>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</si>
  <si>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</si>
  <si>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</si>
  <si>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</si>
  <si>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</si>
  <si>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</si>
  <si>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</si>
  <si>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</si>
  <si>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</si>
  <si>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</si>
  <si>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</si>
  <si>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</si>
  <si>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</si>
  <si>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</si>
  <si>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</si>
  <si>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</si>
  <si>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</si>
  <si>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</si>
  <si>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</si>
  <si>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</si>
  <si>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</si>
  <si>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</si>
  <si>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</si>
  <si>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</si>
  <si>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</si>
  <si>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</si>
  <si>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</si>
  <si>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</si>
  <si>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</si>
  <si>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</si>
  <si>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</si>
  <si>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</si>
  <si>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</si>
  <si>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</si>
  <si>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</si>
  <si>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</si>
  <si>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</si>
  <si>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</si>
  <si>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</si>
  <si>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</si>
  <si>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</si>
  <si>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</si>
  <si>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</si>
  <si>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</si>
  <si>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</si>
  <si>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</si>
  <si>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</si>
  <si>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</si>
  <si>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</si>
  <si>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</si>
  <si>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</si>
  <si>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</si>
  <si>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</si>
  <si>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</si>
  <si>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</si>
  <si>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</si>
  <si>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</si>
  <si>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</si>
  <si>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</si>
  <si>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</si>
  <si>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</si>
  <si>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</si>
  <si>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</si>
  <si>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</si>
  <si>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</si>
  <si>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</si>
  <si>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</si>
  <si>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</si>
  <si>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</si>
  <si>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</si>
  <si>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</si>
  <si>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</si>
  <si>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</si>
  <si>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</si>
  <si>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</si>
  <si>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</si>
  <si>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</si>
  <si>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</si>
  <si>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</si>
  <si>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</si>
  <si>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</si>
  <si>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</si>
  <si>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</si>
  <si>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</si>
  <si>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</si>
  <si>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</si>
  <si>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</si>
  <si>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</si>
  <si>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</si>
  <si>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</si>
  <si>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</si>
  <si>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</si>
  <si>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</si>
  <si>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</si>
  <si>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</si>
  <si>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</si>
  <si>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</si>
  <si>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</si>
  <si>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</si>
  <si>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</si>
  <si>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</si>
  <si>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</si>
  <si>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</si>
  <si>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</si>
  <si>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</si>
  <si>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</si>
  <si>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</si>
  <si>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</si>
  <si>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</si>
  <si>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</si>
  <si>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</si>
  <si>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</si>
  <si>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</si>
  <si>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</si>
  <si>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</si>
  <si>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</si>
  <si>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</si>
  <si>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</si>
  <si>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</si>
  <si>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</si>
  <si>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</si>
  <si>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</si>
  <si>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</si>
  <si>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</si>
  <si>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</si>
  <si>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</si>
  <si>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</si>
  <si>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</si>
  <si>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</si>
  <si>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</si>
  <si>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</si>
  <si>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</si>
  <si>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</si>
  <si>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</si>
  <si>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</si>
  <si>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</si>
  <si>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</si>
  <si>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</si>
  <si>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</si>
  <si>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</si>
  <si>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</si>
  <si>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</si>
  <si>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</si>
  <si>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</si>
  <si>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</si>
  <si>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</si>
  <si>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</si>
  <si>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</si>
  <si>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</si>
  <si>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</si>
  <si>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</si>
  <si>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</si>
  <si>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</si>
  <si>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</si>
  <si>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</si>
  <si>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</si>
  <si>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</si>
  <si>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</si>
  <si>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</si>
  <si>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</si>
  <si>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</si>
  <si>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</si>
  <si>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</si>
  <si>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</si>
  <si>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</si>
  <si>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</si>
  <si>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</si>
  <si>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</si>
  <si>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</si>
  <si>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</si>
  <si>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</si>
  <si>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</si>
  <si>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</si>
  <si>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</si>
  <si>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</si>
  <si>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</si>
  <si>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</si>
  <si>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</si>
  <si>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</si>
  <si>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</si>
  <si>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</si>
  <si>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</si>
  <si>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</si>
  <si>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</si>
  <si>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</si>
  <si>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</si>
  <si>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</si>
  <si>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</si>
  <si>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</si>
  <si>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</si>
  <si>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</si>
  <si>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</si>
  <si>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</si>
  <si>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</si>
  <si>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</si>
  <si>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</si>
  <si>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</si>
  <si>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</si>
  <si>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</si>
  <si>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</si>
  <si>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</si>
  <si>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</si>
  <si>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</si>
  <si>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</si>
  <si>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</si>
  <si>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</si>
  <si>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</si>
  <si>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</si>
  <si>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</si>
  <si>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</si>
  <si>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</si>
  <si>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</si>
  <si>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</si>
  <si>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</si>
  <si>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</si>
  <si>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</si>
  <si>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</si>
  <si>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</si>
  <si>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</si>
  <si>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</si>
  <si>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</si>
  <si>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</si>
  <si>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</si>
  <si>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</si>
  <si>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</si>
  <si>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</si>
  <si>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</si>
  <si>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</si>
  <si>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</si>
  <si>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</si>
  <si>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</si>
  <si>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</si>
  <si>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</si>
  <si>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</si>
  <si>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</si>
  <si>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</si>
  <si>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</si>
  <si>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</si>
  <si>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</si>
  <si>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</si>
  <si>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</si>
  <si>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</si>
  <si>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</si>
  <si>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</si>
  <si>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</si>
  <si>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</si>
  <si>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</si>
  <si>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</si>
  <si>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</si>
  <si>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</si>
  <si>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</si>
  <si>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</si>
  <si>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</si>
  <si>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</si>
  <si>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</si>
  <si>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</si>
  <si>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</si>
  <si>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</si>
  <si>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</si>
  <si>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</si>
  <si>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</si>
  <si>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</si>
  <si>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</si>
  <si>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</si>
  <si>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</si>
  <si>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</si>
  <si>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</si>
  <si>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</si>
  <si>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</si>
  <si>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</si>
  <si>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</si>
  <si>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</si>
  <si>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</si>
  <si>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</si>
  <si>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</si>
  <si>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</si>
  <si>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</si>
  <si>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</si>
  <si>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</si>
  <si>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</si>
  <si>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</si>
  <si>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</si>
  <si>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</si>
  <si>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</si>
  <si>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</si>
  <si>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</si>
  <si>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</si>
  <si>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</si>
  <si>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</si>
  <si>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</si>
  <si>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</si>
  <si>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</si>
  <si>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</si>
  <si>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</si>
  <si>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</si>
  <si>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</si>
  <si>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</si>
  <si>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</si>
  <si>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</si>
  <si>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</si>
  <si>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</si>
  <si>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</si>
  <si>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</si>
  <si>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</si>
  <si>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</si>
  <si>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</si>
  <si>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</si>
  <si>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</si>
  <si>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</si>
  <si>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</si>
  <si>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</si>
  <si>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</si>
  <si>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</si>
  <si>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</si>
  <si>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</si>
  <si>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</si>
  <si>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</si>
  <si>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</si>
  <si>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</si>
  <si>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</si>
  <si>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</si>
  <si>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</si>
  <si>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</si>
  <si>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</si>
  <si>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</si>
  <si>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</si>
  <si>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</si>
  <si>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</si>
  <si>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</si>
  <si>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</si>
  <si>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</si>
  <si>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</si>
  <si>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</si>
  <si>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</si>
  <si>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</si>
  <si>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</si>
  <si>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</si>
  <si>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</si>
  <si>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</si>
  <si>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</si>
  <si>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</si>
  <si>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</si>
  <si>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</si>
  <si>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</si>
  <si>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</si>
  <si>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</si>
  <si>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</si>
  <si>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</si>
  <si>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</si>
  <si>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</si>
  <si>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</si>
  <si>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</si>
  <si>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</si>
  <si>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</si>
  <si>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</si>
  <si>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</si>
  <si>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</si>
  <si>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</si>
  <si>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</si>
  <si>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</si>
  <si>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</si>
  <si>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</si>
  <si>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</si>
  <si>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</si>
  <si>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</si>
  <si>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</si>
  <si>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</si>
  <si>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</si>
  <si>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</si>
  <si>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</si>
  <si>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</si>
  <si>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</si>
  <si>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</si>
  <si>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</si>
  <si>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</si>
  <si>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</si>
  <si>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</si>
  <si>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</si>
  <si>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</si>
  <si>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</si>
  <si>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</si>
  <si>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</si>
  <si>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</si>
  <si>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</si>
  <si>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</si>
  <si>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</si>
  <si>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</si>
  <si>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</si>
  <si>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</si>
  <si>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</si>
  <si>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</si>
  <si>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</si>
  <si>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</si>
  <si>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</si>
  <si>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</si>
  <si>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</si>
  <si>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</si>
  <si>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</si>
  <si>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</si>
  <si>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</si>
  <si>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</si>
  <si>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</si>
  <si>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</si>
  <si>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</si>
  <si>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</si>
  <si>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</si>
  <si>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</si>
  <si>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</si>
  <si>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</si>
  <si>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</si>
  <si>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</si>
  <si>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</si>
  <si>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</si>
  <si>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</si>
  <si>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</si>
  <si>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</si>
  <si>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</si>
  <si>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</si>
  <si>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</si>
  <si>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</si>
  <si>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</si>
  <si>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</si>
  <si>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</si>
  <si>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</si>
  <si>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</si>
  <si>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</si>
  <si>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</si>
  <si>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</si>
  <si>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</si>
  <si>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</si>
  <si>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</si>
  <si>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</si>
  <si>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</si>
  <si>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</si>
  <si>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</si>
  <si>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</si>
  <si>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</si>
  <si>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</si>
  <si>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</si>
  <si>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</si>
  <si>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</si>
  <si>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</si>
  <si>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</si>
  <si>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</si>
  <si>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</si>
  <si>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</si>
  <si>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</si>
  <si>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</si>
  <si>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</si>
  <si>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</si>
  <si>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</si>
  <si>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</si>
  <si>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</si>
  <si>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</si>
  <si>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</si>
  <si>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</si>
  <si>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</si>
  <si>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</si>
  <si>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</si>
  <si>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</si>
  <si>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</si>
  <si>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</si>
  <si>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</si>
  <si>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</si>
  <si>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</si>
  <si>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</si>
  <si>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</si>
  <si>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</si>
  <si>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</si>
  <si>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</si>
  <si>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</si>
  <si>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</si>
  <si>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</si>
  <si>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</si>
  <si>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</si>
  <si>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</si>
  <si>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</si>
  <si>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</si>
  <si>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</si>
  <si>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</si>
  <si>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</si>
  <si>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</si>
  <si>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</si>
  <si>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</si>
  <si>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</si>
  <si>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</si>
  <si>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</si>
  <si>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</si>
  <si>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</si>
  <si>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</si>
  <si>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</si>
  <si>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</si>
  <si>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</si>
  <si>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</si>
  <si>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</si>
  <si>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</si>
  <si>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</si>
  <si>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</si>
  <si>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</si>
  <si>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</si>
  <si>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</si>
  <si>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</si>
  <si>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</si>
  <si>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</si>
  <si>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</si>
  <si>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</si>
  <si>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</si>
  <si>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</si>
  <si>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</si>
  <si>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</si>
  <si>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</si>
  <si>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</si>
  <si>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</si>
  <si>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</si>
  <si>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</si>
  <si>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</si>
  <si>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</si>
  <si>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</si>
  <si>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</si>
  <si>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</si>
  <si>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</si>
  <si>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</si>
  <si>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</si>
  <si>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</si>
  <si>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</si>
  <si>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</si>
  <si>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</si>
  <si>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</si>
  <si>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</si>
  <si>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</si>
  <si>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</si>
  <si>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</si>
  <si>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</si>
  <si>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</si>
  <si>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</si>
  <si>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</si>
  <si>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</si>
  <si>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</si>
  <si>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</si>
  <si>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</si>
  <si>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</si>
  <si>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</si>
  <si>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</si>
  <si>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</si>
  <si>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</si>
  <si>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</si>
  <si>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</si>
  <si>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</si>
  <si>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</si>
  <si>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</si>
  <si>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</si>
  <si>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</si>
  <si>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</si>
  <si>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</si>
  <si>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</si>
  <si>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</si>
  <si>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</si>
  <si>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</si>
  <si>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</si>
  <si>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</si>
  <si>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</si>
  <si>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</si>
  <si>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</si>
  <si>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</si>
  <si>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</si>
  <si>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</si>
  <si>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</si>
  <si>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</si>
  <si>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</si>
  <si>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</si>
  <si>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</si>
  <si>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</si>
  <si>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</si>
  <si>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</si>
  <si>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</si>
  <si>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</si>
  <si>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</si>
  <si>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</si>
  <si>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</si>
  <si>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</si>
  <si>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</si>
  <si>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</si>
  <si>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</si>
  <si>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</si>
  <si>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</si>
  <si>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</si>
  <si>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</si>
  <si>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</si>
  <si>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</si>
  <si>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</si>
  <si>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</si>
  <si>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</si>
  <si>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</si>
  <si>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</si>
  <si>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</si>
  <si>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</si>
  <si>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</si>
  <si>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</si>
  <si>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</si>
  <si>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</si>
  <si>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</si>
  <si>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</si>
  <si>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</si>
  <si>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</si>
  <si>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</si>
  <si>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</si>
  <si>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</si>
  <si>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</si>
  <si>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</si>
  <si>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</si>
  <si>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</si>
  <si>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</si>
  <si>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</si>
  <si>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</si>
  <si>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</si>
  <si>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</si>
  <si>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</si>
  <si>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</si>
  <si>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</si>
  <si>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</si>
  <si>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</si>
  <si>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</si>
  <si>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</si>
  <si>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</si>
  <si>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</si>
  <si>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</si>
  <si>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</si>
  <si>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</si>
  <si>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</si>
  <si>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</si>
  <si>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</si>
  <si>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</si>
  <si>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</si>
  <si>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</si>
  <si>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</si>
  <si>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</si>
  <si>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</si>
  <si>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</si>
  <si>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</si>
  <si>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</si>
  <si>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</si>
  <si>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</si>
  <si>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</si>
  <si>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</si>
  <si>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</si>
  <si>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</si>
  <si>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</si>
  <si>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</si>
  <si>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</si>
  <si>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</si>
  <si>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</si>
  <si>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</si>
  <si>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</si>
  <si>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</si>
  <si>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</si>
  <si>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</si>
  <si>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</si>
  <si>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</si>
  <si>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</si>
  <si>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</si>
  <si>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</si>
  <si>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</si>
  <si>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</si>
  <si>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</si>
  <si>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</si>
  <si>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</si>
  <si>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</si>
  <si>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</si>
  <si>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</si>
  <si>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</si>
  <si>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</si>
  <si>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</si>
  <si>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</si>
  <si>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</si>
  <si>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</si>
  <si>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</si>
  <si>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</si>
  <si>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</si>
  <si>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</si>
  <si>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</si>
  <si>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</si>
  <si>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</si>
  <si>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</si>
  <si>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</si>
  <si>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</si>
  <si>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</si>
  <si>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</si>
  <si>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</si>
  <si>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</si>
  <si>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</si>
  <si>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</si>
  <si>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</si>
  <si>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</si>
  <si>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</si>
  <si>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</si>
  <si>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</si>
  <si>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</si>
  <si>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</si>
  <si>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</si>
  <si>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</si>
  <si>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</si>
  <si>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</si>
  <si>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</si>
  <si>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</si>
  <si>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</si>
  <si>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</si>
  <si>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</si>
  <si>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</si>
  <si>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</si>
  <si>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</si>
  <si>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</si>
  <si>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</si>
  <si>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</si>
  <si>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</si>
  <si>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</si>
  <si>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</si>
  <si>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</si>
  <si>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</si>
  <si>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</si>
  <si>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</si>
  <si>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</si>
  <si>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</si>
  <si>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</si>
  <si>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</si>
  <si>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</si>
  <si>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</si>
  <si>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</si>
  <si>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</si>
  <si>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</si>
  <si>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</si>
  <si>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</si>
  <si>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</si>
  <si>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</si>
  <si>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</si>
  <si>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</si>
  <si>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</si>
  <si>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</si>
  <si>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</si>
  <si>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</si>
  <si>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</si>
  <si>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</si>
  <si>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</si>
  <si>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</si>
  <si>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</si>
  <si>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</si>
  <si>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</si>
  <si>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</si>
  <si>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</si>
  <si>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</si>
  <si>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</si>
  <si>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</si>
  <si>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</si>
  <si>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</si>
  <si>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</si>
  <si>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</si>
  <si>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</si>
  <si>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</si>
  <si>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</si>
  <si>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</si>
  <si>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</si>
  <si>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</si>
  <si>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</si>
  <si>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</si>
  <si>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</si>
  <si>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</si>
  <si>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</si>
  <si>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</si>
  <si>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</si>
  <si>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</si>
  <si>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</si>
  <si>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</si>
  <si>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</si>
  <si>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</si>
  <si>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</si>
  <si>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</si>
  <si>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</si>
  <si>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</si>
  <si>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</si>
  <si>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</si>
  <si>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</si>
  <si>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</si>
  <si>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</si>
  <si>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</si>
  <si>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</si>
  <si>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</si>
  <si>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</si>
  <si>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</si>
  <si>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</si>
  <si>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</si>
  <si>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</si>
  <si>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</si>
  <si>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</si>
  <si>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</si>
  <si>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</si>
  <si>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</si>
  <si>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</si>
  <si>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</si>
  <si>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</si>
  <si>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</si>
  <si>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</si>
  <si>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</si>
  <si>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</si>
  <si>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</si>
  <si>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</si>
  <si>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</si>
  <si>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</si>
  <si>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</si>
  <si>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</si>
  <si>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</si>
  <si>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</si>
  <si>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</si>
  <si>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</si>
  <si>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</si>
  <si>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</si>
  <si>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</si>
  <si>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</si>
  <si>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</si>
  <si>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</si>
  <si>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</si>
  <si>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</si>
  <si>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</si>
  <si>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</si>
  <si>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</si>
  <si>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</si>
  <si>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</si>
  <si>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</si>
  <si>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</si>
  <si>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</si>
  <si>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</si>
  <si>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</si>
  <si>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</si>
  <si>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</si>
  <si>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</si>
  <si>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</si>
  <si>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</si>
  <si>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</si>
  <si>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</si>
  <si>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</si>
  <si>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</si>
  <si>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</si>
  <si>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</si>
  <si>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</si>
  <si>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</si>
  <si>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</si>
  <si>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</si>
  <si>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</si>
  <si>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</si>
  <si>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</si>
  <si>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</si>
  <si>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</si>
  <si>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</si>
  <si>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</si>
  <si>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</si>
  <si>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</si>
  <si>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</si>
  <si>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</si>
  <si>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</si>
  <si>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</si>
  <si>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</si>
  <si>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</si>
  <si>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</si>
  <si>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</si>
  <si>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</si>
  <si>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</si>
  <si>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</si>
  <si>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</si>
  <si>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</si>
  <si>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</si>
  <si>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</si>
  <si>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</si>
  <si>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</si>
  <si>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</si>
  <si>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</si>
  <si>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</si>
  <si>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</si>
  <si>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</si>
  <si>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</si>
  <si>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</si>
  <si>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</si>
  <si>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</si>
  <si>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</si>
  <si>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</si>
  <si>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</si>
  <si>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</si>
  <si>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</si>
  <si>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</si>
  <si>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</si>
  <si>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</si>
  <si>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</si>
  <si>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ZCD1172</t>
  </si>
  <si>
    <t>Elder</t>
  </si>
  <si>
    <t>TP não solicita intervalo / condições climáticas (chuva)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</si>
  <si>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</si>
  <si>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</si>
  <si>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</si>
  <si>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</si>
  <si>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</si>
  <si>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</si>
  <si>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</si>
  <si>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oportunidade de faixa</t>
  </si>
  <si>
    <t xml:space="preserve">Edson </t>
  </si>
  <si>
    <t>Substituição de dormentes</t>
  </si>
  <si>
    <t xml:space="preserve">TP em preparação / </t>
  </si>
  <si>
    <t>TP pronto 10h46 / Sem oportunidade de faixa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</si>
  <si>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</si>
  <si>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</si>
  <si>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</si>
  <si>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</si>
  <si>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</si>
  <si>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</si>
  <si>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</si>
  <si>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</si>
  <si>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</si>
  <si>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</si>
  <si>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</si>
  <si>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</si>
  <si>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</si>
  <si>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</si>
  <si>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</si>
  <si>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MC1 09h58 / autorizado entrada na via 10h15 / Em intervalo das 11h07 até 13h07.</t>
  </si>
  <si>
    <t>MC1 09h58 / autorizado entrada na via 10h15 / Realizado intervalo das 11h07 até 15h41.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</si>
  <si>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</si>
  <si>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</si>
  <si>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</si>
  <si>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</si>
  <si>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</si>
  <si>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</si>
  <si>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</si>
  <si>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</si>
  <si>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</si>
  <si>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</si>
  <si>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</si>
  <si>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</si>
  <si>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</si>
  <si>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</si>
  <si>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Moises</t>
  </si>
  <si>
    <t>Deslocamento das turmas</t>
  </si>
  <si>
    <t>MC1 08h25 /  autorizado entrada na via 09h23 / Em deslocamento das turmas.</t>
  </si>
  <si>
    <t>ZPTZDR</t>
  </si>
  <si>
    <t>MC1 08h33 / autorizado entrada na via 10h03 / Em deslocamento</t>
  </si>
  <si>
    <t>PDM - Substituição de meia chave</t>
  </si>
  <si>
    <t>TP não solicita intervalo, equipe embarcado no W62, chegou tarde no local de trabalho.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</si>
  <si>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</si>
  <si>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</si>
  <si>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</si>
  <si>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</si>
  <si>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</si>
  <si>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</si>
  <si>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</si>
  <si>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</si>
  <si>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</si>
  <si>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</si>
  <si>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</si>
  <si>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</si>
  <si>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</si>
  <si>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</si>
  <si>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</si>
  <si>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</si>
  <si>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</si>
  <si>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ZFY1982 / ZYU2</t>
  </si>
  <si>
    <t>PDM - Descarga de dormentes</t>
  </si>
  <si>
    <t>MC1 10h22 / Sem oportunidade de faixa</t>
  </si>
  <si>
    <t>Cancelado / TP realocado para outra atividade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</si>
  <si>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</si>
  <si>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</si>
  <si>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</si>
  <si>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</si>
  <si>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</si>
  <si>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</si>
  <si>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</si>
  <si>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</si>
  <si>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</si>
  <si>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</si>
  <si>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K79ZEZ2/ZXWK792</t>
  </si>
  <si>
    <t>Augusto</t>
  </si>
  <si>
    <t>Bloco Modernização Recolhimento de dormentes + Solda</t>
  </si>
  <si>
    <t>Cancelado CCO / Priorização da circulação de trens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</si>
  <si>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</si>
  <si>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</si>
  <si>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</si>
  <si>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</si>
  <si>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</si>
  <si>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</si>
  <si>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</si>
  <si>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</si>
  <si>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</si>
  <si>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</si>
  <si>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</si>
  <si>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</si>
  <si>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</si>
  <si>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</si>
  <si>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</si>
  <si>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</si>
  <si>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</si>
  <si>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</si>
  <si>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</si>
  <si>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</si>
  <si>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</si>
  <si>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</si>
  <si>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</si>
  <si>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</si>
  <si>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</si>
  <si>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</si>
  <si>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</si>
  <si>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</si>
  <si>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</si>
  <si>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</si>
  <si>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</si>
  <si>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</si>
  <si>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</si>
  <si>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</si>
  <si>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</si>
  <si>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</si>
  <si>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</si>
  <si>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</si>
  <si>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</si>
  <si>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</si>
  <si>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</si>
  <si>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</si>
  <si>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</si>
  <si>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</si>
  <si>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</si>
  <si>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</si>
  <si>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</si>
  <si>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</si>
  <si>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</si>
  <si>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</si>
  <si>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</si>
  <si>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</si>
  <si>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</si>
  <si>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</si>
  <si>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</si>
  <si>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</si>
  <si>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</si>
  <si>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</si>
  <si>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</si>
  <si>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</si>
  <si>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</si>
  <si>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</si>
  <si>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</si>
  <si>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</si>
  <si>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</si>
  <si>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</si>
  <si>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</si>
  <si>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</si>
  <si>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</si>
  <si>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</si>
  <si>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</si>
  <si>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</si>
  <si>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</si>
  <si>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</si>
  <si>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</si>
  <si>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</si>
  <si>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</si>
  <si>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</si>
  <si>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</si>
  <si>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</si>
  <si>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</si>
  <si>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</si>
  <si>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</si>
  <si>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</si>
  <si>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</si>
  <si>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</si>
  <si>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</si>
  <si>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</si>
  <si>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</si>
  <si>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</si>
  <si>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</si>
  <si>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</si>
  <si>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</si>
  <si>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</si>
  <si>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</si>
  <si>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</si>
  <si>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</si>
  <si>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</si>
  <si>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</si>
  <si>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</si>
  <si>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</si>
  <si>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</si>
  <si>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</si>
  <si>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</si>
  <si>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</si>
  <si>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</si>
  <si>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</si>
  <si>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</si>
  <si>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</si>
  <si>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</si>
  <si>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</si>
  <si>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</si>
  <si>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</si>
  <si>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</si>
  <si>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</si>
  <si>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</si>
  <si>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</si>
  <si>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</si>
  <si>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</si>
  <si>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</si>
  <si>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</si>
  <si>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</si>
  <si>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</si>
  <si>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</si>
  <si>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</si>
  <si>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</si>
  <si>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</si>
  <si>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</si>
  <si>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</si>
  <si>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</si>
  <si>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</si>
  <si>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</si>
  <si>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</si>
  <si>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</si>
  <si>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</si>
  <si>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</si>
  <si>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</si>
  <si>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</si>
  <si>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</si>
  <si>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</si>
  <si>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</si>
  <si>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</si>
  <si>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</si>
  <si>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 xml:space="preserve">MC1 08:35, aguarda oportunidade </t>
  </si>
  <si>
    <t xml:space="preserve">MC1 08:35, sem oportunidade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</si>
  <si>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</si>
  <si>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</si>
  <si>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</si>
  <si>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</si>
  <si>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</si>
  <si>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</si>
  <si>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</si>
  <si>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</si>
  <si>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</si>
  <si>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</si>
  <si>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</si>
  <si>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</si>
  <si>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</si>
  <si>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</si>
  <si>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</si>
  <si>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</si>
  <si>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</si>
  <si>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</si>
  <si>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</si>
  <si>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</si>
  <si>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</si>
  <si>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</si>
  <si>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</si>
  <si>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</si>
  <si>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</si>
  <si>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</si>
  <si>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</si>
  <si>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</si>
  <si>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 xml:space="preserve">MC1 10:54, autorizado 11:02, em intervalo 12:32, solicitou para recolher devido avaria </t>
  </si>
  <si>
    <t>MC1 07:36, autorizado 10:52 em deslocamento</t>
  </si>
  <si>
    <t xml:space="preserve">Em deslocamento para ZKW </t>
  </si>
  <si>
    <t xml:space="preserve">Sem oportunidade para intervalo autorizou somente deslocamento </t>
  </si>
  <si>
    <t xml:space="preserve">Aguarda equipe informar pronto </t>
  </si>
  <si>
    <t>TP pronto 09h00 / não solicita intervalo, devido condições climáticas (chuva)</t>
  </si>
  <si>
    <t>ZBV3</t>
  </si>
  <si>
    <t xml:space="preserve">Descarga de trrilho </t>
  </si>
  <si>
    <t>2 Lucas + Escala</t>
  </si>
  <si>
    <t>9298/9302</t>
  </si>
  <si>
    <t>7683/9295</t>
  </si>
  <si>
    <t xml:space="preserve">Sem oportunidade de faixa, devido anomalia na madrugada entre ZYU-ZST, retornando a circulação no trecho após as 07h00. </t>
  </si>
  <si>
    <t>Cancelado / Impacto Anomalia entre ZST206.</t>
  </si>
  <si>
    <t xml:space="preserve">PDM - Substituição de dormentes </t>
  </si>
  <si>
    <t>MC1 09h00 / Sem oportunidade de faixa, devido trilho quebrado</t>
  </si>
  <si>
    <t>MC1 10h08 / Sem oportunidade de faixa, devido trilho quebrado.</t>
  </si>
  <si>
    <t>MC1 10h08 / Sem oportunidade de faixa, devido trilho quebrado</t>
  </si>
  <si>
    <t>PDM - Substituição de trilho</t>
  </si>
  <si>
    <t>TP pronto 09h47 /  Sem oportunidade de faixa, devido impacto na madrugda entre ZSTxZYU.</t>
  </si>
  <si>
    <t>156-1552</t>
  </si>
  <si>
    <t>Alterado programação para km 156+000 via 2 / TP pronto 11h00 / aguardando confirmar cauda do U50</t>
  </si>
  <si>
    <t>Alterado programação para km 156+000 via 2 / TP pronto 11h00 / Sem oportunidade de faixa</t>
  </si>
  <si>
    <t>MC1 08h21 /  Autorizado entrada na via 09h32 / Em deslocamento para km de trabalho</t>
  </si>
  <si>
    <t>MC1 08h21 /  Autorizado entrada na via 09h32 / Realizado intervalo.</t>
  </si>
  <si>
    <t>ZKEZGA</t>
  </si>
  <si>
    <t>ZWI-ZKEZGA.ZWI</t>
  </si>
  <si>
    <t>ZKWZKEZGAZKW</t>
  </si>
  <si>
    <t>Jhon</t>
  </si>
  <si>
    <t>R7D</t>
  </si>
  <si>
    <t>MC1 08h27 / autorizado entrada na via 08h40 / Em inspeção</t>
  </si>
  <si>
    <t>MC1 08h27 / autorizado entrada na via 08h40 / Realizado inspeção</t>
  </si>
  <si>
    <t>TP pronto 08h48 / Em intervalo das 09h07 até 10h47</t>
  </si>
  <si>
    <t>TP pronto 08h48 / Realizado ntervalo das 09h07 até 10h47.</t>
  </si>
  <si>
    <t>Z3ZEV</t>
  </si>
  <si>
    <t>ZEV-ZTP</t>
  </si>
  <si>
    <t>ZEVZPT</t>
  </si>
  <si>
    <t>CBL com problemas, aguardando atendimento da MEC.</t>
  </si>
  <si>
    <t>Não solicita MC1, devido problemas com CBL.</t>
  </si>
  <si>
    <t>MC1 07h53 / Autorizado entrada na via 09h27 / Em deslocamento</t>
  </si>
  <si>
    <t>MC1 07h49 /  Autorizado entrada na via 09h36/ Em deslocamento</t>
  </si>
  <si>
    <t xml:space="preserve">TP pronto 09h25 / Em intervalo das 09h35 até 11h00 / </t>
  </si>
  <si>
    <t xml:space="preserve">TP pronto 09h25 / Realizado intervalo das 09h35 até 11h00 e 14h10 até 14h30. </t>
  </si>
  <si>
    <t>ZPG</t>
  </si>
  <si>
    <t>Alterado programação para km 127+760 via 2 / TP pronto 08h07 / Sem oportunidade de faixa</t>
  </si>
  <si>
    <t>TP não solicita intervalo/ condições climáticas (chuva)</t>
  </si>
  <si>
    <t xml:space="preserve">TP no paradão de segurança / Previsão de pronto 10h30 / </t>
  </si>
  <si>
    <t>V53</t>
  </si>
  <si>
    <t>ZAC-2</t>
  </si>
  <si>
    <t>ZACSKW</t>
  </si>
  <si>
    <t>Eziquiel</t>
  </si>
  <si>
    <t>MC1 07h33 / Em deslocamento</t>
  </si>
  <si>
    <t xml:space="preserve">Acionado maquinista / aguardando solicitar MC1 / </t>
  </si>
  <si>
    <t>TP pronto 12h50</t>
  </si>
  <si>
    <t>ZFY-ZXP</t>
  </si>
  <si>
    <t>Alterado programação para descarga de dormentes do km190 ao km 191+000 / MC1 08h06 / Em intervalo</t>
  </si>
  <si>
    <t>Alterado programação para descarga de dormentes do km190 ao km 191+000 / MC1 08h06 / Realizado intervalo.</t>
  </si>
  <si>
    <t>BLoco - TP's / Caminhão de solda / Socadora</t>
  </si>
  <si>
    <t>Descarga de dormentes km 118+00; - Descarga de dormentes km114+300; - Recolher Jacaré km113+300</t>
  </si>
  <si>
    <t>MC1 10h20 / Sem oportuinidade de faixa</t>
  </si>
  <si>
    <t>ZEV-069</t>
  </si>
  <si>
    <t>Inspeção R7D</t>
  </si>
  <si>
    <t xml:space="preserve">MC1 08h45 / Em inspeção </t>
  </si>
  <si>
    <t>ZRBZEV</t>
  </si>
  <si>
    <t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t>
  </si>
  <si>
    <t>W97 solicita MC1 em ZEM-1 às 07h00 e circula até o km 155+700 em 156155-1;</t>
  </si>
  <si>
    <t>9244/9316/9402</t>
  </si>
  <si>
    <t>*V96 solicita MC1 em K67ZEV-2 às 07h20 e circula até o km 157+300 em ZEV157-1</t>
  </si>
  <si>
    <t>Bloco Modernização</t>
  </si>
  <si>
    <t>K67ZEV-1</t>
  </si>
  <si>
    <t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t>
  </si>
  <si>
    <t>Devido o cancelamento do bloco, alterado a programação para realizar o deslocamento das turmas / Em deslocamento</t>
  </si>
  <si>
    <t>Devido o cancelamento do bloco, alterado a programação para realizar o deslocamento das turmas / Realizado deslocamento.</t>
  </si>
  <si>
    <t xml:space="preserve">Devido o cancelamento do bloco, alterado a programação para realizar descarga de equipamento no km102. </t>
  </si>
  <si>
    <t>TP não solicita intervalo / realizando trabalho emergêncial</t>
  </si>
  <si>
    <t>Robson</t>
  </si>
  <si>
    <t>ZPT109</t>
  </si>
  <si>
    <t>Içamento de peças de concreto para o viaduto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</si>
  <si>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</si>
  <si>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</si>
  <si>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</si>
  <si>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</si>
  <si>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</si>
  <si>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</si>
  <si>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</si>
  <si>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</si>
  <si>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</si>
  <si>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</si>
  <si>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</si>
  <si>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</si>
  <si>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</si>
  <si>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</si>
  <si>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</si>
  <si>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</si>
  <si>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</si>
  <si>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</si>
  <si>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</si>
  <si>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</si>
  <si>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</si>
  <si>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</si>
  <si>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</si>
  <si>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</si>
  <si>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</si>
  <si>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</si>
  <si>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</si>
  <si>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</si>
  <si>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</si>
  <si>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</si>
  <si>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</si>
  <si>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</si>
  <si>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</si>
  <si>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</si>
  <si>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</si>
  <si>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</si>
  <si>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</si>
  <si>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</si>
  <si>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</si>
  <si>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 xml:space="preserve">W62 </t>
  </si>
  <si>
    <t>Confirmado com Marcio</t>
  </si>
  <si>
    <t>7683 (Frente ZKE)</t>
  </si>
  <si>
    <t>Confirmado com maquinista</t>
  </si>
  <si>
    <t>Realizado abastecimento em ZKE 26/01  - 8500 Litros</t>
  </si>
  <si>
    <t>9298 (Lado ZKE)</t>
  </si>
  <si>
    <t>9302 (Lado Serra)</t>
  </si>
  <si>
    <t>9295 (Lado Serra</t>
  </si>
  <si>
    <t>Loco Vandalizada 04/02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</si>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</sst>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28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8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90" headerRowBorderDxfId="188" tableBorderDxfId="189" totalsRowBorderDxfId="187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8"/>
    <tableColumn id="8" xr3:uid="{98E82858-1ECA-4DB3-8AE4-BBB972FC487D}" name="CORRELATO" dataDxfId="17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176" dataDxfId="175" headerRowBorderDxfId="173" tableBorderDxfId="174">
  <autoFilter ref="A1:A215" xr:uid="{0436727B-5FB8-4B0E-A1C6-DFB9231E4B16}"/>
  <tableColumns count="1">
    <tableColumn id="1" xr3:uid="{D0196BA9-8675-415E-BBE0-E5D0002285D2}" name="BLOCO" dataDxfId="172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9-0000-0100-000004000000}">
    <filterColumn colId="1">
      <filters>
        <dateGroupItem year="2026" month="2" day="10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108.72799999999999</v>
      </c>
      <c r="D2" s="70">
        <v>110.502</v>
      </c>
      <c r="E2" s="70" t="s">
        <v>9</v>
      </c>
      <c r="F2" s="70">
        <v>1101093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108.72799999999999</v>
      </c>
      <c r="D3" s="70">
        <v>110.502</v>
      </c>
      <c r="E3" s="70" t="s">
        <v>9</v>
      </c>
      <c r="F3" s="70">
        <v>1101091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110.502</v>
      </c>
      <c r="D4" s="70">
        <v>111.78700000000001</v>
      </c>
      <c r="E4" s="70" t="s">
        <v>9</v>
      </c>
      <c r="F4" s="70">
        <v>1121101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110.502</v>
      </c>
      <c r="D5" s="70">
        <v>111.78700000000001</v>
      </c>
      <c r="E5" s="70" t="s">
        <v>9</v>
      </c>
      <c r="F5" s="70">
        <v>1121103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111.78700000000001</v>
      </c>
      <c r="D6" s="70">
        <v>113</v>
      </c>
      <c r="E6" s="70" t="s">
        <v>9</v>
      </c>
      <c r="F6" s="70">
        <v>1131121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113</v>
      </c>
      <c r="D7" s="70">
        <v>114</v>
      </c>
      <c r="E7" s="70" t="s">
        <v>9</v>
      </c>
      <c r="F7" s="70" t="s">
        <v>12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114</v>
      </c>
      <c r="D8" s="70">
        <v>115</v>
      </c>
      <c r="E8" s="70" t="s">
        <v>13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115</v>
      </c>
      <c r="D9" s="70">
        <v>116.72499999999999</v>
      </c>
      <c r="E9" s="70" t="s">
        <v>15</v>
      </c>
      <c r="F9" s="70" t="s">
        <v>16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116.72499999999999</v>
      </c>
      <c r="D10" s="70">
        <v>118</v>
      </c>
      <c r="E10" s="70" t="s">
        <v>15</v>
      </c>
      <c r="F10" s="70">
        <v>1181171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118</v>
      </c>
      <c r="D11" s="70">
        <v>119</v>
      </c>
      <c r="E11" s="70" t="s">
        <v>15</v>
      </c>
      <c r="F11" s="70">
        <v>1191181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119</v>
      </c>
      <c r="D12" s="70">
        <v>120</v>
      </c>
      <c r="E12" s="70" t="s">
        <v>15</v>
      </c>
      <c r="F12" s="70">
        <v>1201191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120</v>
      </c>
      <c r="D13" s="70">
        <v>121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30</v>
      </c>
      <c r="C14" s="70">
        <v>121</v>
      </c>
      <c r="D14" s="70">
        <v>122.66</v>
      </c>
      <c r="E14" s="70" t="s">
        <v>18</v>
      </c>
      <c r="F14" s="70" t="s">
        <v>19</v>
      </c>
      <c r="G14" s="70" t="s">
        <v>10</v>
      </c>
      <c r="H14" s="70" t="s">
        <v>11</v>
      </c>
    </row>
    <row r="15" spans="1:8">
      <c r="A15" s="70" t="s">
        <v>8</v>
      </c>
      <c r="B15" s="70">
        <v>48</v>
      </c>
      <c r="C15" s="70">
        <v>76.257999999999996</v>
      </c>
      <c r="D15" s="70">
        <v>78</v>
      </c>
      <c r="E15" s="70" t="s">
        <v>20</v>
      </c>
      <c r="F15" s="70" t="s">
        <v>21</v>
      </c>
      <c r="G15" s="70" t="s">
        <v>22</v>
      </c>
      <c r="H15" s="70" t="s">
        <v>23</v>
      </c>
    </row>
    <row r="16" spans="1:8">
      <c r="A16" s="70" t="s">
        <v>8</v>
      </c>
      <c r="B16" s="70">
        <v>48</v>
      </c>
      <c r="C16" s="70">
        <v>78</v>
      </c>
      <c r="D16" s="70">
        <v>79.599999999999994</v>
      </c>
      <c r="E16" s="70" t="s">
        <v>24</v>
      </c>
      <c r="F16" s="70" t="s">
        <v>25</v>
      </c>
      <c r="G16" s="70" t="s">
        <v>22</v>
      </c>
      <c r="H16" s="70" t="s">
        <v>23</v>
      </c>
    </row>
    <row r="17" spans="1:8">
      <c r="A17" s="70" t="s">
        <v>8</v>
      </c>
      <c r="B17" s="70">
        <v>48</v>
      </c>
      <c r="C17" s="70">
        <v>79.599999999999994</v>
      </c>
      <c r="D17" s="70">
        <v>83</v>
      </c>
      <c r="E17" s="70" t="s">
        <v>24</v>
      </c>
      <c r="F17" s="70" t="s">
        <v>26</v>
      </c>
      <c r="G17" s="70" t="s">
        <v>22</v>
      </c>
      <c r="H17" s="70" t="s">
        <v>23</v>
      </c>
    </row>
    <row r="18" spans="1:8">
      <c r="A18" s="70" t="s">
        <v>8</v>
      </c>
      <c r="B18" s="70">
        <v>48</v>
      </c>
      <c r="C18" s="70">
        <v>83</v>
      </c>
      <c r="D18" s="70">
        <v>85</v>
      </c>
      <c r="E18" s="70" t="s">
        <v>24</v>
      </c>
      <c r="F18" s="70" t="s">
        <v>27</v>
      </c>
      <c r="G18" s="70" t="s">
        <v>22</v>
      </c>
      <c r="H18" s="70" t="s">
        <v>23</v>
      </c>
    </row>
    <row r="19" spans="1:8">
      <c r="A19" s="70" t="s">
        <v>8</v>
      </c>
      <c r="B19" s="70">
        <v>48</v>
      </c>
      <c r="C19" s="70">
        <v>85</v>
      </c>
      <c r="D19" s="70">
        <v>86</v>
      </c>
      <c r="E19" s="70" t="s">
        <v>24</v>
      </c>
      <c r="F19" s="70" t="s">
        <v>28</v>
      </c>
      <c r="G19" s="70" t="s">
        <v>22</v>
      </c>
      <c r="H19" s="70" t="s">
        <v>23</v>
      </c>
    </row>
    <row r="20" spans="1:8">
      <c r="A20" s="70" t="s">
        <v>8</v>
      </c>
      <c r="B20" s="70">
        <v>48</v>
      </c>
      <c r="C20" s="70">
        <v>86</v>
      </c>
      <c r="D20" s="70">
        <v>87.424999999999997</v>
      </c>
      <c r="E20" s="70" t="s">
        <v>29</v>
      </c>
      <c r="F20" s="70" t="s">
        <v>30</v>
      </c>
      <c r="G20" s="70" t="s">
        <v>22</v>
      </c>
      <c r="H20" s="70" t="s">
        <v>23</v>
      </c>
    </row>
    <row r="21" spans="1:8">
      <c r="A21" s="70" t="s">
        <v>8</v>
      </c>
      <c r="B21" s="70">
        <v>48</v>
      </c>
      <c r="C21" s="70">
        <v>87.424999999999997</v>
      </c>
      <c r="D21" s="70">
        <v>91</v>
      </c>
      <c r="E21" s="70" t="s">
        <v>31</v>
      </c>
      <c r="F21" s="70" t="s">
        <v>32</v>
      </c>
      <c r="G21" s="70" t="s">
        <v>22</v>
      </c>
      <c r="H21" s="70" t="s">
        <v>23</v>
      </c>
    </row>
    <row r="22" spans="1:8">
      <c r="A22" s="70" t="s">
        <v>8</v>
      </c>
      <c r="B22" s="70">
        <v>48</v>
      </c>
      <c r="C22" s="70">
        <v>91</v>
      </c>
      <c r="D22" s="70">
        <v>93</v>
      </c>
      <c r="E22" s="70" t="s">
        <v>31</v>
      </c>
      <c r="F22" s="70" t="s">
        <v>33</v>
      </c>
      <c r="G22" s="70" t="s">
        <v>22</v>
      </c>
      <c r="H22" s="70" t="s">
        <v>23</v>
      </c>
    </row>
    <row r="23" spans="1:8">
      <c r="A23" s="70" t="s">
        <v>8</v>
      </c>
      <c r="B23" s="70">
        <v>48</v>
      </c>
      <c r="C23" s="70">
        <v>93</v>
      </c>
      <c r="D23" s="70">
        <v>95</v>
      </c>
      <c r="E23" s="70" t="s">
        <v>31</v>
      </c>
      <c r="F23" s="70" t="s">
        <v>34</v>
      </c>
      <c r="G23" s="70" t="s">
        <v>22</v>
      </c>
      <c r="H23" s="70" t="s">
        <v>23</v>
      </c>
    </row>
    <row r="24" spans="1:8">
      <c r="A24" s="70" t="s">
        <v>8</v>
      </c>
      <c r="B24" s="70">
        <v>48</v>
      </c>
      <c r="C24" s="70">
        <v>95</v>
      </c>
      <c r="D24" s="70">
        <v>97.728999999999999</v>
      </c>
      <c r="E24" s="70" t="s">
        <v>35</v>
      </c>
      <c r="F24" s="70" t="s">
        <v>36</v>
      </c>
      <c r="G24" s="70" t="s">
        <v>22</v>
      </c>
      <c r="H24" s="70" t="s">
        <v>23</v>
      </c>
    </row>
    <row r="25" spans="1:8">
      <c r="A25" s="70" t="s">
        <v>8</v>
      </c>
      <c r="B25" s="70">
        <v>48</v>
      </c>
      <c r="C25" s="70">
        <v>97.728999999999999</v>
      </c>
      <c r="D25" s="70">
        <v>102</v>
      </c>
      <c r="E25" s="70" t="s">
        <v>37</v>
      </c>
      <c r="F25" s="70" t="s">
        <v>38</v>
      </c>
      <c r="G25" s="70" t="s">
        <v>22</v>
      </c>
      <c r="H25" s="70" t="s">
        <v>23</v>
      </c>
    </row>
    <row r="26" spans="1:8">
      <c r="A26" s="70" t="s">
        <v>8</v>
      </c>
      <c r="B26" s="70">
        <v>48</v>
      </c>
      <c r="C26" s="70">
        <v>102</v>
      </c>
      <c r="D26" s="70">
        <v>103</v>
      </c>
      <c r="E26" s="70" t="s">
        <v>37</v>
      </c>
      <c r="F26" s="70">
        <v>1031021</v>
      </c>
      <c r="G26" s="70" t="s">
        <v>22</v>
      </c>
      <c r="H26" s="70" t="s">
        <v>23</v>
      </c>
    </row>
    <row r="27" spans="1:8">
      <c r="A27" s="70" t="s">
        <v>8</v>
      </c>
      <c r="B27" s="70">
        <v>48</v>
      </c>
      <c r="C27" s="70">
        <v>103</v>
      </c>
      <c r="D27" s="70">
        <v>105.501</v>
      </c>
      <c r="E27" s="70" t="s">
        <v>37</v>
      </c>
      <c r="F27" s="70">
        <v>1051031</v>
      </c>
      <c r="G27" s="70" t="s">
        <v>22</v>
      </c>
      <c r="H27" s="70" t="s">
        <v>23</v>
      </c>
    </row>
    <row r="28" spans="1:8">
      <c r="A28" s="70" t="s">
        <v>8</v>
      </c>
      <c r="B28" s="70">
        <v>48</v>
      </c>
      <c r="C28" s="70">
        <v>105.501</v>
      </c>
      <c r="D28" s="70">
        <v>108.349</v>
      </c>
      <c r="E28" s="70" t="s">
        <v>37</v>
      </c>
      <c r="F28" s="70" t="s">
        <v>39</v>
      </c>
      <c r="G28" s="70" t="s">
        <v>22</v>
      </c>
      <c r="H28" s="70" t="s">
        <v>23</v>
      </c>
    </row>
    <row r="29" spans="1:8">
      <c r="A29" s="70" t="s">
        <v>8</v>
      </c>
      <c r="B29" s="70">
        <v>48</v>
      </c>
      <c r="C29" s="70">
        <v>108.349</v>
      </c>
      <c r="D29" s="70">
        <v>110</v>
      </c>
      <c r="E29" s="70" t="s">
        <v>40</v>
      </c>
      <c r="F29" s="70" t="s">
        <v>41</v>
      </c>
      <c r="G29" s="70" t="s">
        <v>22</v>
      </c>
      <c r="H29" s="70" t="s">
        <v>23</v>
      </c>
    </row>
    <row r="30" spans="1:8">
      <c r="A30" s="70" t="s">
        <v>8</v>
      </c>
      <c r="B30" s="70">
        <v>48</v>
      </c>
      <c r="C30" s="70">
        <v>110</v>
      </c>
      <c r="D30" s="70">
        <v>111</v>
      </c>
      <c r="E30" s="70" t="s">
        <v>42</v>
      </c>
      <c r="F30" s="70" t="s">
        <v>43</v>
      </c>
      <c r="G30" s="70" t="s">
        <v>22</v>
      </c>
      <c r="H30" s="70" t="s">
        <v>23</v>
      </c>
    </row>
    <row r="31" spans="1:8">
      <c r="A31" s="70" t="s">
        <v>8</v>
      </c>
      <c r="B31" s="70">
        <v>48</v>
      </c>
      <c r="C31" s="70">
        <v>111</v>
      </c>
      <c r="D31" s="70">
        <v>112</v>
      </c>
      <c r="E31" s="70" t="s">
        <v>42</v>
      </c>
      <c r="F31" s="70" t="s">
        <v>44</v>
      </c>
      <c r="G31" s="70" t="s">
        <v>22</v>
      </c>
      <c r="H31" s="70" t="s">
        <v>23</v>
      </c>
    </row>
    <row r="32" spans="1:8">
      <c r="A32" s="70" t="s">
        <v>8</v>
      </c>
      <c r="B32" s="70">
        <v>48</v>
      </c>
      <c r="C32" s="70">
        <v>112</v>
      </c>
      <c r="D32" s="70">
        <v>113.337</v>
      </c>
      <c r="E32" s="70" t="s">
        <v>42</v>
      </c>
      <c r="F32" s="70" t="s">
        <v>45</v>
      </c>
      <c r="G32" s="70" t="s">
        <v>22</v>
      </c>
      <c r="H32" s="70" t="s">
        <v>23</v>
      </c>
    </row>
    <row r="33" spans="1:8">
      <c r="A33" s="70" t="s">
        <v>8</v>
      </c>
      <c r="B33" s="70">
        <v>48</v>
      </c>
      <c r="C33" s="70">
        <v>113.337</v>
      </c>
      <c r="D33" s="70">
        <v>118.181</v>
      </c>
      <c r="E33" s="70" t="s">
        <v>42</v>
      </c>
      <c r="F33" s="70" t="s">
        <v>46</v>
      </c>
      <c r="G33" s="70" t="s">
        <v>22</v>
      </c>
      <c r="H33" s="70" t="s">
        <v>23</v>
      </c>
    </row>
    <row r="34" spans="1:8">
      <c r="A34" s="70" t="s">
        <v>8</v>
      </c>
      <c r="B34" s="70">
        <v>48</v>
      </c>
      <c r="C34" s="70">
        <v>118.181</v>
      </c>
      <c r="D34" s="70">
        <v>120</v>
      </c>
      <c r="E34" s="70" t="s">
        <v>47</v>
      </c>
      <c r="F34" s="70" t="s">
        <v>48</v>
      </c>
      <c r="G34" s="70" t="s">
        <v>22</v>
      </c>
      <c r="H34" s="70" t="s">
        <v>23</v>
      </c>
    </row>
    <row r="35" spans="1:8">
      <c r="A35" s="70" t="s">
        <v>8</v>
      </c>
      <c r="B35" s="70">
        <v>48</v>
      </c>
      <c r="C35" s="70">
        <v>120</v>
      </c>
      <c r="D35" s="70">
        <v>121</v>
      </c>
      <c r="E35" s="70" t="s">
        <v>49</v>
      </c>
      <c r="F35" s="70" t="s">
        <v>50</v>
      </c>
      <c r="G35" s="70" t="s">
        <v>22</v>
      </c>
      <c r="H35" s="70" t="s">
        <v>23</v>
      </c>
    </row>
    <row r="36" spans="1:8">
      <c r="A36" s="70" t="s">
        <v>8</v>
      </c>
      <c r="B36" s="70">
        <v>48</v>
      </c>
      <c r="C36" s="70">
        <v>121</v>
      </c>
      <c r="D36" s="70">
        <v>123</v>
      </c>
      <c r="E36" s="70" t="s">
        <v>49</v>
      </c>
      <c r="F36" s="70">
        <v>1231211</v>
      </c>
      <c r="G36" s="70" t="s">
        <v>22</v>
      </c>
      <c r="H36" s="70" t="s">
        <v>23</v>
      </c>
    </row>
    <row r="37" spans="1:8">
      <c r="A37" s="70" t="s">
        <v>8</v>
      </c>
      <c r="B37" s="70">
        <v>48</v>
      </c>
      <c r="C37" s="70">
        <v>123</v>
      </c>
      <c r="D37" s="70">
        <v>124</v>
      </c>
      <c r="E37" s="70" t="s">
        <v>49</v>
      </c>
      <c r="F37" s="70">
        <v>1241231</v>
      </c>
      <c r="G37" s="70" t="s">
        <v>22</v>
      </c>
      <c r="H37" s="70" t="s">
        <v>23</v>
      </c>
    </row>
    <row r="38" spans="1:8">
      <c r="A38" s="70" t="s">
        <v>8</v>
      </c>
      <c r="B38" s="70">
        <v>48</v>
      </c>
      <c r="C38" s="70">
        <v>124</v>
      </c>
      <c r="D38" s="70">
        <v>125</v>
      </c>
      <c r="E38" s="70" t="s">
        <v>49</v>
      </c>
      <c r="F38" s="70">
        <v>1251241</v>
      </c>
      <c r="G38" s="70" t="s">
        <v>22</v>
      </c>
      <c r="H38" s="70" t="s">
        <v>23</v>
      </c>
    </row>
    <row r="39" spans="1:8">
      <c r="A39" s="70" t="s">
        <v>8</v>
      </c>
      <c r="B39" s="70">
        <v>48</v>
      </c>
      <c r="C39" s="70">
        <v>125</v>
      </c>
      <c r="D39" s="70">
        <v>126</v>
      </c>
      <c r="E39" s="70" t="s">
        <v>49</v>
      </c>
      <c r="F39" s="70">
        <v>1261251</v>
      </c>
      <c r="G39" s="70" t="s">
        <v>22</v>
      </c>
      <c r="H39" s="70" t="s">
        <v>23</v>
      </c>
    </row>
    <row r="40" spans="1:8">
      <c r="A40" s="70" t="s">
        <v>8</v>
      </c>
      <c r="B40" s="70">
        <v>48</v>
      </c>
      <c r="C40" s="70">
        <v>126</v>
      </c>
      <c r="D40" s="70">
        <v>127.20099999999999</v>
      </c>
      <c r="E40" s="70" t="s">
        <v>49</v>
      </c>
      <c r="F40" s="70" t="s">
        <v>51</v>
      </c>
      <c r="G40" s="70" t="s">
        <v>22</v>
      </c>
      <c r="H40" s="70" t="s">
        <v>23</v>
      </c>
    </row>
    <row r="41" spans="1:8">
      <c r="A41" s="70" t="s">
        <v>8</v>
      </c>
      <c r="B41" s="70">
        <v>48</v>
      </c>
      <c r="C41" s="70">
        <v>127.20099999999999</v>
      </c>
      <c r="D41" s="70">
        <v>130</v>
      </c>
      <c r="E41" s="70" t="s">
        <v>49</v>
      </c>
      <c r="F41" s="70" t="s">
        <v>52</v>
      </c>
      <c r="G41" s="70" t="s">
        <v>22</v>
      </c>
      <c r="H41" s="70" t="s">
        <v>23</v>
      </c>
    </row>
    <row r="42" spans="1:8">
      <c r="A42" s="70" t="s">
        <v>8</v>
      </c>
      <c r="B42" s="70">
        <v>48</v>
      </c>
      <c r="C42" s="70">
        <v>130</v>
      </c>
      <c r="D42" s="70">
        <v>134</v>
      </c>
      <c r="E42" s="70" t="s">
        <v>49</v>
      </c>
      <c r="F42" s="70" t="s">
        <v>53</v>
      </c>
      <c r="G42" s="70" t="s">
        <v>22</v>
      </c>
      <c r="H42" s="70" t="s">
        <v>23</v>
      </c>
    </row>
    <row r="43" spans="1:8">
      <c r="A43" s="70" t="s">
        <v>8</v>
      </c>
      <c r="B43" s="70">
        <v>48</v>
      </c>
      <c r="C43" s="70">
        <v>134</v>
      </c>
      <c r="D43" s="70">
        <v>137.46600000000001</v>
      </c>
      <c r="E43" s="70" t="s">
        <v>54</v>
      </c>
      <c r="F43" s="70" t="s">
        <v>55</v>
      </c>
      <c r="G43" s="70" t="s">
        <v>22</v>
      </c>
      <c r="H43" s="70" t="s">
        <v>23</v>
      </c>
    </row>
    <row r="44" spans="1:8">
      <c r="A44" s="70" t="s">
        <v>8</v>
      </c>
      <c r="B44" s="70">
        <v>48</v>
      </c>
      <c r="C44" s="70">
        <v>137.46600000000001</v>
      </c>
      <c r="D44" s="70">
        <v>139</v>
      </c>
      <c r="E44" s="70" t="s">
        <v>56</v>
      </c>
      <c r="F44" s="70" t="s">
        <v>57</v>
      </c>
      <c r="G44" s="70" t="s">
        <v>22</v>
      </c>
      <c r="H44" s="70" t="s">
        <v>23</v>
      </c>
    </row>
    <row r="45" spans="1:8">
      <c r="A45" s="70" t="s">
        <v>8</v>
      </c>
      <c r="B45" s="70">
        <v>48</v>
      </c>
      <c r="C45" s="70">
        <v>139</v>
      </c>
      <c r="D45" s="70">
        <v>140</v>
      </c>
      <c r="E45" s="70" t="s">
        <v>56</v>
      </c>
      <c r="F45" s="70">
        <v>1401391</v>
      </c>
      <c r="G45" s="70" t="s">
        <v>22</v>
      </c>
      <c r="H45" s="70" t="s">
        <v>23</v>
      </c>
    </row>
    <row r="46" spans="1:8">
      <c r="A46" s="70" t="s">
        <v>8</v>
      </c>
      <c r="B46" s="70">
        <v>48</v>
      </c>
      <c r="C46" s="70">
        <v>140</v>
      </c>
      <c r="D46" s="70">
        <v>142</v>
      </c>
      <c r="E46" s="70" t="s">
        <v>56</v>
      </c>
      <c r="F46" s="70" t="s">
        <v>58</v>
      </c>
      <c r="G46" s="70" t="s">
        <v>22</v>
      </c>
      <c r="H46" s="70" t="s">
        <v>23</v>
      </c>
    </row>
    <row r="47" spans="1:8">
      <c r="A47" s="70" t="s">
        <v>8</v>
      </c>
      <c r="B47" s="70">
        <v>48</v>
      </c>
      <c r="C47" s="70">
        <v>142</v>
      </c>
      <c r="D47" s="70">
        <v>144</v>
      </c>
      <c r="E47" s="70" t="s">
        <v>56</v>
      </c>
      <c r="F47" s="70" t="s">
        <v>59</v>
      </c>
      <c r="G47" s="70" t="s">
        <v>22</v>
      </c>
      <c r="H47" s="70" t="s">
        <v>23</v>
      </c>
    </row>
    <row r="48" spans="1:8">
      <c r="A48" s="70" t="s">
        <v>8</v>
      </c>
      <c r="B48" s="70">
        <v>48</v>
      </c>
      <c r="C48" s="70">
        <v>144</v>
      </c>
      <c r="D48" s="70">
        <v>145.67599999999999</v>
      </c>
      <c r="E48" s="70" t="s">
        <v>56</v>
      </c>
      <c r="F48" s="70" t="s">
        <v>60</v>
      </c>
      <c r="G48" s="70" t="s">
        <v>22</v>
      </c>
      <c r="H48" s="70" t="s">
        <v>23</v>
      </c>
    </row>
    <row r="49" spans="1:8">
      <c r="A49" s="70" t="s">
        <v>8</v>
      </c>
      <c r="B49" s="70">
        <v>48</v>
      </c>
      <c r="C49" s="70">
        <v>145.67599999999999</v>
      </c>
      <c r="D49" s="70">
        <v>147</v>
      </c>
      <c r="E49" s="70" t="s">
        <v>61</v>
      </c>
      <c r="F49" s="70" t="s">
        <v>62</v>
      </c>
      <c r="G49" s="70" t="s">
        <v>22</v>
      </c>
      <c r="H49" s="70" t="s">
        <v>23</v>
      </c>
    </row>
    <row r="50" spans="1:8">
      <c r="A50" s="70" t="s">
        <v>8</v>
      </c>
      <c r="B50" s="70">
        <v>48</v>
      </c>
      <c r="C50" s="70">
        <v>147</v>
      </c>
      <c r="D50" s="70">
        <v>148</v>
      </c>
      <c r="E50" s="70" t="s">
        <v>63</v>
      </c>
      <c r="F50" s="70" t="s">
        <v>64</v>
      </c>
      <c r="G50" s="70" t="s">
        <v>22</v>
      </c>
      <c r="H50" s="70" t="s">
        <v>23</v>
      </c>
    </row>
    <row r="51" spans="1:8">
      <c r="A51" s="70" t="s">
        <v>8</v>
      </c>
      <c r="B51" s="70">
        <v>48</v>
      </c>
      <c r="C51" s="70">
        <v>148</v>
      </c>
      <c r="D51" s="70">
        <v>149</v>
      </c>
      <c r="E51" s="70" t="s">
        <v>63</v>
      </c>
      <c r="F51" s="70">
        <v>1491481</v>
      </c>
      <c r="G51" s="70" t="s">
        <v>22</v>
      </c>
      <c r="H51" s="70" t="s">
        <v>23</v>
      </c>
    </row>
    <row r="52" spans="1:8">
      <c r="A52" s="70" t="s">
        <v>8</v>
      </c>
      <c r="B52" s="70">
        <v>48</v>
      </c>
      <c r="C52" s="70">
        <v>149</v>
      </c>
      <c r="D52" s="70">
        <v>150</v>
      </c>
      <c r="E52" s="70" t="s">
        <v>63</v>
      </c>
      <c r="F52" s="70">
        <v>1501491</v>
      </c>
      <c r="G52" s="70" t="s">
        <v>22</v>
      </c>
      <c r="H52" s="70" t="s">
        <v>23</v>
      </c>
    </row>
    <row r="53" spans="1:8">
      <c r="A53" s="70" t="s">
        <v>8</v>
      </c>
      <c r="B53" s="70">
        <v>48</v>
      </c>
      <c r="C53" s="70">
        <v>150</v>
      </c>
      <c r="D53" s="70">
        <v>151.89099999999999</v>
      </c>
      <c r="E53" s="70" t="s">
        <v>63</v>
      </c>
      <c r="F53" s="70" t="s">
        <v>65</v>
      </c>
      <c r="G53" s="70" t="s">
        <v>22</v>
      </c>
      <c r="H53" s="70" t="s">
        <v>23</v>
      </c>
    </row>
    <row r="54" spans="1:8">
      <c r="A54" s="70" t="s">
        <v>8</v>
      </c>
      <c r="B54" s="70">
        <v>48</v>
      </c>
      <c r="C54" s="70">
        <v>151.89099999999999</v>
      </c>
      <c r="D54" s="70">
        <v>153</v>
      </c>
      <c r="E54" s="70" t="s">
        <v>66</v>
      </c>
      <c r="F54" s="70" t="s">
        <v>67</v>
      </c>
      <c r="G54" s="70" t="s">
        <v>22</v>
      </c>
      <c r="H54" s="70" t="s">
        <v>23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68</v>
      </c>
      <c r="F55" s="70" t="s">
        <v>69</v>
      </c>
      <c r="G55" s="70" t="s">
        <v>22</v>
      </c>
      <c r="H55" s="70" t="s">
        <v>23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68</v>
      </c>
      <c r="F56" s="70">
        <v>1551541</v>
      </c>
      <c r="G56" s="70" t="s">
        <v>22</v>
      </c>
      <c r="H56" s="70" t="s">
        <v>23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68</v>
      </c>
      <c r="F57" s="70">
        <v>1561551</v>
      </c>
      <c r="G57" s="70" t="s">
        <v>22</v>
      </c>
      <c r="H57" s="70" t="s">
        <v>23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68</v>
      </c>
      <c r="F58" s="70">
        <v>1571561</v>
      </c>
      <c r="G58" s="70" t="s">
        <v>22</v>
      </c>
      <c r="H58" s="70" t="s">
        <v>23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68</v>
      </c>
      <c r="F59" s="70" t="s">
        <v>70</v>
      </c>
      <c r="G59" s="70" t="s">
        <v>22</v>
      </c>
      <c r="H59" s="70" t="s">
        <v>23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71</v>
      </c>
      <c r="F60" s="70" t="s">
        <v>72</v>
      </c>
      <c r="G60" s="70" t="s">
        <v>22</v>
      </c>
      <c r="H60" s="70" t="s">
        <v>23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73</v>
      </c>
      <c r="F61" s="70" t="s">
        <v>74</v>
      </c>
      <c r="G61" s="70" t="s">
        <v>75</v>
      </c>
      <c r="H61" s="70" t="s">
        <v>76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77</v>
      </c>
      <c r="F62" s="70" t="s">
        <v>78</v>
      </c>
      <c r="G62" s="70" t="s">
        <v>75</v>
      </c>
      <c r="H62" s="70" t="s">
        <v>76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79</v>
      </c>
      <c r="F63" s="70" t="s">
        <v>80</v>
      </c>
      <c r="G63" s="70" t="s">
        <v>75</v>
      </c>
      <c r="H63" s="70" t="s">
        <v>76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81</v>
      </c>
      <c r="F64" s="70" t="s">
        <v>82</v>
      </c>
      <c r="G64" s="70" t="s">
        <v>75</v>
      </c>
      <c r="H64" s="70" t="s">
        <v>76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83</v>
      </c>
      <c r="F65" s="70" t="s">
        <v>84</v>
      </c>
      <c r="G65" s="70" t="s">
        <v>75</v>
      </c>
      <c r="H65" s="70" t="s">
        <v>76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85</v>
      </c>
      <c r="F66" s="70" t="s">
        <v>86</v>
      </c>
      <c r="G66" s="70" t="s">
        <v>75</v>
      </c>
      <c r="H66" s="70" t="s">
        <v>76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87</v>
      </c>
      <c r="F67" s="70" t="s">
        <v>88</v>
      </c>
      <c r="G67" s="70" t="s">
        <v>75</v>
      </c>
      <c r="H67" s="70" t="s">
        <v>76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89</v>
      </c>
      <c r="F68" s="70" t="s">
        <v>90</v>
      </c>
      <c r="G68" s="70" t="s">
        <v>75</v>
      </c>
      <c r="H68" s="70" t="s">
        <v>76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91</v>
      </c>
      <c r="F69" s="70" t="s">
        <v>92</v>
      </c>
      <c r="G69" s="70" t="s">
        <v>75</v>
      </c>
      <c r="H69" s="70" t="s">
        <v>76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93</v>
      </c>
      <c r="F70" s="70" t="s">
        <v>94</v>
      </c>
      <c r="G70" s="70" t="s">
        <v>75</v>
      </c>
      <c r="H70" s="70" t="s">
        <v>76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95</v>
      </c>
      <c r="F71" s="70" t="s">
        <v>96</v>
      </c>
      <c r="G71" s="70" t="s">
        <v>75</v>
      </c>
      <c r="H71" s="70" t="s">
        <v>76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95</v>
      </c>
      <c r="F72" s="70">
        <v>1831851</v>
      </c>
      <c r="G72" s="70" t="s">
        <v>75</v>
      </c>
      <c r="H72" s="70" t="s">
        <v>76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95</v>
      </c>
      <c r="F73" s="70" t="s">
        <v>97</v>
      </c>
      <c r="G73" s="70" t="s">
        <v>75</v>
      </c>
      <c r="H73" s="70" t="s">
        <v>76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98</v>
      </c>
      <c r="F74" s="70" t="s">
        <v>99</v>
      </c>
      <c r="G74" s="70" t="s">
        <v>75</v>
      </c>
      <c r="H74" s="70" t="s">
        <v>76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100</v>
      </c>
      <c r="F75" s="70" t="s">
        <v>101</v>
      </c>
      <c r="G75" s="70" t="s">
        <v>75</v>
      </c>
      <c r="H75" s="70" t="s">
        <v>76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100</v>
      </c>
      <c r="F76" s="70" t="s">
        <v>102</v>
      </c>
      <c r="G76" s="70" t="s">
        <v>75</v>
      </c>
      <c r="H76" s="70" t="s">
        <v>76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103</v>
      </c>
      <c r="F77" s="70" t="s">
        <v>104</v>
      </c>
      <c r="G77" s="70" t="s">
        <v>75</v>
      </c>
      <c r="H77" s="70" t="s">
        <v>76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105</v>
      </c>
      <c r="F78" s="70" t="s">
        <v>106</v>
      </c>
      <c r="G78" s="70" t="s">
        <v>75</v>
      </c>
      <c r="H78" s="70" t="s">
        <v>76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107</v>
      </c>
      <c r="F79" s="70" t="s">
        <v>108</v>
      </c>
      <c r="G79" s="70" t="s">
        <v>75</v>
      </c>
      <c r="H79" s="70" t="s">
        <v>76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107</v>
      </c>
      <c r="F80" s="70" t="s">
        <v>109</v>
      </c>
      <c r="G80" s="70" t="s">
        <v>75</v>
      </c>
      <c r="H80" s="70" t="s">
        <v>76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110</v>
      </c>
      <c r="F81" s="70" t="s">
        <v>111</v>
      </c>
      <c r="G81" s="70" t="s">
        <v>75</v>
      </c>
      <c r="H81" s="70" t="s">
        <v>76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112</v>
      </c>
      <c r="F82" s="70" t="s">
        <v>113</v>
      </c>
      <c r="G82" s="70" t="s">
        <v>75</v>
      </c>
      <c r="H82" s="70" t="s">
        <v>76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112</v>
      </c>
      <c r="F83" s="70">
        <v>2222241</v>
      </c>
      <c r="G83" s="70" t="s">
        <v>75</v>
      </c>
      <c r="H83" s="70" t="s">
        <v>76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112</v>
      </c>
      <c r="F84" s="70" t="s">
        <v>114</v>
      </c>
      <c r="G84" s="70" t="s">
        <v>75</v>
      </c>
      <c r="H84" s="70" t="s">
        <v>76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115</v>
      </c>
      <c r="F85" s="70" t="s">
        <v>116</v>
      </c>
      <c r="G85" s="70" t="s">
        <v>75</v>
      </c>
      <c r="H85" s="70" t="s">
        <v>76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117</v>
      </c>
      <c r="F86" s="70" t="s">
        <v>118</v>
      </c>
      <c r="G86" s="70" t="s">
        <v>75</v>
      </c>
      <c r="H86" s="70" t="s">
        <v>76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119</v>
      </c>
      <c r="F87" s="70" t="s">
        <v>120</v>
      </c>
      <c r="G87" s="70" t="s">
        <v>75</v>
      </c>
      <c r="H87" s="70" t="s">
        <v>76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121</v>
      </c>
      <c r="F88" s="70" t="s">
        <v>122</v>
      </c>
      <c r="G88" s="70" t="s">
        <v>75</v>
      </c>
      <c r="H88" s="70" t="s">
        <v>76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121</v>
      </c>
      <c r="F89" s="70" t="s">
        <v>123</v>
      </c>
      <c r="G89" s="70" t="s">
        <v>75</v>
      </c>
      <c r="H89" s="70" t="s">
        <v>76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124</v>
      </c>
      <c r="F90" s="70" t="s">
        <v>125</v>
      </c>
      <c r="G90" s="70" t="s">
        <v>75</v>
      </c>
      <c r="H90" s="70" t="s">
        <v>76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126</v>
      </c>
      <c r="F91" s="70" t="s">
        <v>127</v>
      </c>
      <c r="G91" s="70" t="s">
        <v>75</v>
      </c>
      <c r="H91" s="70" t="s">
        <v>76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126</v>
      </c>
      <c r="F92" s="70" t="s">
        <v>128</v>
      </c>
      <c r="G92" s="70" t="s">
        <v>75</v>
      </c>
      <c r="H92" s="70" t="s">
        <v>76</v>
      </c>
    </row>
    <row r="93" spans="1:8">
      <c r="A93" s="70" t="s">
        <v>8</v>
      </c>
      <c r="B93" s="70">
        <v>53</v>
      </c>
      <c r="C93" s="70">
        <v>108.72799999999999</v>
      </c>
      <c r="D93" s="70">
        <v>110.502</v>
      </c>
      <c r="E93" s="70" t="s">
        <v>129</v>
      </c>
      <c r="F93" s="70" t="s">
        <v>130</v>
      </c>
      <c r="G93" s="70" t="s">
        <v>131</v>
      </c>
      <c r="H93" s="70" t="s">
        <v>132</v>
      </c>
    </row>
    <row r="94" spans="1:8">
      <c r="A94" s="70" t="s">
        <v>8</v>
      </c>
      <c r="B94" s="70">
        <v>53</v>
      </c>
      <c r="C94" s="70">
        <v>110.502</v>
      </c>
      <c r="D94" s="70">
        <v>111.78700000000001</v>
      </c>
      <c r="E94" s="70" t="s">
        <v>129</v>
      </c>
      <c r="F94" s="70" t="s">
        <v>133</v>
      </c>
      <c r="G94" s="70" t="s">
        <v>131</v>
      </c>
      <c r="H94" s="70" t="s">
        <v>132</v>
      </c>
    </row>
    <row r="95" spans="1:8">
      <c r="A95" s="70" t="s">
        <v>8</v>
      </c>
      <c r="B95" s="70">
        <v>53</v>
      </c>
      <c r="C95" s="70">
        <v>111.78700000000001</v>
      </c>
      <c r="D95" s="70">
        <v>113</v>
      </c>
      <c r="E95" s="70" t="s">
        <v>129</v>
      </c>
      <c r="F95" s="70">
        <v>1131122</v>
      </c>
      <c r="G95" s="70" t="s">
        <v>131</v>
      </c>
      <c r="H95" s="70" t="s">
        <v>132</v>
      </c>
    </row>
    <row r="96" spans="1:8">
      <c r="A96" s="70" t="s">
        <v>8</v>
      </c>
      <c r="B96" s="70">
        <v>53</v>
      </c>
      <c r="C96" s="70">
        <v>113</v>
      </c>
      <c r="D96" s="70">
        <v>114</v>
      </c>
      <c r="E96" s="70" t="s">
        <v>129</v>
      </c>
      <c r="F96" s="70" t="s">
        <v>134</v>
      </c>
      <c r="G96" s="70" t="s">
        <v>131</v>
      </c>
      <c r="H96" s="70" t="s">
        <v>132</v>
      </c>
    </row>
    <row r="97" spans="1:8">
      <c r="A97" s="70" t="s">
        <v>8</v>
      </c>
      <c r="B97" s="70">
        <v>53</v>
      </c>
      <c r="C97" s="70">
        <v>114</v>
      </c>
      <c r="D97" s="70">
        <v>115</v>
      </c>
      <c r="E97" s="70" t="s">
        <v>13</v>
      </c>
      <c r="F97" s="70" t="s">
        <v>135</v>
      </c>
      <c r="G97" s="70" t="s">
        <v>131</v>
      </c>
      <c r="H97" s="70" t="s">
        <v>132</v>
      </c>
    </row>
    <row r="98" spans="1:8">
      <c r="A98" s="70" t="s">
        <v>8</v>
      </c>
      <c r="B98" s="70">
        <v>53</v>
      </c>
      <c r="C98" s="70">
        <v>115</v>
      </c>
      <c r="D98" s="70">
        <v>116.72499999999999</v>
      </c>
      <c r="E98" s="70" t="s">
        <v>15</v>
      </c>
      <c r="F98" s="70" t="s">
        <v>136</v>
      </c>
      <c r="G98" s="70" t="s">
        <v>131</v>
      </c>
      <c r="H98" s="70" t="s">
        <v>132</v>
      </c>
    </row>
    <row r="99" spans="1:8">
      <c r="A99" s="70" t="s">
        <v>8</v>
      </c>
      <c r="B99" s="70">
        <v>53</v>
      </c>
      <c r="C99" s="70">
        <v>116.72499999999999</v>
      </c>
      <c r="D99" s="70">
        <v>118</v>
      </c>
      <c r="E99" s="70" t="s">
        <v>15</v>
      </c>
      <c r="F99" s="70">
        <v>1181172</v>
      </c>
      <c r="G99" s="70" t="s">
        <v>131</v>
      </c>
      <c r="H99" s="70" t="s">
        <v>132</v>
      </c>
    </row>
    <row r="100" spans="1:8">
      <c r="A100" s="70" t="s">
        <v>8</v>
      </c>
      <c r="B100" s="70">
        <v>53</v>
      </c>
      <c r="C100" s="70">
        <v>118</v>
      </c>
      <c r="D100" s="70">
        <v>119</v>
      </c>
      <c r="E100" s="70" t="s">
        <v>15</v>
      </c>
      <c r="F100" s="70">
        <v>1191182</v>
      </c>
      <c r="G100" s="70" t="s">
        <v>131</v>
      </c>
      <c r="H100" s="70" t="s">
        <v>132</v>
      </c>
    </row>
    <row r="101" spans="1:8">
      <c r="A101" s="70" t="s">
        <v>8</v>
      </c>
      <c r="B101" s="70">
        <v>53</v>
      </c>
      <c r="C101" s="70">
        <v>119</v>
      </c>
      <c r="D101" s="70">
        <v>120</v>
      </c>
      <c r="E101" s="70" t="s">
        <v>15</v>
      </c>
      <c r="F101" s="70">
        <v>1201192</v>
      </c>
      <c r="G101" s="70" t="s">
        <v>131</v>
      </c>
      <c r="H101" s="70" t="s">
        <v>132</v>
      </c>
    </row>
    <row r="102" spans="1:8">
      <c r="A102" s="70" t="s">
        <v>8</v>
      </c>
      <c r="B102" s="70">
        <v>53</v>
      </c>
      <c r="C102" s="70">
        <v>120</v>
      </c>
      <c r="D102" s="70">
        <v>121</v>
      </c>
      <c r="E102" s="70" t="s">
        <v>15</v>
      </c>
      <c r="F102" s="70" t="s">
        <v>137</v>
      </c>
      <c r="G102" s="70" t="s">
        <v>131</v>
      </c>
      <c r="H102" s="70" t="s">
        <v>132</v>
      </c>
    </row>
    <row r="103" spans="1:8">
      <c r="A103" s="70" t="s">
        <v>8</v>
      </c>
      <c r="B103" s="70">
        <v>53</v>
      </c>
      <c r="C103" s="70">
        <v>121</v>
      </c>
      <c r="D103" s="70">
        <v>122.66</v>
      </c>
      <c r="E103" s="70" t="s">
        <v>18</v>
      </c>
      <c r="F103" s="70" t="s">
        <v>138</v>
      </c>
      <c r="G103" s="70" t="s">
        <v>131</v>
      </c>
      <c r="H103" s="70" t="s">
        <v>132</v>
      </c>
    </row>
    <row r="104" spans="1:8">
      <c r="A104" s="70" t="s">
        <v>8</v>
      </c>
      <c r="B104" s="70">
        <v>53</v>
      </c>
      <c r="C104" s="70">
        <v>122.66</v>
      </c>
      <c r="D104" s="70">
        <v>123.645</v>
      </c>
      <c r="E104" s="70" t="s">
        <v>139</v>
      </c>
      <c r="F104" s="70" t="s">
        <v>140</v>
      </c>
      <c r="G104" s="70" t="s">
        <v>131</v>
      </c>
      <c r="H104" s="70" t="s">
        <v>132</v>
      </c>
    </row>
    <row r="105" spans="1:8">
      <c r="A105" s="70" t="s">
        <v>8</v>
      </c>
      <c r="B105" s="70">
        <v>53</v>
      </c>
      <c r="C105" s="70">
        <v>123.645</v>
      </c>
      <c r="D105" s="70">
        <v>125</v>
      </c>
      <c r="E105" s="70" t="s">
        <v>139</v>
      </c>
      <c r="F105" s="70" t="s">
        <v>141</v>
      </c>
      <c r="G105" s="70" t="s">
        <v>131</v>
      </c>
      <c r="H105" s="70" t="s">
        <v>132</v>
      </c>
    </row>
    <row r="106" spans="1:8">
      <c r="A106" s="70" t="s">
        <v>8</v>
      </c>
      <c r="B106" s="70">
        <v>53</v>
      </c>
      <c r="C106" s="70">
        <v>123.645</v>
      </c>
      <c r="D106" s="70">
        <v>125</v>
      </c>
      <c r="E106" s="70" t="s">
        <v>139</v>
      </c>
      <c r="F106" s="70" t="s">
        <v>142</v>
      </c>
      <c r="G106" s="70" t="s">
        <v>131</v>
      </c>
      <c r="H106" s="70" t="s">
        <v>132</v>
      </c>
    </row>
    <row r="107" spans="1:8">
      <c r="A107" s="70" t="s">
        <v>8</v>
      </c>
      <c r="B107" s="70">
        <v>53</v>
      </c>
      <c r="C107" s="70">
        <v>125</v>
      </c>
      <c r="D107" s="70">
        <v>126.363</v>
      </c>
      <c r="E107" s="70" t="s">
        <v>139</v>
      </c>
      <c r="F107" s="70" t="s">
        <v>143</v>
      </c>
      <c r="G107" s="70" t="s">
        <v>131</v>
      </c>
      <c r="H107" s="70" t="s">
        <v>132</v>
      </c>
    </row>
    <row r="108" spans="1:8">
      <c r="A108" s="70" t="s">
        <v>8</v>
      </c>
      <c r="B108" s="70">
        <v>53</v>
      </c>
      <c r="C108" s="70">
        <v>125</v>
      </c>
      <c r="D108" s="70">
        <v>126.291</v>
      </c>
      <c r="E108" s="70" t="s">
        <v>139</v>
      </c>
      <c r="F108" s="70" t="s">
        <v>144</v>
      </c>
      <c r="G108" s="70" t="s">
        <v>131</v>
      </c>
      <c r="H108" s="70" t="s">
        <v>132</v>
      </c>
    </row>
    <row r="109" spans="1:8">
      <c r="A109" s="70" t="s">
        <v>8</v>
      </c>
      <c r="B109" s="70">
        <v>53</v>
      </c>
      <c r="C109" s="70">
        <v>126.291</v>
      </c>
      <c r="D109" s="70">
        <v>127.45699999999999</v>
      </c>
      <c r="E109" s="70" t="s">
        <v>145</v>
      </c>
      <c r="F109" s="70" t="s">
        <v>146</v>
      </c>
      <c r="G109" s="70" t="s">
        <v>131</v>
      </c>
      <c r="H109" s="70" t="s">
        <v>132</v>
      </c>
    </row>
    <row r="110" spans="1:8">
      <c r="A110" s="70" t="s">
        <v>8</v>
      </c>
      <c r="B110" s="70">
        <v>53</v>
      </c>
      <c r="C110" s="70">
        <v>126.363</v>
      </c>
      <c r="D110" s="70">
        <v>127.46</v>
      </c>
      <c r="E110" s="70" t="s">
        <v>145</v>
      </c>
      <c r="F110" s="70" t="s">
        <v>147</v>
      </c>
      <c r="G110" s="70" t="s">
        <v>131</v>
      </c>
      <c r="H110" s="70" t="s">
        <v>132</v>
      </c>
    </row>
    <row r="111" spans="1:8">
      <c r="A111" s="70" t="s">
        <v>8</v>
      </c>
      <c r="B111" s="70">
        <v>54</v>
      </c>
      <c r="C111" s="70">
        <v>65.075999999999993</v>
      </c>
      <c r="D111" s="70">
        <v>66.77</v>
      </c>
      <c r="E111" s="70" t="s">
        <v>145</v>
      </c>
      <c r="F111" s="70" t="s">
        <v>148</v>
      </c>
      <c r="G111" s="70" t="s">
        <v>149</v>
      </c>
      <c r="H111" s="70" t="s">
        <v>11</v>
      </c>
    </row>
    <row r="112" spans="1:8">
      <c r="A112" s="70" t="s">
        <v>8</v>
      </c>
      <c r="B112" s="70">
        <v>54</v>
      </c>
      <c r="C112" s="70">
        <v>65.135000000000005</v>
      </c>
      <c r="D112" s="70">
        <v>65.304000000000002</v>
      </c>
      <c r="E112" s="70" t="s">
        <v>145</v>
      </c>
      <c r="F112" s="70" t="s">
        <v>150</v>
      </c>
      <c r="G112" s="70" t="s">
        <v>149</v>
      </c>
      <c r="H112" s="70" t="s">
        <v>11</v>
      </c>
    </row>
    <row r="113" spans="1:8">
      <c r="A113" s="70" t="s">
        <v>8</v>
      </c>
      <c r="B113" s="70">
        <v>54</v>
      </c>
      <c r="C113" s="70">
        <v>65.304000000000002</v>
      </c>
      <c r="D113" s="70">
        <v>66.319000000000003</v>
      </c>
      <c r="E113" s="70" t="s">
        <v>151</v>
      </c>
      <c r="F113" s="70" t="s">
        <v>152</v>
      </c>
      <c r="G113" s="70" t="s">
        <v>149</v>
      </c>
      <c r="H113" s="70" t="s">
        <v>132</v>
      </c>
    </row>
    <row r="114" spans="1:8">
      <c r="A114" s="70" t="s">
        <v>8</v>
      </c>
      <c r="B114" s="70">
        <v>54</v>
      </c>
      <c r="C114" s="70">
        <v>66.77</v>
      </c>
      <c r="D114" s="70">
        <v>68.722999999999999</v>
      </c>
      <c r="E114" s="70" t="s">
        <v>153</v>
      </c>
      <c r="F114" s="70" t="s">
        <v>154</v>
      </c>
      <c r="G114" s="70" t="s">
        <v>149</v>
      </c>
      <c r="H114" s="70" t="s">
        <v>11</v>
      </c>
    </row>
    <row r="115" spans="1:8">
      <c r="A115" s="70" t="s">
        <v>8</v>
      </c>
      <c r="B115" s="70">
        <v>54</v>
      </c>
      <c r="C115" s="70">
        <v>68.722999999999999</v>
      </c>
      <c r="D115" s="70">
        <v>70</v>
      </c>
      <c r="E115" s="70" t="s">
        <v>153</v>
      </c>
      <c r="F115" s="70" t="s">
        <v>155</v>
      </c>
      <c r="G115" s="70" t="s">
        <v>149</v>
      </c>
      <c r="H115" s="70" t="s">
        <v>11</v>
      </c>
    </row>
    <row r="116" spans="1:8">
      <c r="A116" s="70" t="s">
        <v>8</v>
      </c>
      <c r="B116" s="70">
        <v>54</v>
      </c>
      <c r="C116" s="70">
        <v>70</v>
      </c>
      <c r="D116" s="70">
        <v>71</v>
      </c>
      <c r="E116" s="70" t="s">
        <v>153</v>
      </c>
      <c r="F116" s="70" t="s">
        <v>156</v>
      </c>
      <c r="G116" s="70" t="s">
        <v>149</v>
      </c>
      <c r="H116" s="70" t="s">
        <v>11</v>
      </c>
    </row>
    <row r="117" spans="1:8">
      <c r="A117" s="70" t="s">
        <v>8</v>
      </c>
      <c r="B117" s="70">
        <v>54</v>
      </c>
      <c r="C117" s="70">
        <v>71</v>
      </c>
      <c r="D117" s="70">
        <v>71.887</v>
      </c>
      <c r="E117" s="70" t="s">
        <v>153</v>
      </c>
      <c r="F117" s="70" t="s">
        <v>157</v>
      </c>
      <c r="G117" s="70" t="s">
        <v>149</v>
      </c>
      <c r="H117" s="70" t="s">
        <v>11</v>
      </c>
    </row>
    <row r="118" spans="1:8">
      <c r="A118" s="70" t="s">
        <v>8</v>
      </c>
      <c r="B118" s="70">
        <v>54</v>
      </c>
      <c r="C118" s="70">
        <v>71.887</v>
      </c>
      <c r="D118" s="70">
        <v>73</v>
      </c>
      <c r="E118" s="70" t="s">
        <v>153</v>
      </c>
      <c r="F118" s="70" t="s">
        <v>158</v>
      </c>
      <c r="G118" s="70" t="s">
        <v>149</v>
      </c>
      <c r="H118" s="70" t="s">
        <v>11</v>
      </c>
    </row>
    <row r="119" spans="1:8">
      <c r="A119" s="70" t="s">
        <v>8</v>
      </c>
      <c r="B119" s="70">
        <v>54</v>
      </c>
      <c r="C119" s="70">
        <v>73</v>
      </c>
      <c r="D119" s="70">
        <v>74</v>
      </c>
      <c r="E119" s="70" t="s">
        <v>153</v>
      </c>
      <c r="F119" s="70" t="s">
        <v>159</v>
      </c>
      <c r="G119" s="70" t="s">
        <v>149</v>
      </c>
      <c r="H119" s="70" t="s">
        <v>11</v>
      </c>
    </row>
    <row r="120" spans="1:8">
      <c r="A120" s="70" t="s">
        <v>8</v>
      </c>
      <c r="B120" s="70">
        <v>54</v>
      </c>
      <c r="C120" s="70">
        <v>74</v>
      </c>
      <c r="D120" s="70">
        <v>75.120999999999995</v>
      </c>
      <c r="E120" s="70" t="s">
        <v>160</v>
      </c>
      <c r="F120" s="70" t="s">
        <v>161</v>
      </c>
      <c r="G120" s="70" t="s">
        <v>149</v>
      </c>
      <c r="H120" s="70" t="s">
        <v>11</v>
      </c>
    </row>
    <row r="121" spans="1:8">
      <c r="A121" s="70" t="s">
        <v>8</v>
      </c>
      <c r="B121" s="70">
        <v>54</v>
      </c>
      <c r="C121" s="70">
        <v>75.120999999999995</v>
      </c>
      <c r="D121" s="70">
        <v>78.584999999999994</v>
      </c>
      <c r="E121" s="70" t="s">
        <v>162</v>
      </c>
      <c r="F121" s="70" t="s">
        <v>163</v>
      </c>
      <c r="G121" s="70" t="s">
        <v>149</v>
      </c>
      <c r="H121" s="70" t="s">
        <v>11</v>
      </c>
    </row>
    <row r="122" spans="1:8">
      <c r="A122" s="70" t="s">
        <v>8</v>
      </c>
      <c r="B122" s="70">
        <v>54</v>
      </c>
      <c r="C122" s="70">
        <v>78.584999999999994</v>
      </c>
      <c r="D122" s="70">
        <v>81.918999999999997</v>
      </c>
      <c r="E122" s="70" t="s">
        <v>162</v>
      </c>
      <c r="F122" s="70" t="s">
        <v>164</v>
      </c>
      <c r="G122" s="70" t="s">
        <v>149</v>
      </c>
      <c r="H122" s="70" t="s">
        <v>11</v>
      </c>
    </row>
    <row r="123" spans="1:8">
      <c r="A123" s="70" t="s">
        <v>8</v>
      </c>
      <c r="B123" s="70">
        <v>54</v>
      </c>
      <c r="C123" s="70">
        <v>81.918999999999997</v>
      </c>
      <c r="D123" s="70">
        <v>83</v>
      </c>
      <c r="E123" s="70" t="s">
        <v>165</v>
      </c>
      <c r="F123" s="70" t="s">
        <v>166</v>
      </c>
      <c r="G123" s="70" t="s">
        <v>149</v>
      </c>
      <c r="H123" s="70" t="s">
        <v>11</v>
      </c>
    </row>
    <row r="124" spans="1:8">
      <c r="A124" s="70" t="s">
        <v>8</v>
      </c>
      <c r="B124" s="70">
        <v>54</v>
      </c>
      <c r="C124" s="70">
        <v>83</v>
      </c>
      <c r="D124" s="70">
        <v>84</v>
      </c>
      <c r="E124" s="70" t="s">
        <v>167</v>
      </c>
      <c r="F124" s="70" t="s">
        <v>168</v>
      </c>
      <c r="G124" s="70" t="s">
        <v>149</v>
      </c>
      <c r="H124" s="70" t="s">
        <v>11</v>
      </c>
    </row>
    <row r="125" spans="1:8">
      <c r="A125" s="70" t="s">
        <v>8</v>
      </c>
      <c r="B125" s="70">
        <v>54</v>
      </c>
      <c r="C125" s="70">
        <v>84</v>
      </c>
      <c r="D125" s="70">
        <v>85</v>
      </c>
      <c r="E125" s="70" t="s">
        <v>167</v>
      </c>
      <c r="F125" s="70" t="s">
        <v>169</v>
      </c>
      <c r="G125" s="70" t="s">
        <v>149</v>
      </c>
      <c r="H125" s="70" t="s">
        <v>11</v>
      </c>
    </row>
    <row r="126" spans="1:8">
      <c r="A126" s="70" t="s">
        <v>8</v>
      </c>
      <c r="B126" s="70">
        <v>54</v>
      </c>
      <c r="C126" s="70">
        <v>85</v>
      </c>
      <c r="D126" s="70">
        <v>86.436000000000007</v>
      </c>
      <c r="E126" s="70" t="s">
        <v>167</v>
      </c>
      <c r="F126" s="70" t="s">
        <v>170</v>
      </c>
      <c r="G126" s="70" t="s">
        <v>149</v>
      </c>
      <c r="H126" s="70" t="s">
        <v>11</v>
      </c>
    </row>
    <row r="127" spans="1:8">
      <c r="A127" s="70" t="s">
        <v>8</v>
      </c>
      <c r="B127" s="70">
        <v>54</v>
      </c>
      <c r="C127" s="70">
        <v>86.436000000000007</v>
      </c>
      <c r="D127" s="70">
        <v>89</v>
      </c>
      <c r="E127" s="70" t="s">
        <v>167</v>
      </c>
      <c r="F127" s="70" t="s">
        <v>171</v>
      </c>
      <c r="G127" s="70" t="s">
        <v>149</v>
      </c>
      <c r="H127" s="70" t="s">
        <v>11</v>
      </c>
    </row>
    <row r="128" spans="1:8">
      <c r="A128" s="70" t="s">
        <v>8</v>
      </c>
      <c r="B128" s="70">
        <v>54</v>
      </c>
      <c r="C128" s="70">
        <v>89</v>
      </c>
      <c r="D128" s="70">
        <v>91.953000000000003</v>
      </c>
      <c r="E128" s="70" t="s">
        <v>167</v>
      </c>
      <c r="F128" s="70" t="s">
        <v>172</v>
      </c>
      <c r="G128" s="70" t="s">
        <v>149</v>
      </c>
      <c r="H128" s="70" t="s">
        <v>11</v>
      </c>
    </row>
    <row r="129" spans="1:8">
      <c r="A129" s="70" t="s">
        <v>8</v>
      </c>
      <c r="B129" s="70">
        <v>54</v>
      </c>
      <c r="C129" s="70">
        <v>91.953000000000003</v>
      </c>
      <c r="D129" s="70">
        <v>94</v>
      </c>
      <c r="E129" s="70" t="s">
        <v>167</v>
      </c>
      <c r="F129" s="70" t="s">
        <v>173</v>
      </c>
      <c r="G129" s="70" t="s">
        <v>149</v>
      </c>
      <c r="H129" s="70" t="s">
        <v>11</v>
      </c>
    </row>
    <row r="130" spans="1:8">
      <c r="A130" s="70" t="s">
        <v>8</v>
      </c>
      <c r="B130" s="70">
        <v>54</v>
      </c>
      <c r="C130" s="70">
        <v>94</v>
      </c>
      <c r="D130" s="70">
        <v>95</v>
      </c>
      <c r="E130" s="70" t="s">
        <v>167</v>
      </c>
      <c r="F130" s="70" t="s">
        <v>174</v>
      </c>
      <c r="G130" s="70" t="s">
        <v>149</v>
      </c>
      <c r="H130" s="70" t="s">
        <v>11</v>
      </c>
    </row>
    <row r="131" spans="1:8">
      <c r="A131" s="70" t="s">
        <v>8</v>
      </c>
      <c r="B131" s="70">
        <v>54</v>
      </c>
      <c r="C131" s="70">
        <v>95</v>
      </c>
      <c r="D131" s="70">
        <v>96</v>
      </c>
      <c r="E131" s="70" t="s">
        <v>167</v>
      </c>
      <c r="F131" s="70" t="s">
        <v>175</v>
      </c>
      <c r="G131" s="70" t="s">
        <v>149</v>
      </c>
      <c r="H131" s="70" t="s">
        <v>11</v>
      </c>
    </row>
    <row r="132" spans="1:8">
      <c r="A132" s="70" t="s">
        <v>8</v>
      </c>
      <c r="B132" s="70">
        <v>54</v>
      </c>
      <c r="C132" s="70">
        <v>96</v>
      </c>
      <c r="D132" s="70">
        <v>97.254999999999995</v>
      </c>
      <c r="E132" s="70" t="s">
        <v>167</v>
      </c>
      <c r="F132" s="70" t="s">
        <v>176</v>
      </c>
      <c r="G132" s="70" t="s">
        <v>149</v>
      </c>
      <c r="H132" s="70" t="s">
        <v>11</v>
      </c>
    </row>
    <row r="133" spans="1:8">
      <c r="A133" s="70" t="s">
        <v>8</v>
      </c>
      <c r="B133" s="70">
        <v>54</v>
      </c>
      <c r="C133" s="70">
        <v>97.254999999999995</v>
      </c>
      <c r="D133" s="70">
        <v>99</v>
      </c>
      <c r="E133" s="70" t="s">
        <v>167</v>
      </c>
      <c r="F133" s="70" t="s">
        <v>177</v>
      </c>
      <c r="G133" s="70" t="s">
        <v>149</v>
      </c>
      <c r="H133" s="70" t="s">
        <v>11</v>
      </c>
    </row>
    <row r="134" spans="1:8">
      <c r="A134" s="70" t="s">
        <v>8</v>
      </c>
      <c r="B134" s="70">
        <v>54</v>
      </c>
      <c r="C134" s="70">
        <v>99</v>
      </c>
      <c r="D134" s="70">
        <v>100</v>
      </c>
      <c r="E134" s="70" t="s">
        <v>167</v>
      </c>
      <c r="F134" s="70" t="s">
        <v>178</v>
      </c>
      <c r="G134" s="70" t="s">
        <v>149</v>
      </c>
      <c r="H134" s="70" t="s">
        <v>11</v>
      </c>
    </row>
    <row r="135" spans="1:8">
      <c r="A135" s="70" t="s">
        <v>8</v>
      </c>
      <c r="B135" s="70">
        <v>54</v>
      </c>
      <c r="C135" s="70">
        <v>100</v>
      </c>
      <c r="D135" s="70">
        <v>101.925</v>
      </c>
      <c r="E135" s="70" t="s">
        <v>167</v>
      </c>
      <c r="F135" s="70" t="s">
        <v>179</v>
      </c>
      <c r="G135" s="70" t="s">
        <v>149</v>
      </c>
      <c r="H135" s="70" t="s">
        <v>11</v>
      </c>
    </row>
    <row r="136" spans="1:8">
      <c r="A136" s="70" t="s">
        <v>8</v>
      </c>
      <c r="B136" s="70">
        <v>54</v>
      </c>
      <c r="C136" s="70">
        <v>101.925</v>
      </c>
      <c r="D136" s="70">
        <v>104</v>
      </c>
      <c r="E136" s="70" t="s">
        <v>180</v>
      </c>
      <c r="F136" s="70" t="s">
        <v>181</v>
      </c>
      <c r="G136" s="70" t="s">
        <v>149</v>
      </c>
      <c r="H136" s="70" t="s">
        <v>11</v>
      </c>
    </row>
    <row r="137" spans="1:8">
      <c r="A137" s="70" t="s">
        <v>8</v>
      </c>
      <c r="B137" s="70">
        <v>54</v>
      </c>
      <c r="C137" s="70">
        <v>104</v>
      </c>
      <c r="D137" s="70">
        <v>104.845</v>
      </c>
      <c r="E137" s="70" t="s">
        <v>182</v>
      </c>
      <c r="F137" s="70" t="s">
        <v>183</v>
      </c>
      <c r="G137" s="70" t="s">
        <v>149</v>
      </c>
      <c r="H137" s="70" t="s">
        <v>11</v>
      </c>
    </row>
    <row r="138" spans="1:8">
      <c r="A138" s="70" t="s">
        <v>8</v>
      </c>
      <c r="B138" s="70">
        <v>54</v>
      </c>
      <c r="C138" s="70">
        <v>104.845</v>
      </c>
      <c r="D138" s="70">
        <v>106.456</v>
      </c>
      <c r="E138" s="70" t="s">
        <v>182</v>
      </c>
      <c r="F138" s="70" t="s">
        <v>184</v>
      </c>
      <c r="G138" s="70" t="s">
        <v>149</v>
      </c>
      <c r="H138" s="70" t="s">
        <v>11</v>
      </c>
    </row>
    <row r="139" spans="1:8">
      <c r="A139" s="70" t="s">
        <v>8</v>
      </c>
      <c r="B139" s="70">
        <v>54</v>
      </c>
      <c r="C139" s="70">
        <v>106.456</v>
      </c>
      <c r="D139" s="70">
        <v>108.30500000000001</v>
      </c>
      <c r="E139" s="70" t="s">
        <v>185</v>
      </c>
      <c r="F139" s="70" t="s">
        <v>186</v>
      </c>
      <c r="G139" s="70" t="s">
        <v>149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185</v>
      </c>
      <c r="F140" s="70" t="s">
        <v>187</v>
      </c>
      <c r="G140" s="70" t="s">
        <v>149</v>
      </c>
      <c r="H140" s="70" t="s">
        <v>11</v>
      </c>
    </row>
    <row r="141" spans="1:8">
      <c r="A141" s="70" t="s">
        <v>8</v>
      </c>
      <c r="B141" s="70">
        <v>54</v>
      </c>
      <c r="C141" s="70">
        <v>108.30500000000001</v>
      </c>
      <c r="D141" s="70">
        <v>108.72799999999999</v>
      </c>
      <c r="E141" s="70" t="s">
        <v>188</v>
      </c>
      <c r="F141" s="70" t="s">
        <v>189</v>
      </c>
      <c r="G141" s="70" t="s">
        <v>149</v>
      </c>
      <c r="H141" s="70" t="s">
        <v>11</v>
      </c>
    </row>
    <row r="142" spans="1:8">
      <c r="A142" s="70" t="s">
        <v>8</v>
      </c>
      <c r="B142" s="70">
        <v>55</v>
      </c>
      <c r="C142" s="70">
        <v>76.257999999999996</v>
      </c>
      <c r="D142" s="70">
        <v>78</v>
      </c>
      <c r="E142" s="70" t="s">
        <v>20</v>
      </c>
      <c r="F142" s="70" t="s">
        <v>190</v>
      </c>
      <c r="G142" s="70" t="s">
        <v>191</v>
      </c>
      <c r="H142" s="70" t="s">
        <v>23</v>
      </c>
    </row>
    <row r="143" spans="1:8">
      <c r="A143" s="70" t="s">
        <v>8</v>
      </c>
      <c r="B143" s="70">
        <v>55</v>
      </c>
      <c r="C143" s="70">
        <v>78</v>
      </c>
      <c r="D143" s="70">
        <v>79.599999999999994</v>
      </c>
      <c r="E143" s="70" t="s">
        <v>24</v>
      </c>
      <c r="F143" s="70" t="s">
        <v>192</v>
      </c>
      <c r="G143" s="70" t="s">
        <v>191</v>
      </c>
      <c r="H143" s="70" t="s">
        <v>23</v>
      </c>
    </row>
    <row r="144" spans="1:8">
      <c r="A144" s="70" t="s">
        <v>8</v>
      </c>
      <c r="B144" s="70">
        <v>55</v>
      </c>
      <c r="C144" s="70">
        <v>79.599999999999994</v>
      </c>
      <c r="D144" s="70">
        <v>83</v>
      </c>
      <c r="E144" s="70" t="s">
        <v>24</v>
      </c>
      <c r="F144" s="70" t="s">
        <v>193</v>
      </c>
      <c r="G144" s="70" t="s">
        <v>191</v>
      </c>
      <c r="H144" s="70" t="s">
        <v>23</v>
      </c>
    </row>
    <row r="145" spans="1:8">
      <c r="A145" s="70" t="s">
        <v>8</v>
      </c>
      <c r="B145" s="70">
        <v>55</v>
      </c>
      <c r="C145" s="70">
        <v>83</v>
      </c>
      <c r="D145" s="70">
        <v>85</v>
      </c>
      <c r="E145" s="70" t="s">
        <v>24</v>
      </c>
      <c r="F145" s="70" t="s">
        <v>194</v>
      </c>
      <c r="G145" s="70" t="s">
        <v>191</v>
      </c>
      <c r="H145" s="70" t="s">
        <v>23</v>
      </c>
    </row>
    <row r="146" spans="1:8">
      <c r="A146" s="70" t="s">
        <v>8</v>
      </c>
      <c r="B146" s="70">
        <v>55</v>
      </c>
      <c r="C146" s="70">
        <v>85</v>
      </c>
      <c r="D146" s="70">
        <v>86</v>
      </c>
      <c r="E146" s="70" t="s">
        <v>24</v>
      </c>
      <c r="F146" s="70" t="s">
        <v>195</v>
      </c>
      <c r="G146" s="70" t="s">
        <v>191</v>
      </c>
      <c r="H146" s="70" t="s">
        <v>23</v>
      </c>
    </row>
    <row r="147" spans="1:8">
      <c r="A147" s="70" t="s">
        <v>8</v>
      </c>
      <c r="B147" s="70">
        <v>55</v>
      </c>
      <c r="C147" s="70">
        <v>86</v>
      </c>
      <c r="D147" s="70">
        <v>87.424999999999997</v>
      </c>
      <c r="E147" s="70" t="s">
        <v>29</v>
      </c>
      <c r="F147" s="70" t="s">
        <v>196</v>
      </c>
      <c r="G147" s="70" t="s">
        <v>191</v>
      </c>
      <c r="H147" s="70" t="s">
        <v>23</v>
      </c>
    </row>
    <row r="148" spans="1:8">
      <c r="A148" s="70" t="s">
        <v>8</v>
      </c>
      <c r="B148" s="70">
        <v>55</v>
      </c>
      <c r="C148" s="70">
        <v>87.424999999999997</v>
      </c>
      <c r="D148" s="70">
        <v>91</v>
      </c>
      <c r="E148" s="70" t="s">
        <v>31</v>
      </c>
      <c r="F148" s="70" t="s">
        <v>197</v>
      </c>
      <c r="G148" s="70" t="s">
        <v>191</v>
      </c>
      <c r="H148" s="70" t="s">
        <v>23</v>
      </c>
    </row>
    <row r="149" spans="1:8">
      <c r="A149" s="70" t="s">
        <v>8</v>
      </c>
      <c r="B149" s="70">
        <v>55</v>
      </c>
      <c r="C149" s="70">
        <v>91</v>
      </c>
      <c r="D149" s="70">
        <v>93</v>
      </c>
      <c r="E149" s="70" t="s">
        <v>31</v>
      </c>
      <c r="F149" s="70" t="s">
        <v>198</v>
      </c>
      <c r="G149" s="70" t="s">
        <v>191</v>
      </c>
      <c r="H149" s="70" t="s">
        <v>23</v>
      </c>
    </row>
    <row r="150" spans="1:8">
      <c r="A150" s="70" t="s">
        <v>8</v>
      </c>
      <c r="B150" s="70">
        <v>55</v>
      </c>
      <c r="C150" s="70">
        <v>93</v>
      </c>
      <c r="D150" s="70">
        <v>95</v>
      </c>
      <c r="E150" s="70" t="s">
        <v>31</v>
      </c>
      <c r="F150" s="70" t="s">
        <v>199</v>
      </c>
      <c r="G150" s="70" t="s">
        <v>191</v>
      </c>
      <c r="H150" s="70" t="s">
        <v>23</v>
      </c>
    </row>
    <row r="151" spans="1:8">
      <c r="A151" s="70" t="s">
        <v>8</v>
      </c>
      <c r="B151" s="70">
        <v>55</v>
      </c>
      <c r="C151" s="70">
        <v>95</v>
      </c>
      <c r="D151" s="70">
        <v>97.728999999999999</v>
      </c>
      <c r="E151" s="70" t="s">
        <v>35</v>
      </c>
      <c r="F151" s="70" t="s">
        <v>200</v>
      </c>
      <c r="G151" s="70" t="s">
        <v>191</v>
      </c>
      <c r="H151" s="70" t="s">
        <v>23</v>
      </c>
    </row>
    <row r="152" spans="1:8">
      <c r="A152" s="70" t="s">
        <v>8</v>
      </c>
      <c r="B152" s="70">
        <v>55</v>
      </c>
      <c r="C152" s="70">
        <v>97.728999999999999</v>
      </c>
      <c r="D152" s="70">
        <v>102</v>
      </c>
      <c r="E152" s="70" t="s">
        <v>37</v>
      </c>
      <c r="F152" s="70" t="s">
        <v>201</v>
      </c>
      <c r="G152" s="70" t="s">
        <v>191</v>
      </c>
      <c r="H152" s="70" t="s">
        <v>23</v>
      </c>
    </row>
    <row r="153" spans="1:8">
      <c r="A153" s="70" t="s">
        <v>8</v>
      </c>
      <c r="B153" s="70">
        <v>55</v>
      </c>
      <c r="C153" s="70">
        <v>102</v>
      </c>
      <c r="D153" s="70">
        <v>103</v>
      </c>
      <c r="E153" s="70" t="s">
        <v>37</v>
      </c>
      <c r="F153" s="70">
        <v>1031022</v>
      </c>
      <c r="G153" s="70" t="s">
        <v>191</v>
      </c>
      <c r="H153" s="70" t="s">
        <v>23</v>
      </c>
    </row>
    <row r="154" spans="1:8">
      <c r="A154" s="70" t="s">
        <v>8</v>
      </c>
      <c r="B154" s="70">
        <v>55</v>
      </c>
      <c r="C154" s="70">
        <v>103</v>
      </c>
      <c r="D154" s="70">
        <v>105.501</v>
      </c>
      <c r="E154" s="70" t="s">
        <v>37</v>
      </c>
      <c r="F154" s="70">
        <v>1051032</v>
      </c>
      <c r="G154" s="70" t="s">
        <v>191</v>
      </c>
      <c r="H154" s="70" t="s">
        <v>23</v>
      </c>
    </row>
    <row r="155" spans="1:8">
      <c r="A155" s="70" t="s">
        <v>8</v>
      </c>
      <c r="B155" s="70">
        <v>55</v>
      </c>
      <c r="C155" s="70">
        <v>105.501</v>
      </c>
      <c r="D155" s="70">
        <v>108.349</v>
      </c>
      <c r="E155" s="70" t="s">
        <v>37</v>
      </c>
      <c r="F155" s="70" t="s">
        <v>202</v>
      </c>
      <c r="G155" s="70" t="s">
        <v>191</v>
      </c>
      <c r="H155" s="70" t="s">
        <v>23</v>
      </c>
    </row>
    <row r="156" spans="1:8">
      <c r="A156" s="70" t="s">
        <v>8</v>
      </c>
      <c r="B156" s="70">
        <v>55</v>
      </c>
      <c r="C156" s="70">
        <v>108.349</v>
      </c>
      <c r="D156" s="70">
        <v>110</v>
      </c>
      <c r="E156" s="70" t="s">
        <v>40</v>
      </c>
      <c r="F156" s="70" t="s">
        <v>203</v>
      </c>
      <c r="G156" s="70" t="s">
        <v>191</v>
      </c>
      <c r="H156" s="70" t="s">
        <v>23</v>
      </c>
    </row>
    <row r="157" spans="1:8">
      <c r="A157" s="70" t="s">
        <v>8</v>
      </c>
      <c r="B157" s="70">
        <v>55</v>
      </c>
      <c r="C157" s="70">
        <v>110</v>
      </c>
      <c r="D157" s="70">
        <v>111</v>
      </c>
      <c r="E157" s="70" t="s">
        <v>42</v>
      </c>
      <c r="F157" s="70" t="s">
        <v>204</v>
      </c>
      <c r="G157" s="70" t="s">
        <v>191</v>
      </c>
      <c r="H157" s="70" t="s">
        <v>23</v>
      </c>
    </row>
    <row r="158" spans="1:8">
      <c r="A158" s="70" t="s">
        <v>8</v>
      </c>
      <c r="B158" s="70">
        <v>55</v>
      </c>
      <c r="C158" s="70">
        <v>111</v>
      </c>
      <c r="D158" s="70">
        <v>112</v>
      </c>
      <c r="E158" s="70" t="s">
        <v>42</v>
      </c>
      <c r="F158" s="70" t="s">
        <v>205</v>
      </c>
      <c r="G158" s="70" t="s">
        <v>191</v>
      </c>
      <c r="H158" s="70" t="s">
        <v>23</v>
      </c>
    </row>
    <row r="159" spans="1:8">
      <c r="A159" s="70" t="s">
        <v>8</v>
      </c>
      <c r="B159" s="70">
        <v>55</v>
      </c>
      <c r="C159" s="70">
        <v>112</v>
      </c>
      <c r="D159" s="70">
        <v>113.337</v>
      </c>
      <c r="E159" s="70" t="s">
        <v>42</v>
      </c>
      <c r="F159" s="70" t="s">
        <v>206</v>
      </c>
      <c r="G159" s="70" t="s">
        <v>191</v>
      </c>
      <c r="H159" s="70" t="s">
        <v>23</v>
      </c>
    </row>
    <row r="160" spans="1:8">
      <c r="A160" s="70" t="s">
        <v>8</v>
      </c>
      <c r="B160" s="70">
        <v>55</v>
      </c>
      <c r="C160" s="70">
        <v>113.337</v>
      </c>
      <c r="D160" s="70">
        <v>118.181</v>
      </c>
      <c r="E160" s="70" t="s">
        <v>42</v>
      </c>
      <c r="F160" s="70" t="s">
        <v>207</v>
      </c>
      <c r="G160" s="70" t="s">
        <v>191</v>
      </c>
      <c r="H160" s="70" t="s">
        <v>23</v>
      </c>
    </row>
    <row r="161" spans="1:8">
      <c r="A161" s="70" t="s">
        <v>8</v>
      </c>
      <c r="B161" s="70">
        <v>55</v>
      </c>
      <c r="C161" s="70">
        <v>118.181</v>
      </c>
      <c r="D161" s="70">
        <v>120</v>
      </c>
      <c r="E161" s="70" t="s">
        <v>47</v>
      </c>
      <c r="F161" s="70" t="s">
        <v>208</v>
      </c>
      <c r="G161" s="70" t="s">
        <v>191</v>
      </c>
      <c r="H161" s="70" t="s">
        <v>23</v>
      </c>
    </row>
    <row r="162" spans="1:8">
      <c r="A162" s="70" t="s">
        <v>8</v>
      </c>
      <c r="B162" s="70">
        <v>55</v>
      </c>
      <c r="C162" s="70">
        <v>120</v>
      </c>
      <c r="D162" s="70">
        <v>121</v>
      </c>
      <c r="E162" s="70" t="s">
        <v>49</v>
      </c>
      <c r="F162" s="70" t="s">
        <v>209</v>
      </c>
      <c r="G162" s="70" t="s">
        <v>191</v>
      </c>
      <c r="H162" s="70" t="s">
        <v>23</v>
      </c>
    </row>
    <row r="163" spans="1:8">
      <c r="A163" s="70" t="s">
        <v>8</v>
      </c>
      <c r="B163" s="70">
        <v>55</v>
      </c>
      <c r="C163" s="70">
        <v>121</v>
      </c>
      <c r="D163" s="70">
        <v>123</v>
      </c>
      <c r="E163" s="70" t="s">
        <v>49</v>
      </c>
      <c r="F163" s="70">
        <v>1231212</v>
      </c>
      <c r="G163" s="70" t="s">
        <v>191</v>
      </c>
      <c r="H163" s="70" t="s">
        <v>23</v>
      </c>
    </row>
    <row r="164" spans="1:8">
      <c r="A164" s="70" t="s">
        <v>8</v>
      </c>
      <c r="B164" s="70">
        <v>55</v>
      </c>
      <c r="C164" s="70">
        <v>123</v>
      </c>
      <c r="D164" s="70">
        <v>124</v>
      </c>
      <c r="E164" s="70" t="s">
        <v>49</v>
      </c>
      <c r="F164" s="70">
        <v>1241232</v>
      </c>
      <c r="G164" s="70" t="s">
        <v>191</v>
      </c>
      <c r="H164" s="70" t="s">
        <v>23</v>
      </c>
    </row>
    <row r="165" spans="1:8">
      <c r="A165" s="70" t="s">
        <v>8</v>
      </c>
      <c r="B165" s="70">
        <v>55</v>
      </c>
      <c r="C165" s="70">
        <v>124</v>
      </c>
      <c r="D165" s="70">
        <v>125</v>
      </c>
      <c r="E165" s="70" t="s">
        <v>49</v>
      </c>
      <c r="F165" s="70">
        <v>1251242</v>
      </c>
      <c r="G165" s="70" t="s">
        <v>191</v>
      </c>
      <c r="H165" s="70" t="s">
        <v>23</v>
      </c>
    </row>
    <row r="166" spans="1:8">
      <c r="A166" s="70" t="s">
        <v>8</v>
      </c>
      <c r="B166" s="70">
        <v>55</v>
      </c>
      <c r="C166" s="70">
        <v>125</v>
      </c>
      <c r="D166" s="70">
        <v>126</v>
      </c>
      <c r="E166" s="70" t="s">
        <v>49</v>
      </c>
      <c r="F166" s="70">
        <v>1261252</v>
      </c>
      <c r="G166" s="70" t="s">
        <v>191</v>
      </c>
      <c r="H166" s="70" t="s">
        <v>23</v>
      </c>
    </row>
    <row r="167" spans="1:8">
      <c r="A167" s="70" t="s">
        <v>8</v>
      </c>
      <c r="B167" s="70">
        <v>55</v>
      </c>
      <c r="C167" s="70">
        <v>126</v>
      </c>
      <c r="D167" s="70">
        <v>127.20099999999999</v>
      </c>
      <c r="E167" s="70" t="s">
        <v>49</v>
      </c>
      <c r="F167" s="70" t="s">
        <v>210</v>
      </c>
      <c r="G167" s="70" t="s">
        <v>191</v>
      </c>
      <c r="H167" s="70" t="s">
        <v>23</v>
      </c>
    </row>
    <row r="168" spans="1:8">
      <c r="A168" s="70" t="s">
        <v>8</v>
      </c>
      <c r="B168" s="70">
        <v>55</v>
      </c>
      <c r="C168" s="70">
        <v>127.20099999999999</v>
      </c>
      <c r="D168" s="70">
        <v>130</v>
      </c>
      <c r="E168" s="70" t="s">
        <v>49</v>
      </c>
      <c r="F168" s="70" t="s">
        <v>211</v>
      </c>
      <c r="G168" s="70" t="s">
        <v>191</v>
      </c>
      <c r="H168" s="70" t="s">
        <v>23</v>
      </c>
    </row>
    <row r="169" spans="1:8">
      <c r="A169" s="70" t="s">
        <v>8</v>
      </c>
      <c r="B169" s="70">
        <v>55</v>
      </c>
      <c r="C169" s="70">
        <v>130</v>
      </c>
      <c r="D169" s="70">
        <v>134</v>
      </c>
      <c r="E169" s="70" t="s">
        <v>49</v>
      </c>
      <c r="F169" s="70" t="s">
        <v>212</v>
      </c>
      <c r="G169" s="70" t="s">
        <v>191</v>
      </c>
      <c r="H169" s="70" t="s">
        <v>23</v>
      </c>
    </row>
    <row r="170" spans="1:8">
      <c r="A170" s="70" t="s">
        <v>8</v>
      </c>
      <c r="B170" s="70">
        <v>55</v>
      </c>
      <c r="C170" s="70">
        <v>134</v>
      </c>
      <c r="D170" s="70">
        <v>137.46600000000001</v>
      </c>
      <c r="E170" s="70" t="s">
        <v>54</v>
      </c>
      <c r="F170" s="70" t="s">
        <v>213</v>
      </c>
      <c r="G170" s="70" t="s">
        <v>191</v>
      </c>
      <c r="H170" s="70" t="s">
        <v>23</v>
      </c>
    </row>
    <row r="171" spans="1:8">
      <c r="A171" s="70" t="s">
        <v>8</v>
      </c>
      <c r="B171" s="70">
        <v>55</v>
      </c>
      <c r="C171" s="70">
        <v>137.46600000000001</v>
      </c>
      <c r="D171" s="70">
        <v>139</v>
      </c>
      <c r="E171" s="70" t="s">
        <v>56</v>
      </c>
      <c r="F171" s="70" t="s">
        <v>214</v>
      </c>
      <c r="G171" s="70" t="s">
        <v>191</v>
      </c>
      <c r="H171" s="70" t="s">
        <v>23</v>
      </c>
    </row>
    <row r="172" spans="1:8">
      <c r="A172" s="70" t="s">
        <v>8</v>
      </c>
      <c r="B172" s="70">
        <v>55</v>
      </c>
      <c r="C172" s="70">
        <v>139</v>
      </c>
      <c r="D172" s="70">
        <v>140</v>
      </c>
      <c r="E172" s="70" t="s">
        <v>56</v>
      </c>
      <c r="F172" s="70">
        <v>1401392</v>
      </c>
      <c r="G172" s="70" t="s">
        <v>191</v>
      </c>
      <c r="H172" s="70" t="s">
        <v>23</v>
      </c>
    </row>
    <row r="173" spans="1:8">
      <c r="A173" s="70" t="s">
        <v>8</v>
      </c>
      <c r="B173" s="70">
        <v>55</v>
      </c>
      <c r="C173" s="70">
        <v>140</v>
      </c>
      <c r="D173" s="70">
        <v>142</v>
      </c>
      <c r="E173" s="70" t="s">
        <v>56</v>
      </c>
      <c r="F173" s="70" t="s">
        <v>215</v>
      </c>
      <c r="G173" s="70" t="s">
        <v>191</v>
      </c>
      <c r="H173" s="70" t="s">
        <v>23</v>
      </c>
    </row>
    <row r="174" spans="1:8">
      <c r="A174" s="70" t="s">
        <v>8</v>
      </c>
      <c r="B174" s="70">
        <v>55</v>
      </c>
      <c r="C174" s="70">
        <v>142</v>
      </c>
      <c r="D174" s="70">
        <v>144</v>
      </c>
      <c r="E174" s="70" t="s">
        <v>56</v>
      </c>
      <c r="F174" s="70" t="s">
        <v>216</v>
      </c>
      <c r="G174" s="70" t="s">
        <v>191</v>
      </c>
      <c r="H174" s="70" t="s">
        <v>23</v>
      </c>
    </row>
    <row r="175" spans="1:8">
      <c r="A175" s="70" t="s">
        <v>8</v>
      </c>
      <c r="B175" s="70">
        <v>55</v>
      </c>
      <c r="C175" s="70">
        <v>144</v>
      </c>
      <c r="D175" s="70">
        <v>145.67599999999999</v>
      </c>
      <c r="E175" s="70" t="s">
        <v>56</v>
      </c>
      <c r="F175" s="70" t="s">
        <v>217</v>
      </c>
      <c r="G175" s="70" t="s">
        <v>191</v>
      </c>
      <c r="H175" s="70" t="s">
        <v>23</v>
      </c>
    </row>
    <row r="176" spans="1:8">
      <c r="A176" s="70" t="s">
        <v>8</v>
      </c>
      <c r="B176" s="70">
        <v>55</v>
      </c>
      <c r="C176" s="70">
        <v>145.67599999999999</v>
      </c>
      <c r="D176" s="70">
        <v>147</v>
      </c>
      <c r="E176" s="70" t="s">
        <v>61</v>
      </c>
      <c r="F176" s="70" t="s">
        <v>218</v>
      </c>
      <c r="G176" s="70" t="s">
        <v>191</v>
      </c>
      <c r="H176" s="70" t="s">
        <v>23</v>
      </c>
    </row>
    <row r="177" spans="1:8">
      <c r="A177" s="70" t="s">
        <v>8</v>
      </c>
      <c r="B177" s="70">
        <v>55</v>
      </c>
      <c r="C177" s="70">
        <v>147</v>
      </c>
      <c r="D177" s="70">
        <v>148</v>
      </c>
      <c r="E177" s="70" t="s">
        <v>63</v>
      </c>
      <c r="F177" s="70" t="s">
        <v>219</v>
      </c>
      <c r="G177" s="70" t="s">
        <v>191</v>
      </c>
      <c r="H177" s="70" t="s">
        <v>23</v>
      </c>
    </row>
    <row r="178" spans="1:8">
      <c r="A178" s="70" t="s">
        <v>8</v>
      </c>
      <c r="B178" s="70">
        <v>55</v>
      </c>
      <c r="C178" s="70">
        <v>148</v>
      </c>
      <c r="D178" s="70">
        <v>149</v>
      </c>
      <c r="E178" s="70" t="s">
        <v>63</v>
      </c>
      <c r="F178" s="70">
        <v>1491482</v>
      </c>
      <c r="G178" s="70" t="s">
        <v>191</v>
      </c>
      <c r="H178" s="70" t="s">
        <v>23</v>
      </c>
    </row>
    <row r="179" spans="1:8">
      <c r="A179" s="70" t="s">
        <v>8</v>
      </c>
      <c r="B179" s="70">
        <v>55</v>
      </c>
      <c r="C179" s="70">
        <v>149</v>
      </c>
      <c r="D179" s="70">
        <v>150</v>
      </c>
      <c r="E179" s="70" t="s">
        <v>63</v>
      </c>
      <c r="F179" s="70">
        <v>1501492</v>
      </c>
      <c r="G179" s="70" t="s">
        <v>191</v>
      </c>
      <c r="H179" s="70" t="s">
        <v>23</v>
      </c>
    </row>
    <row r="180" spans="1:8">
      <c r="A180" s="70" t="s">
        <v>8</v>
      </c>
      <c r="B180" s="70">
        <v>55</v>
      </c>
      <c r="C180" s="70">
        <v>150</v>
      </c>
      <c r="D180" s="70">
        <v>151.89099999999999</v>
      </c>
      <c r="E180" s="70" t="s">
        <v>63</v>
      </c>
      <c r="F180" s="70" t="s">
        <v>220</v>
      </c>
      <c r="G180" s="70" t="s">
        <v>191</v>
      </c>
      <c r="H180" s="70" t="s">
        <v>23</v>
      </c>
    </row>
    <row r="181" spans="1:8">
      <c r="A181" s="70" t="s">
        <v>8</v>
      </c>
      <c r="B181" s="70">
        <v>55</v>
      </c>
      <c r="C181" s="70">
        <v>151.89099999999999</v>
      </c>
      <c r="D181" s="70">
        <v>153</v>
      </c>
      <c r="E181" s="70" t="s">
        <v>66</v>
      </c>
      <c r="F181" s="70" t="s">
        <v>221</v>
      </c>
      <c r="G181" s="70" t="s">
        <v>191</v>
      </c>
      <c r="H181" s="70" t="s">
        <v>23</v>
      </c>
    </row>
    <row r="182" spans="1:8">
      <c r="A182" s="70" t="s">
        <v>8</v>
      </c>
      <c r="B182" s="70">
        <v>55</v>
      </c>
      <c r="C182" s="70">
        <v>153</v>
      </c>
      <c r="D182" s="70">
        <v>154</v>
      </c>
      <c r="E182" s="70" t="s">
        <v>68</v>
      </c>
      <c r="F182" s="70" t="s">
        <v>222</v>
      </c>
      <c r="G182" s="70" t="s">
        <v>191</v>
      </c>
      <c r="H182" s="70" t="s">
        <v>23</v>
      </c>
    </row>
    <row r="183" spans="1:8">
      <c r="A183" s="70" t="s">
        <v>8</v>
      </c>
      <c r="B183" s="70">
        <v>55</v>
      </c>
      <c r="C183" s="70">
        <v>154</v>
      </c>
      <c r="D183" s="70">
        <v>155</v>
      </c>
      <c r="E183" s="70" t="s">
        <v>68</v>
      </c>
      <c r="F183" s="70">
        <v>1551542</v>
      </c>
      <c r="G183" s="70" t="s">
        <v>191</v>
      </c>
      <c r="H183" s="70" t="s">
        <v>23</v>
      </c>
    </row>
    <row r="184" spans="1:8">
      <c r="A184" s="70" t="s">
        <v>8</v>
      </c>
      <c r="B184" s="70">
        <v>55</v>
      </c>
      <c r="C184" s="70">
        <v>155</v>
      </c>
      <c r="D184" s="70">
        <v>156</v>
      </c>
      <c r="E184" s="70" t="s">
        <v>68</v>
      </c>
      <c r="F184" s="70">
        <v>1561552</v>
      </c>
      <c r="G184" s="70" t="s">
        <v>191</v>
      </c>
      <c r="H184" s="70" t="s">
        <v>23</v>
      </c>
    </row>
    <row r="185" spans="1:8">
      <c r="A185" s="70" t="s">
        <v>8</v>
      </c>
      <c r="B185" s="70">
        <v>55</v>
      </c>
      <c r="C185" s="70">
        <v>156</v>
      </c>
      <c r="D185" s="70">
        <v>157</v>
      </c>
      <c r="E185" s="70" t="s">
        <v>68</v>
      </c>
      <c r="F185" s="70">
        <v>1571562</v>
      </c>
      <c r="G185" s="70" t="s">
        <v>191</v>
      </c>
      <c r="H185" s="70" t="s">
        <v>23</v>
      </c>
    </row>
    <row r="186" spans="1:8">
      <c r="A186" s="70" t="s">
        <v>8</v>
      </c>
      <c r="B186" s="70">
        <v>55</v>
      </c>
      <c r="C186" s="70">
        <v>157</v>
      </c>
      <c r="D186" s="70">
        <v>158</v>
      </c>
      <c r="E186" s="70" t="s">
        <v>68</v>
      </c>
      <c r="F186" s="70" t="s">
        <v>223</v>
      </c>
      <c r="G186" s="70" t="s">
        <v>191</v>
      </c>
      <c r="H186" s="70" t="s">
        <v>23</v>
      </c>
    </row>
    <row r="187" spans="1:8">
      <c r="A187" s="70" t="s">
        <v>8</v>
      </c>
      <c r="B187" s="70">
        <v>55</v>
      </c>
      <c r="C187" s="70">
        <v>158</v>
      </c>
      <c r="D187" s="70">
        <v>159</v>
      </c>
      <c r="E187" s="70" t="s">
        <v>71</v>
      </c>
      <c r="F187" s="70" t="s">
        <v>224</v>
      </c>
      <c r="G187" s="70" t="s">
        <v>191</v>
      </c>
      <c r="H187" s="70" t="s">
        <v>23</v>
      </c>
    </row>
    <row r="188" spans="1:8">
      <c r="A188" s="70" t="s">
        <v>8</v>
      </c>
      <c r="B188" s="70">
        <v>56</v>
      </c>
      <c r="C188" s="70">
        <v>146.83500000000001</v>
      </c>
      <c r="D188" s="70">
        <v>149.19999999999999</v>
      </c>
      <c r="E188" s="70" t="s">
        <v>73</v>
      </c>
      <c r="F188" s="70" t="s">
        <v>225</v>
      </c>
      <c r="G188" s="70" t="s">
        <v>226</v>
      </c>
      <c r="H188" s="70" t="s">
        <v>76</v>
      </c>
    </row>
    <row r="189" spans="1:8">
      <c r="A189" s="70" t="s">
        <v>8</v>
      </c>
      <c r="B189" s="70">
        <v>56</v>
      </c>
      <c r="C189" s="70">
        <v>149.19999999999999</v>
      </c>
      <c r="D189" s="70">
        <v>151.506</v>
      </c>
      <c r="E189" s="70" t="s">
        <v>77</v>
      </c>
      <c r="F189" s="70" t="s">
        <v>227</v>
      </c>
      <c r="G189" s="70" t="s">
        <v>226</v>
      </c>
      <c r="H189" s="70" t="s">
        <v>76</v>
      </c>
    </row>
    <row r="190" spans="1:8">
      <c r="A190" s="70" t="s">
        <v>8</v>
      </c>
      <c r="B190" s="70">
        <v>56</v>
      </c>
      <c r="C190" s="70">
        <v>151.506</v>
      </c>
      <c r="D190" s="70">
        <v>153.958</v>
      </c>
      <c r="E190" s="70" t="s">
        <v>79</v>
      </c>
      <c r="F190" s="70" t="s">
        <v>228</v>
      </c>
      <c r="G190" s="70" t="s">
        <v>226</v>
      </c>
      <c r="H190" s="70" t="s">
        <v>76</v>
      </c>
    </row>
    <row r="191" spans="1:8">
      <c r="A191" s="70" t="s">
        <v>8</v>
      </c>
      <c r="B191" s="70">
        <v>56</v>
      </c>
      <c r="C191" s="70">
        <v>153.958</v>
      </c>
      <c r="D191" s="70">
        <v>157.929</v>
      </c>
      <c r="E191" s="70" t="s">
        <v>79</v>
      </c>
      <c r="F191" s="70" t="s">
        <v>229</v>
      </c>
      <c r="G191" s="70" t="s">
        <v>226</v>
      </c>
      <c r="H191" s="70" t="s">
        <v>76</v>
      </c>
    </row>
    <row r="192" spans="1:8">
      <c r="A192" s="70" t="s">
        <v>8</v>
      </c>
      <c r="B192" s="70">
        <v>56</v>
      </c>
      <c r="C192" s="70">
        <v>157.929</v>
      </c>
      <c r="D192" s="70">
        <v>159.25800000000001</v>
      </c>
      <c r="E192" s="70" t="s">
        <v>79</v>
      </c>
      <c r="F192" s="70" t="s">
        <v>230</v>
      </c>
      <c r="G192" s="70" t="s">
        <v>226</v>
      </c>
      <c r="H192" s="70" t="s">
        <v>76</v>
      </c>
    </row>
    <row r="193" spans="1:8">
      <c r="A193" s="70" t="s">
        <v>8</v>
      </c>
      <c r="B193" s="70">
        <v>56</v>
      </c>
      <c r="C193" s="70">
        <v>159.25800000000001</v>
      </c>
      <c r="D193" s="70">
        <v>162</v>
      </c>
      <c r="E193" s="70" t="s">
        <v>81</v>
      </c>
      <c r="F193" s="70" t="s">
        <v>231</v>
      </c>
      <c r="G193" s="70" t="s">
        <v>226</v>
      </c>
      <c r="H193" s="70" t="s">
        <v>76</v>
      </c>
    </row>
    <row r="194" spans="1:8">
      <c r="A194" s="70" t="s">
        <v>8</v>
      </c>
      <c r="B194" s="70">
        <v>56</v>
      </c>
      <c r="C194" s="70">
        <v>162</v>
      </c>
      <c r="D194" s="70">
        <v>164.6</v>
      </c>
      <c r="E194" s="70" t="s">
        <v>83</v>
      </c>
      <c r="F194" s="70" t="s">
        <v>232</v>
      </c>
      <c r="G194" s="70" t="s">
        <v>226</v>
      </c>
      <c r="H194" s="70" t="s">
        <v>76</v>
      </c>
    </row>
    <row r="195" spans="1:8">
      <c r="A195" s="70" t="s">
        <v>8</v>
      </c>
      <c r="B195" s="70">
        <v>56</v>
      </c>
      <c r="C195" s="70">
        <v>164.6</v>
      </c>
      <c r="D195" s="70">
        <v>167.40199999999999</v>
      </c>
      <c r="E195" s="70" t="s">
        <v>85</v>
      </c>
      <c r="F195" s="70" t="s">
        <v>233</v>
      </c>
      <c r="G195" s="70" t="s">
        <v>226</v>
      </c>
      <c r="H195" s="70" t="s">
        <v>76</v>
      </c>
    </row>
    <row r="196" spans="1:8">
      <c r="A196" s="70" t="s">
        <v>8</v>
      </c>
      <c r="B196" s="70">
        <v>56</v>
      </c>
      <c r="C196" s="70">
        <v>167.40199999999999</v>
      </c>
      <c r="D196" s="70">
        <v>168.51</v>
      </c>
      <c r="E196" s="70" t="s">
        <v>87</v>
      </c>
      <c r="F196" s="70" t="s">
        <v>234</v>
      </c>
      <c r="G196" s="70" t="s">
        <v>226</v>
      </c>
      <c r="H196" s="70" t="s">
        <v>76</v>
      </c>
    </row>
    <row r="197" spans="1:8">
      <c r="A197" s="70" t="s">
        <v>8</v>
      </c>
      <c r="B197" s="70">
        <v>56</v>
      </c>
      <c r="C197" s="70">
        <v>168.51</v>
      </c>
      <c r="D197" s="70">
        <v>172</v>
      </c>
      <c r="E197" s="70" t="s">
        <v>87</v>
      </c>
      <c r="F197" s="70" t="s">
        <v>235</v>
      </c>
      <c r="G197" s="70" t="s">
        <v>226</v>
      </c>
      <c r="H197" s="70" t="s">
        <v>76</v>
      </c>
    </row>
    <row r="198" spans="1:8">
      <c r="A198" s="70" t="s">
        <v>8</v>
      </c>
      <c r="B198" s="70">
        <v>56</v>
      </c>
      <c r="C198" s="70">
        <v>172</v>
      </c>
      <c r="D198" s="70">
        <v>175</v>
      </c>
      <c r="E198" s="70" t="s">
        <v>89</v>
      </c>
      <c r="F198" s="70" t="s">
        <v>236</v>
      </c>
      <c r="G198" s="70" t="s">
        <v>226</v>
      </c>
      <c r="H198" s="70" t="s">
        <v>76</v>
      </c>
    </row>
    <row r="199" spans="1:8">
      <c r="A199" s="70" t="s">
        <v>8</v>
      </c>
      <c r="B199" s="70">
        <v>56</v>
      </c>
      <c r="C199" s="70">
        <v>175</v>
      </c>
      <c r="D199" s="70">
        <v>178.39</v>
      </c>
      <c r="E199" s="70" t="s">
        <v>91</v>
      </c>
      <c r="F199" s="70" t="s">
        <v>237</v>
      </c>
      <c r="G199" s="70" t="s">
        <v>226</v>
      </c>
      <c r="H199" s="70" t="s">
        <v>76</v>
      </c>
    </row>
    <row r="200" spans="1:8">
      <c r="A200" s="70" t="s">
        <v>8</v>
      </c>
      <c r="B200" s="70">
        <v>56</v>
      </c>
      <c r="C200" s="70">
        <v>178.39</v>
      </c>
      <c r="D200" s="70">
        <v>181</v>
      </c>
      <c r="E200" s="70" t="s">
        <v>93</v>
      </c>
      <c r="F200" s="70" t="s">
        <v>238</v>
      </c>
      <c r="G200" s="70" t="s">
        <v>226</v>
      </c>
      <c r="H200" s="70" t="s">
        <v>76</v>
      </c>
    </row>
    <row r="201" spans="1:8">
      <c r="A201" s="70" t="s">
        <v>8</v>
      </c>
      <c r="B201" s="70">
        <v>56</v>
      </c>
      <c r="C201" s="70">
        <v>181</v>
      </c>
      <c r="D201" s="70">
        <v>183</v>
      </c>
      <c r="E201" s="70" t="s">
        <v>95</v>
      </c>
      <c r="F201" s="70" t="s">
        <v>239</v>
      </c>
      <c r="G201" s="70" t="s">
        <v>226</v>
      </c>
      <c r="H201" s="70" t="s">
        <v>76</v>
      </c>
    </row>
    <row r="202" spans="1:8">
      <c r="A202" s="70" t="s">
        <v>8</v>
      </c>
      <c r="B202" s="70">
        <v>56</v>
      </c>
      <c r="C202" s="70">
        <v>183</v>
      </c>
      <c r="D202" s="70">
        <v>185</v>
      </c>
      <c r="E202" s="70" t="s">
        <v>95</v>
      </c>
      <c r="F202" s="70">
        <v>1831852</v>
      </c>
      <c r="G202" s="70" t="s">
        <v>226</v>
      </c>
      <c r="H202" s="70" t="s">
        <v>76</v>
      </c>
    </row>
    <row r="203" spans="1:8">
      <c r="A203" s="70" t="s">
        <v>8</v>
      </c>
      <c r="B203" s="70">
        <v>56</v>
      </c>
      <c r="C203" s="70">
        <v>185</v>
      </c>
      <c r="D203" s="70">
        <v>187.06899999999999</v>
      </c>
      <c r="E203" s="70" t="s">
        <v>95</v>
      </c>
      <c r="F203" s="70" t="s">
        <v>240</v>
      </c>
      <c r="G203" s="70" t="s">
        <v>226</v>
      </c>
      <c r="H203" s="70" t="s">
        <v>76</v>
      </c>
    </row>
    <row r="204" spans="1:8">
      <c r="A204" s="70" t="s">
        <v>8</v>
      </c>
      <c r="B204" s="70">
        <v>56</v>
      </c>
      <c r="C204" s="70">
        <v>187.06899999999999</v>
      </c>
      <c r="D204" s="70">
        <v>189</v>
      </c>
      <c r="E204" s="70" t="s">
        <v>95</v>
      </c>
      <c r="F204" s="70" t="s">
        <v>241</v>
      </c>
      <c r="G204" s="70" t="s">
        <v>226</v>
      </c>
      <c r="H204" s="70" t="s">
        <v>76</v>
      </c>
    </row>
    <row r="205" spans="1:8">
      <c r="A205" s="70" t="s">
        <v>8</v>
      </c>
      <c r="B205" s="70">
        <v>56</v>
      </c>
      <c r="C205" s="70">
        <v>189</v>
      </c>
      <c r="D205" s="70">
        <v>192.523</v>
      </c>
      <c r="E205" s="70" t="s">
        <v>95</v>
      </c>
      <c r="F205" s="70" t="s">
        <v>242</v>
      </c>
      <c r="G205" s="70" t="s">
        <v>226</v>
      </c>
      <c r="H205" s="70" t="s">
        <v>76</v>
      </c>
    </row>
    <row r="206" spans="1:8">
      <c r="A206" s="70" t="s">
        <v>8</v>
      </c>
      <c r="B206" s="70">
        <v>56</v>
      </c>
      <c r="C206" s="70">
        <v>192.523</v>
      </c>
      <c r="D206" s="70">
        <v>195</v>
      </c>
      <c r="E206" s="70" t="s">
        <v>98</v>
      </c>
      <c r="F206" s="70" t="s">
        <v>243</v>
      </c>
      <c r="G206" s="70" t="s">
        <v>226</v>
      </c>
      <c r="H206" s="70" t="s">
        <v>76</v>
      </c>
    </row>
    <row r="207" spans="1:8">
      <c r="A207" s="70" t="s">
        <v>8</v>
      </c>
      <c r="B207" s="70">
        <v>56</v>
      </c>
      <c r="C207" s="70">
        <v>195</v>
      </c>
      <c r="D207" s="70">
        <v>198.36</v>
      </c>
      <c r="E207" s="70" t="s">
        <v>100</v>
      </c>
      <c r="F207" s="70" t="s">
        <v>244</v>
      </c>
      <c r="G207" s="70" t="s">
        <v>226</v>
      </c>
      <c r="H207" s="70" t="s">
        <v>76</v>
      </c>
    </row>
    <row r="208" spans="1:8">
      <c r="A208" s="70" t="s">
        <v>8</v>
      </c>
      <c r="B208" s="70">
        <v>56</v>
      </c>
      <c r="C208" s="70">
        <v>198.36</v>
      </c>
      <c r="D208" s="70">
        <v>201</v>
      </c>
      <c r="E208" s="70" t="s">
        <v>100</v>
      </c>
      <c r="F208" s="70" t="s">
        <v>245</v>
      </c>
      <c r="G208" s="70" t="s">
        <v>226</v>
      </c>
      <c r="H208" s="70" t="s">
        <v>76</v>
      </c>
    </row>
    <row r="209" spans="1:8">
      <c r="A209" s="70" t="s">
        <v>8</v>
      </c>
      <c r="B209" s="70">
        <v>56</v>
      </c>
      <c r="C209" s="70">
        <v>201</v>
      </c>
      <c r="D209" s="70">
        <v>203.85400000000001</v>
      </c>
      <c r="E209" s="70" t="s">
        <v>103</v>
      </c>
      <c r="F209" s="70" t="s">
        <v>246</v>
      </c>
      <c r="G209" s="70" t="s">
        <v>226</v>
      </c>
      <c r="H209" s="70" t="s">
        <v>76</v>
      </c>
    </row>
    <row r="210" spans="1:8">
      <c r="A210" s="70" t="s">
        <v>8</v>
      </c>
      <c r="B210" s="70">
        <v>56</v>
      </c>
      <c r="C210" s="70">
        <v>203.85400000000001</v>
      </c>
      <c r="D210" s="70">
        <v>206</v>
      </c>
      <c r="E210" s="70" t="s">
        <v>247</v>
      </c>
      <c r="F210" s="70" t="s">
        <v>248</v>
      </c>
      <c r="G210" s="70" t="s">
        <v>226</v>
      </c>
      <c r="H210" s="70" t="s">
        <v>76</v>
      </c>
    </row>
    <row r="211" spans="1:8">
      <c r="A211" s="70" t="s">
        <v>8</v>
      </c>
      <c r="B211" s="70">
        <v>56</v>
      </c>
      <c r="C211" s="70">
        <v>206</v>
      </c>
      <c r="D211" s="70">
        <v>208.61099999999999</v>
      </c>
      <c r="E211" s="70" t="s">
        <v>247</v>
      </c>
      <c r="F211" s="70" t="s">
        <v>249</v>
      </c>
      <c r="G211" s="70" t="s">
        <v>226</v>
      </c>
      <c r="H211" s="70" t="s">
        <v>76</v>
      </c>
    </row>
    <row r="212" spans="1:8">
      <c r="A212" s="70" t="s">
        <v>8</v>
      </c>
      <c r="B212" s="70">
        <v>56</v>
      </c>
      <c r="C212" s="70">
        <v>208.61099999999999</v>
      </c>
      <c r="D212" s="70">
        <v>211</v>
      </c>
      <c r="E212" s="70" t="s">
        <v>105</v>
      </c>
      <c r="F212" s="70" t="s">
        <v>250</v>
      </c>
      <c r="G212" s="70" t="s">
        <v>226</v>
      </c>
      <c r="H212" s="70" t="s">
        <v>76</v>
      </c>
    </row>
    <row r="213" spans="1:8">
      <c r="A213" s="70" t="s">
        <v>8</v>
      </c>
      <c r="B213" s="70">
        <v>56</v>
      </c>
      <c r="C213" s="70">
        <v>211</v>
      </c>
      <c r="D213" s="70">
        <v>216</v>
      </c>
      <c r="E213" s="70" t="s">
        <v>107</v>
      </c>
      <c r="F213" s="70" t="s">
        <v>251</v>
      </c>
      <c r="G213" s="70" t="s">
        <v>226</v>
      </c>
      <c r="H213" s="70" t="s">
        <v>76</v>
      </c>
    </row>
    <row r="214" spans="1:8">
      <c r="A214" s="70" t="s">
        <v>8</v>
      </c>
      <c r="B214" s="70">
        <v>56</v>
      </c>
      <c r="C214" s="70">
        <v>216</v>
      </c>
      <c r="D214" s="70">
        <v>218.80799999999999</v>
      </c>
      <c r="E214" s="70" t="s">
        <v>107</v>
      </c>
      <c r="F214" s="70" t="s">
        <v>252</v>
      </c>
      <c r="G214" s="70" t="s">
        <v>226</v>
      </c>
      <c r="H214" s="70" t="s">
        <v>76</v>
      </c>
    </row>
    <row r="215" spans="1:8">
      <c r="A215" s="70" t="s">
        <v>8</v>
      </c>
      <c r="B215" s="70">
        <v>56</v>
      </c>
      <c r="C215" s="70">
        <v>218.80799999999999</v>
      </c>
      <c r="D215" s="70">
        <v>221</v>
      </c>
      <c r="E215" s="70" t="s">
        <v>110</v>
      </c>
      <c r="F215" s="70" t="s">
        <v>253</v>
      </c>
      <c r="G215" s="70" t="s">
        <v>226</v>
      </c>
      <c r="H215" s="70" t="s">
        <v>76</v>
      </c>
    </row>
    <row r="216" spans="1:8">
      <c r="A216" s="70" t="s">
        <v>8</v>
      </c>
      <c r="B216" s="70">
        <v>56</v>
      </c>
      <c r="C216" s="70">
        <v>221</v>
      </c>
      <c r="D216" s="70">
        <v>222</v>
      </c>
      <c r="E216" s="70" t="s">
        <v>112</v>
      </c>
      <c r="F216" s="70" t="s">
        <v>254</v>
      </c>
      <c r="G216" s="70" t="s">
        <v>226</v>
      </c>
      <c r="H216" s="70" t="s">
        <v>76</v>
      </c>
    </row>
    <row r="217" spans="1:8">
      <c r="A217" s="70" t="s">
        <v>8</v>
      </c>
      <c r="B217" s="70">
        <v>56</v>
      </c>
      <c r="C217" s="70">
        <v>222</v>
      </c>
      <c r="D217" s="70">
        <v>224</v>
      </c>
      <c r="E217" s="70" t="s">
        <v>112</v>
      </c>
      <c r="F217" s="70">
        <v>2222242</v>
      </c>
      <c r="G217" s="70" t="s">
        <v>226</v>
      </c>
      <c r="H217" s="70" t="s">
        <v>76</v>
      </c>
    </row>
    <row r="218" spans="1:8">
      <c r="A218" s="70" t="s">
        <v>8</v>
      </c>
      <c r="B218" s="70">
        <v>56</v>
      </c>
      <c r="C218" s="70">
        <v>224</v>
      </c>
      <c r="D218" s="70">
        <v>225</v>
      </c>
      <c r="E218" s="70" t="s">
        <v>112</v>
      </c>
      <c r="F218" s="70" t="s">
        <v>255</v>
      </c>
      <c r="G218" s="70" t="s">
        <v>226</v>
      </c>
      <c r="H218" s="70" t="s">
        <v>76</v>
      </c>
    </row>
    <row r="219" spans="1:8">
      <c r="A219" s="70" t="s">
        <v>8</v>
      </c>
      <c r="B219" s="70">
        <v>56</v>
      </c>
      <c r="C219" s="70">
        <v>225</v>
      </c>
      <c r="D219" s="70">
        <v>227</v>
      </c>
      <c r="E219" s="70" t="s">
        <v>115</v>
      </c>
      <c r="F219" s="70" t="s">
        <v>256</v>
      </c>
      <c r="G219" s="70" t="s">
        <v>226</v>
      </c>
      <c r="H219" s="70" t="s">
        <v>76</v>
      </c>
    </row>
    <row r="220" spans="1:8">
      <c r="A220" s="70" t="s">
        <v>8</v>
      </c>
      <c r="B220" s="70">
        <v>56</v>
      </c>
      <c r="C220" s="70">
        <v>227</v>
      </c>
      <c r="D220" s="70">
        <v>229.23699999999999</v>
      </c>
      <c r="E220" s="70" t="s">
        <v>117</v>
      </c>
      <c r="F220" s="70" t="s">
        <v>257</v>
      </c>
      <c r="G220" s="70" t="s">
        <v>226</v>
      </c>
      <c r="H220" s="70" t="s">
        <v>76</v>
      </c>
    </row>
    <row r="221" spans="1:8">
      <c r="A221" s="70" t="s">
        <v>8</v>
      </c>
      <c r="B221" s="70">
        <v>56</v>
      </c>
      <c r="C221" s="70">
        <v>229.23699999999999</v>
      </c>
      <c r="D221" s="70">
        <v>232</v>
      </c>
      <c r="E221" s="70" t="s">
        <v>119</v>
      </c>
      <c r="F221" s="70" t="s">
        <v>258</v>
      </c>
      <c r="G221" s="70" t="s">
        <v>226</v>
      </c>
      <c r="H221" s="70" t="s">
        <v>76</v>
      </c>
    </row>
    <row r="222" spans="1:8">
      <c r="A222" s="70" t="s">
        <v>8</v>
      </c>
      <c r="B222" s="70">
        <v>56</v>
      </c>
      <c r="C222" s="70">
        <v>232</v>
      </c>
      <c r="D222" s="70">
        <v>235</v>
      </c>
      <c r="E222" s="70" t="s">
        <v>121</v>
      </c>
      <c r="F222" s="70" t="s">
        <v>259</v>
      </c>
      <c r="G222" s="70" t="s">
        <v>226</v>
      </c>
      <c r="H222" s="70" t="s">
        <v>76</v>
      </c>
    </row>
    <row r="223" spans="1:8">
      <c r="A223" s="70" t="s">
        <v>8</v>
      </c>
      <c r="B223" s="70">
        <v>56</v>
      </c>
      <c r="C223" s="70">
        <v>235</v>
      </c>
      <c r="D223" s="70">
        <v>237.85300000000001</v>
      </c>
      <c r="E223" s="70" t="s">
        <v>121</v>
      </c>
      <c r="F223" s="70" t="s">
        <v>260</v>
      </c>
      <c r="G223" s="70" t="s">
        <v>226</v>
      </c>
      <c r="H223" s="70" t="s">
        <v>76</v>
      </c>
    </row>
    <row r="224" spans="1:8">
      <c r="A224" s="70" t="s">
        <v>8</v>
      </c>
      <c r="B224" s="70">
        <v>56</v>
      </c>
      <c r="C224" s="70">
        <v>237.85300000000001</v>
      </c>
      <c r="D224" s="70">
        <v>240.863</v>
      </c>
      <c r="E224" s="70" t="s">
        <v>124</v>
      </c>
      <c r="F224" s="70" t="s">
        <v>261</v>
      </c>
      <c r="G224" s="70" t="s">
        <v>226</v>
      </c>
      <c r="H224" s="70" t="s">
        <v>76</v>
      </c>
    </row>
    <row r="225" spans="1:8">
      <c r="A225" s="70" t="s">
        <v>8</v>
      </c>
      <c r="B225" s="70">
        <v>56</v>
      </c>
      <c r="C225" s="70">
        <v>240.863</v>
      </c>
      <c r="D225" s="70">
        <v>248.12</v>
      </c>
      <c r="E225" s="70" t="s">
        <v>126</v>
      </c>
      <c r="F225" s="70" t="s">
        <v>262</v>
      </c>
      <c r="G225" s="70" t="s">
        <v>226</v>
      </c>
      <c r="H225" s="70" t="s">
        <v>76</v>
      </c>
    </row>
    <row r="226" spans="1:8">
      <c r="A226" s="70" t="s">
        <v>8</v>
      </c>
      <c r="B226" s="70">
        <v>56</v>
      </c>
      <c r="C226" s="70">
        <v>248.12</v>
      </c>
      <c r="D226" s="70">
        <v>253.60300000000001</v>
      </c>
      <c r="E226" s="70" t="s">
        <v>126</v>
      </c>
      <c r="F226" s="70" t="s">
        <v>263</v>
      </c>
      <c r="G226" s="70" t="s">
        <v>226</v>
      </c>
      <c r="H226" s="70" t="s">
        <v>76</v>
      </c>
    </row>
    <row r="227" spans="1:8">
      <c r="A227" s="70" t="s">
        <v>8</v>
      </c>
      <c r="B227" s="70">
        <v>56</v>
      </c>
      <c r="C227" s="70">
        <v>253.60300000000001</v>
      </c>
      <c r="D227" s="70">
        <v>256.39800000000002</v>
      </c>
      <c r="E227" s="70" t="s">
        <v>264</v>
      </c>
      <c r="F227" s="70" t="s">
        <v>265</v>
      </c>
      <c r="G227" s="70" t="s">
        <v>226</v>
      </c>
      <c r="H227" s="70" t="s">
        <v>76</v>
      </c>
    </row>
    <row r="228" spans="1:8">
      <c r="A228" s="70" t="s">
        <v>8</v>
      </c>
      <c r="B228" s="70">
        <v>61</v>
      </c>
      <c r="C228" s="70">
        <v>73.900000000000006</v>
      </c>
      <c r="D228" s="70">
        <v>75.302000000000007</v>
      </c>
      <c r="E228" s="70" t="s">
        <v>266</v>
      </c>
      <c r="F228" s="70" t="s">
        <v>267</v>
      </c>
      <c r="G228" s="70" t="s">
        <v>268</v>
      </c>
      <c r="H228" s="70" t="s">
        <v>76</v>
      </c>
    </row>
    <row r="229" spans="1:8">
      <c r="A229" s="70" t="s">
        <v>8</v>
      </c>
      <c r="B229" s="70">
        <v>61</v>
      </c>
      <c r="C229" s="70">
        <v>75.302000000000007</v>
      </c>
      <c r="D229" s="70">
        <v>77.135000000000005</v>
      </c>
      <c r="E229" s="70" t="s">
        <v>266</v>
      </c>
      <c r="F229" s="70" t="s">
        <v>269</v>
      </c>
      <c r="G229" s="70" t="s">
        <v>268</v>
      </c>
      <c r="H229" s="70" t="s">
        <v>76</v>
      </c>
    </row>
    <row r="230" spans="1:8">
      <c r="A230" s="70" t="s">
        <v>8</v>
      </c>
      <c r="B230" s="70">
        <v>61</v>
      </c>
      <c r="C230" s="70">
        <v>75.302000000000007</v>
      </c>
      <c r="D230" s="70">
        <v>77.135000000000005</v>
      </c>
      <c r="E230" s="70" t="s">
        <v>266</v>
      </c>
      <c r="F230" s="70" t="s">
        <v>270</v>
      </c>
      <c r="G230" s="70" t="s">
        <v>268</v>
      </c>
      <c r="H230" s="70" t="s">
        <v>76</v>
      </c>
    </row>
    <row r="231" spans="1:8">
      <c r="A231" s="70" t="s">
        <v>8</v>
      </c>
      <c r="B231" s="70">
        <v>61</v>
      </c>
      <c r="C231" s="70">
        <v>77.135000000000005</v>
      </c>
      <c r="D231" s="70">
        <v>78.346000000000004</v>
      </c>
      <c r="E231" s="70" t="s">
        <v>266</v>
      </c>
      <c r="F231" s="70" t="s">
        <v>271</v>
      </c>
      <c r="G231" s="70" t="s">
        <v>268</v>
      </c>
      <c r="H231" s="70" t="s">
        <v>76</v>
      </c>
    </row>
    <row r="232" spans="1:8">
      <c r="A232" s="70" t="s">
        <v>8</v>
      </c>
      <c r="B232" s="70">
        <v>66</v>
      </c>
      <c r="C232" s="70">
        <v>49.8</v>
      </c>
      <c r="D232" s="70">
        <v>52.817</v>
      </c>
      <c r="E232" s="70" t="s">
        <v>272</v>
      </c>
      <c r="F232" s="70" t="s">
        <v>273</v>
      </c>
      <c r="G232" s="70" t="s">
        <v>274</v>
      </c>
      <c r="H232" s="70" t="s">
        <v>275</v>
      </c>
    </row>
    <row r="233" spans="1:8">
      <c r="A233" s="70" t="s">
        <v>8</v>
      </c>
      <c r="B233" s="70">
        <v>68</v>
      </c>
      <c r="C233" s="70">
        <v>52.595999999999997</v>
      </c>
      <c r="D233" s="70">
        <v>52.726999999999997</v>
      </c>
      <c r="E233" s="70" t="s">
        <v>276</v>
      </c>
      <c r="F233" s="70" t="s">
        <v>277</v>
      </c>
      <c r="G233" s="70" t="s">
        <v>278</v>
      </c>
      <c r="H233" s="70" t="s">
        <v>275</v>
      </c>
    </row>
    <row r="234" spans="1:8">
      <c r="A234" s="70" t="s">
        <v>8</v>
      </c>
      <c r="B234" s="70">
        <v>68</v>
      </c>
      <c r="C234" s="70">
        <v>52.612000000000002</v>
      </c>
      <c r="D234" s="70">
        <v>52.707000000000001</v>
      </c>
      <c r="E234" s="70" t="s">
        <v>276</v>
      </c>
      <c r="F234" s="70" t="s">
        <v>279</v>
      </c>
      <c r="G234" s="70" t="s">
        <v>278</v>
      </c>
      <c r="H234" s="70" t="s">
        <v>275</v>
      </c>
    </row>
    <row r="235" spans="1:8">
      <c r="A235" s="70" t="s">
        <v>8</v>
      </c>
      <c r="B235" s="70">
        <v>68</v>
      </c>
      <c r="C235" s="70">
        <v>52.707000000000001</v>
      </c>
      <c r="D235" s="70">
        <v>53.026000000000003</v>
      </c>
      <c r="E235" s="70" t="s">
        <v>280</v>
      </c>
      <c r="F235" s="70" t="s">
        <v>281</v>
      </c>
      <c r="G235" s="70" t="s">
        <v>278</v>
      </c>
      <c r="H235" s="70" t="s">
        <v>275</v>
      </c>
    </row>
    <row r="236" spans="1:8">
      <c r="A236" s="70" t="s">
        <v>8</v>
      </c>
      <c r="B236" s="70">
        <v>68</v>
      </c>
      <c r="C236" s="70">
        <v>52.726999999999997</v>
      </c>
      <c r="D236" s="70">
        <v>53.026000000000003</v>
      </c>
      <c r="E236" s="70" t="s">
        <v>280</v>
      </c>
      <c r="F236" s="70" t="s">
        <v>282</v>
      </c>
      <c r="G236" s="70" t="s">
        <v>278</v>
      </c>
      <c r="H236" s="70" t="s">
        <v>275</v>
      </c>
    </row>
    <row r="237" spans="1:8">
      <c r="A237" s="70" t="s">
        <v>8</v>
      </c>
      <c r="B237" s="70">
        <v>68</v>
      </c>
      <c r="C237" s="70">
        <v>53.026000000000003</v>
      </c>
      <c r="D237" s="70">
        <v>55</v>
      </c>
      <c r="E237" s="70" t="s">
        <v>283</v>
      </c>
      <c r="F237" s="70" t="s">
        <v>284</v>
      </c>
      <c r="G237" s="70" t="s">
        <v>278</v>
      </c>
      <c r="H237" s="70" t="s">
        <v>275</v>
      </c>
    </row>
    <row r="238" spans="1:8">
      <c r="A238" s="70" t="s">
        <v>8</v>
      </c>
      <c r="B238" s="70">
        <v>68</v>
      </c>
      <c r="C238" s="70">
        <v>53.026000000000003</v>
      </c>
      <c r="D238" s="70">
        <v>55</v>
      </c>
      <c r="E238" s="70" t="s">
        <v>283</v>
      </c>
      <c r="F238" s="70" t="s">
        <v>285</v>
      </c>
      <c r="G238" s="70" t="s">
        <v>278</v>
      </c>
      <c r="H238" s="70" t="s">
        <v>275</v>
      </c>
    </row>
    <row r="239" spans="1:8">
      <c r="A239" s="70" t="s">
        <v>8</v>
      </c>
      <c r="B239" s="70">
        <v>68</v>
      </c>
      <c r="C239" s="70">
        <v>55</v>
      </c>
      <c r="D239" s="70">
        <v>56.996000000000002</v>
      </c>
      <c r="E239" s="70" t="s">
        <v>286</v>
      </c>
      <c r="F239" s="70" t="s">
        <v>287</v>
      </c>
      <c r="G239" s="70" t="s">
        <v>278</v>
      </c>
      <c r="H239" s="70" t="s">
        <v>275</v>
      </c>
    </row>
    <row r="240" spans="1:8">
      <c r="A240" s="70" t="s">
        <v>8</v>
      </c>
      <c r="B240" s="70">
        <v>68</v>
      </c>
      <c r="C240" s="70">
        <v>55</v>
      </c>
      <c r="D240" s="70">
        <v>56.996000000000002</v>
      </c>
      <c r="E240" s="70" t="s">
        <v>286</v>
      </c>
      <c r="F240" s="70" t="s">
        <v>288</v>
      </c>
      <c r="G240" s="70" t="s">
        <v>278</v>
      </c>
      <c r="H240" s="70" t="s">
        <v>275</v>
      </c>
    </row>
    <row r="241" spans="1:8">
      <c r="A241" s="70" t="s">
        <v>8</v>
      </c>
      <c r="B241" s="70">
        <v>68</v>
      </c>
      <c r="C241" s="70">
        <v>56.996000000000002</v>
      </c>
      <c r="D241" s="70">
        <v>59.247999999999998</v>
      </c>
      <c r="E241" s="70" t="s">
        <v>286</v>
      </c>
      <c r="F241" s="70" t="s">
        <v>289</v>
      </c>
      <c r="G241" s="70" t="s">
        <v>278</v>
      </c>
      <c r="H241" s="70" t="s">
        <v>275</v>
      </c>
    </row>
    <row r="242" spans="1:8">
      <c r="A242" s="70" t="s">
        <v>8</v>
      </c>
      <c r="B242" s="70">
        <v>68</v>
      </c>
      <c r="C242" s="70">
        <v>59.247999999999998</v>
      </c>
      <c r="D242" s="70">
        <v>61</v>
      </c>
      <c r="E242" s="70" t="s">
        <v>290</v>
      </c>
      <c r="F242" s="70" t="s">
        <v>291</v>
      </c>
      <c r="G242" s="70" t="s">
        <v>278</v>
      </c>
      <c r="H242" s="70" t="s">
        <v>275</v>
      </c>
    </row>
    <row r="243" spans="1:8">
      <c r="A243" s="70" t="s">
        <v>8</v>
      </c>
      <c r="B243" s="70">
        <v>68</v>
      </c>
      <c r="C243" s="70">
        <v>59.247999999999998</v>
      </c>
      <c r="D243" s="70">
        <v>61</v>
      </c>
      <c r="E243" s="70" t="s">
        <v>290</v>
      </c>
      <c r="F243" s="70" t="s">
        <v>292</v>
      </c>
      <c r="G243" s="70" t="s">
        <v>278</v>
      </c>
      <c r="H243" s="70" t="s">
        <v>275</v>
      </c>
    </row>
    <row r="244" spans="1:8">
      <c r="A244" s="70" t="s">
        <v>8</v>
      </c>
      <c r="B244" s="70">
        <v>68</v>
      </c>
      <c r="C244" s="70">
        <v>61</v>
      </c>
      <c r="D244" s="70">
        <v>62.768000000000001</v>
      </c>
      <c r="E244" s="70" t="s">
        <v>293</v>
      </c>
      <c r="F244" s="70" t="s">
        <v>294</v>
      </c>
      <c r="G244" s="70" t="s">
        <v>278</v>
      </c>
      <c r="H244" s="70" t="s">
        <v>275</v>
      </c>
    </row>
    <row r="245" spans="1:8">
      <c r="A245" s="70" t="s">
        <v>8</v>
      </c>
      <c r="B245" s="70">
        <v>68</v>
      </c>
      <c r="C245" s="70">
        <v>61</v>
      </c>
      <c r="D245" s="70">
        <v>62.768000000000001</v>
      </c>
      <c r="E245" s="70" t="s">
        <v>293</v>
      </c>
      <c r="F245" s="70" t="s">
        <v>295</v>
      </c>
      <c r="G245" s="70" t="s">
        <v>278</v>
      </c>
      <c r="H245" s="70" t="s">
        <v>275</v>
      </c>
    </row>
    <row r="246" spans="1:8">
      <c r="A246" s="70" t="s">
        <v>8</v>
      </c>
      <c r="B246" s="70">
        <v>68</v>
      </c>
      <c r="C246" s="70">
        <v>62.768000000000001</v>
      </c>
      <c r="D246" s="70">
        <v>65</v>
      </c>
      <c r="E246" s="70" t="s">
        <v>293</v>
      </c>
      <c r="F246" s="70" t="s">
        <v>296</v>
      </c>
      <c r="G246" s="70" t="s">
        <v>278</v>
      </c>
      <c r="H246" s="70" t="s">
        <v>275</v>
      </c>
    </row>
    <row r="247" spans="1:8">
      <c r="A247" s="70" t="s">
        <v>8</v>
      </c>
      <c r="B247" s="70">
        <v>68</v>
      </c>
      <c r="C247" s="70">
        <v>65</v>
      </c>
      <c r="D247" s="70">
        <v>67.484999999999999</v>
      </c>
      <c r="E247" s="70" t="s">
        <v>293</v>
      </c>
      <c r="F247" s="70" t="s">
        <v>297</v>
      </c>
      <c r="G247" s="70" t="s">
        <v>278</v>
      </c>
      <c r="H247" s="70" t="s">
        <v>275</v>
      </c>
    </row>
    <row r="248" spans="1:8">
      <c r="A248" s="70" t="s">
        <v>8</v>
      </c>
      <c r="B248" s="70">
        <v>68</v>
      </c>
      <c r="C248" s="70">
        <v>67.484999999999999</v>
      </c>
      <c r="D248" s="70">
        <v>69</v>
      </c>
      <c r="E248" s="70" t="s">
        <v>298</v>
      </c>
      <c r="F248" s="70" t="s">
        <v>299</v>
      </c>
      <c r="G248" s="70" t="s">
        <v>278</v>
      </c>
      <c r="H248" s="70" t="s">
        <v>275</v>
      </c>
    </row>
    <row r="249" spans="1:8">
      <c r="A249" s="70" t="s">
        <v>8</v>
      </c>
      <c r="B249" s="70">
        <v>68</v>
      </c>
      <c r="C249" s="70">
        <v>67.484999999999999</v>
      </c>
      <c r="D249" s="70">
        <v>69</v>
      </c>
      <c r="E249" s="70" t="s">
        <v>298</v>
      </c>
      <c r="F249" s="70" t="s">
        <v>300</v>
      </c>
      <c r="G249" s="70" t="s">
        <v>278</v>
      </c>
      <c r="H249" s="70" t="s">
        <v>275</v>
      </c>
    </row>
    <row r="250" spans="1:8">
      <c r="A250" s="70" t="s">
        <v>8</v>
      </c>
      <c r="B250" s="70">
        <v>68</v>
      </c>
      <c r="C250" s="70">
        <v>69</v>
      </c>
      <c r="D250" s="70">
        <v>70.265000000000001</v>
      </c>
      <c r="E250" s="70" t="s">
        <v>301</v>
      </c>
      <c r="F250" s="70" t="s">
        <v>302</v>
      </c>
      <c r="G250" s="70" t="s">
        <v>278</v>
      </c>
      <c r="H250" s="70" t="s">
        <v>275</v>
      </c>
    </row>
    <row r="251" spans="1:8">
      <c r="A251" s="70" t="s">
        <v>8</v>
      </c>
      <c r="B251" s="70">
        <v>68</v>
      </c>
      <c r="C251" s="70">
        <v>69</v>
      </c>
      <c r="D251" s="70">
        <v>70.265000000000001</v>
      </c>
      <c r="E251" s="70" t="s">
        <v>301</v>
      </c>
      <c r="F251" s="70" t="s">
        <v>303</v>
      </c>
      <c r="G251" s="70" t="s">
        <v>278</v>
      </c>
      <c r="H251" s="70" t="s">
        <v>275</v>
      </c>
    </row>
    <row r="252" spans="1:8">
      <c r="A252" s="70" t="s">
        <v>8</v>
      </c>
      <c r="B252" s="70">
        <v>68</v>
      </c>
      <c r="C252" s="70">
        <v>70.265000000000001</v>
      </c>
      <c r="D252" s="70">
        <v>74</v>
      </c>
      <c r="E252" s="70" t="s">
        <v>301</v>
      </c>
      <c r="F252" s="70" t="s">
        <v>304</v>
      </c>
      <c r="G252" s="70" t="s">
        <v>278</v>
      </c>
      <c r="H252" s="70" t="s">
        <v>275</v>
      </c>
    </row>
    <row r="253" spans="1:8">
      <c r="A253" s="70" t="s">
        <v>8</v>
      </c>
      <c r="B253" s="70">
        <v>68</v>
      </c>
      <c r="C253" s="70">
        <v>74</v>
      </c>
      <c r="D253" s="70">
        <v>77.227999999999994</v>
      </c>
      <c r="E253" s="70" t="s">
        <v>301</v>
      </c>
      <c r="F253" s="70" t="s">
        <v>305</v>
      </c>
      <c r="G253" s="70" t="s">
        <v>278</v>
      </c>
      <c r="H253" s="70" t="s">
        <v>275</v>
      </c>
    </row>
    <row r="254" spans="1:8">
      <c r="A254" s="70" t="s">
        <v>8</v>
      </c>
      <c r="B254" s="70">
        <v>92</v>
      </c>
      <c r="C254" s="70">
        <v>65.075999999999993</v>
      </c>
      <c r="D254" s="70">
        <v>66.77</v>
      </c>
      <c r="E254" s="70" t="s">
        <v>160</v>
      </c>
      <c r="F254" s="70" t="s">
        <v>306</v>
      </c>
      <c r="G254" s="70" t="s">
        <v>307</v>
      </c>
      <c r="H254" s="70" t="s">
        <v>11</v>
      </c>
    </row>
    <row r="255" spans="1:8">
      <c r="A255" s="70" t="s">
        <v>8</v>
      </c>
      <c r="B255" s="70">
        <v>92</v>
      </c>
      <c r="C255" s="70">
        <v>66.77</v>
      </c>
      <c r="D255" s="70">
        <v>68.722999999999999</v>
      </c>
      <c r="E255" s="70" t="s">
        <v>160</v>
      </c>
      <c r="F255" s="70" t="s">
        <v>308</v>
      </c>
      <c r="G255" s="70" t="s">
        <v>307</v>
      </c>
      <c r="H255" s="70" t="s">
        <v>11</v>
      </c>
    </row>
    <row r="256" spans="1:8">
      <c r="A256" s="70" t="s">
        <v>8</v>
      </c>
      <c r="B256" s="70">
        <v>92</v>
      </c>
      <c r="C256" s="70">
        <v>68.722999999999999</v>
      </c>
      <c r="D256" s="70">
        <v>70</v>
      </c>
      <c r="E256" s="70" t="s">
        <v>160</v>
      </c>
      <c r="F256" s="70" t="s">
        <v>309</v>
      </c>
      <c r="G256" s="70" t="s">
        <v>307</v>
      </c>
      <c r="H256" s="70" t="s">
        <v>11</v>
      </c>
    </row>
    <row r="257" spans="1:8">
      <c r="A257" s="70" t="s">
        <v>8</v>
      </c>
      <c r="B257" s="70">
        <v>92</v>
      </c>
      <c r="C257" s="70">
        <v>70</v>
      </c>
      <c r="D257" s="70">
        <v>71</v>
      </c>
      <c r="E257" s="70" t="s">
        <v>160</v>
      </c>
      <c r="F257" s="70" t="s">
        <v>310</v>
      </c>
      <c r="G257" s="70" t="s">
        <v>307</v>
      </c>
      <c r="H257" s="70" t="s">
        <v>11</v>
      </c>
    </row>
    <row r="258" spans="1:8">
      <c r="A258" s="70" t="s">
        <v>8</v>
      </c>
      <c r="B258" s="70">
        <v>92</v>
      </c>
      <c r="C258" s="70">
        <v>71</v>
      </c>
      <c r="D258" s="70">
        <v>71.891000000000005</v>
      </c>
      <c r="E258" s="70" t="s">
        <v>160</v>
      </c>
      <c r="F258" s="70" t="s">
        <v>311</v>
      </c>
      <c r="G258" s="70" t="s">
        <v>307</v>
      </c>
      <c r="H258" s="70" t="s">
        <v>11</v>
      </c>
    </row>
    <row r="259" spans="1:8">
      <c r="A259" s="70" t="s">
        <v>8</v>
      </c>
      <c r="B259" s="70">
        <v>92</v>
      </c>
      <c r="C259" s="70">
        <v>71.891000000000005</v>
      </c>
      <c r="D259" s="70">
        <v>73</v>
      </c>
      <c r="E259" s="70" t="s">
        <v>160</v>
      </c>
      <c r="F259" s="70" t="s">
        <v>312</v>
      </c>
      <c r="G259" s="70" t="s">
        <v>307</v>
      </c>
      <c r="H259" s="70" t="s">
        <v>11</v>
      </c>
    </row>
    <row r="260" spans="1:8">
      <c r="A260" s="70" t="s">
        <v>8</v>
      </c>
      <c r="B260" s="70">
        <v>92</v>
      </c>
      <c r="C260" s="70">
        <v>73</v>
      </c>
      <c r="D260" s="70">
        <v>74</v>
      </c>
      <c r="E260" s="70" t="s">
        <v>160</v>
      </c>
      <c r="F260" s="70" t="s">
        <v>313</v>
      </c>
      <c r="G260" s="70" t="s">
        <v>307</v>
      </c>
      <c r="H260" s="70" t="s">
        <v>11</v>
      </c>
    </row>
    <row r="261" spans="1:8">
      <c r="A261" s="70" t="s">
        <v>8</v>
      </c>
      <c r="B261" s="70">
        <v>92</v>
      </c>
      <c r="C261" s="70">
        <v>74</v>
      </c>
      <c r="D261" s="70">
        <v>75.120999999999995</v>
      </c>
      <c r="E261" s="70" t="s">
        <v>160</v>
      </c>
      <c r="F261" s="70" t="s">
        <v>314</v>
      </c>
      <c r="G261" s="70" t="s">
        <v>307</v>
      </c>
      <c r="H261" s="70" t="s">
        <v>11</v>
      </c>
    </row>
    <row r="262" spans="1:8">
      <c r="A262" s="70" t="s">
        <v>8</v>
      </c>
      <c r="B262" s="70">
        <v>92</v>
      </c>
      <c r="C262" s="70">
        <v>75.120999999999995</v>
      </c>
      <c r="D262" s="70">
        <v>78.590999999999994</v>
      </c>
      <c r="E262" s="70" t="s">
        <v>162</v>
      </c>
      <c r="F262" s="70" t="s">
        <v>315</v>
      </c>
      <c r="G262" s="70" t="s">
        <v>307</v>
      </c>
      <c r="H262" s="70" t="s">
        <v>11</v>
      </c>
    </row>
    <row r="263" spans="1:8">
      <c r="A263" s="70" t="s">
        <v>8</v>
      </c>
      <c r="B263" s="70">
        <v>92</v>
      </c>
      <c r="C263" s="70">
        <v>78.590999999999994</v>
      </c>
      <c r="D263" s="70">
        <v>81.918999999999997</v>
      </c>
      <c r="E263" s="70" t="s">
        <v>162</v>
      </c>
      <c r="F263" s="70" t="s">
        <v>316</v>
      </c>
      <c r="G263" s="70" t="s">
        <v>307</v>
      </c>
      <c r="H263" s="70" t="s">
        <v>11</v>
      </c>
    </row>
    <row r="264" spans="1:8">
      <c r="A264" s="70" t="s">
        <v>8</v>
      </c>
      <c r="B264" s="70">
        <v>92</v>
      </c>
      <c r="C264" s="70">
        <v>81.918999999999997</v>
      </c>
      <c r="D264" s="70">
        <v>83</v>
      </c>
      <c r="E264" s="70" t="s">
        <v>165</v>
      </c>
      <c r="F264" s="70" t="s">
        <v>317</v>
      </c>
      <c r="G264" s="70" t="s">
        <v>307</v>
      </c>
      <c r="H264" s="70" t="s">
        <v>11</v>
      </c>
    </row>
    <row r="265" spans="1:8">
      <c r="A265" s="70" t="s">
        <v>8</v>
      </c>
      <c r="B265" s="70">
        <v>92</v>
      </c>
      <c r="C265" s="70">
        <v>83</v>
      </c>
      <c r="D265" s="70">
        <v>84</v>
      </c>
      <c r="E265" s="70" t="s">
        <v>167</v>
      </c>
      <c r="F265" s="70" t="s">
        <v>318</v>
      </c>
      <c r="G265" s="70" t="s">
        <v>307</v>
      </c>
      <c r="H265" s="70" t="s">
        <v>11</v>
      </c>
    </row>
    <row r="266" spans="1:8">
      <c r="A266" s="70" t="s">
        <v>8</v>
      </c>
      <c r="B266" s="70">
        <v>92</v>
      </c>
      <c r="C266" s="70">
        <v>84</v>
      </c>
      <c r="D266" s="70">
        <v>85</v>
      </c>
      <c r="E266" s="70" t="s">
        <v>167</v>
      </c>
      <c r="F266" s="70" t="s">
        <v>319</v>
      </c>
      <c r="G266" s="70" t="s">
        <v>307</v>
      </c>
      <c r="H266" s="70" t="s">
        <v>11</v>
      </c>
    </row>
    <row r="267" spans="1:8">
      <c r="A267" s="70" t="s">
        <v>8</v>
      </c>
      <c r="B267" s="70">
        <v>92</v>
      </c>
      <c r="C267" s="70">
        <v>85</v>
      </c>
      <c r="D267" s="70">
        <v>86.436000000000007</v>
      </c>
      <c r="E267" s="70" t="s">
        <v>167</v>
      </c>
      <c r="F267" s="70" t="s">
        <v>320</v>
      </c>
      <c r="G267" s="70" t="s">
        <v>307</v>
      </c>
      <c r="H267" s="70" t="s">
        <v>11</v>
      </c>
    </row>
    <row r="268" spans="1:8">
      <c r="A268" s="70" t="s">
        <v>8</v>
      </c>
      <c r="B268" s="70">
        <v>92</v>
      </c>
      <c r="C268" s="70">
        <v>86.436000000000007</v>
      </c>
      <c r="D268" s="70">
        <v>89</v>
      </c>
      <c r="E268" s="70" t="s">
        <v>167</v>
      </c>
      <c r="F268" s="70" t="s">
        <v>321</v>
      </c>
      <c r="G268" s="70" t="s">
        <v>307</v>
      </c>
      <c r="H268" s="70" t="s">
        <v>11</v>
      </c>
    </row>
    <row r="269" spans="1:8">
      <c r="A269" s="70" t="s">
        <v>8</v>
      </c>
      <c r="B269" s="70">
        <v>92</v>
      </c>
      <c r="C269" s="70">
        <v>89</v>
      </c>
      <c r="D269" s="70">
        <v>91.953000000000003</v>
      </c>
      <c r="E269" s="70" t="s">
        <v>167</v>
      </c>
      <c r="F269" s="70" t="s">
        <v>322</v>
      </c>
      <c r="G269" s="70" t="s">
        <v>307</v>
      </c>
      <c r="H269" s="70" t="s">
        <v>11</v>
      </c>
    </row>
    <row r="270" spans="1:8">
      <c r="A270" s="70" t="s">
        <v>8</v>
      </c>
      <c r="B270" s="70">
        <v>92</v>
      </c>
      <c r="C270" s="70">
        <v>91.953000000000003</v>
      </c>
      <c r="D270" s="70">
        <v>94</v>
      </c>
      <c r="E270" s="70" t="s">
        <v>167</v>
      </c>
      <c r="F270" s="70" t="s">
        <v>323</v>
      </c>
      <c r="G270" s="70" t="s">
        <v>307</v>
      </c>
      <c r="H270" s="70" t="s">
        <v>11</v>
      </c>
    </row>
    <row r="271" spans="1:8">
      <c r="A271" s="70" t="s">
        <v>8</v>
      </c>
      <c r="B271" s="70">
        <v>92</v>
      </c>
      <c r="C271" s="70">
        <v>94</v>
      </c>
      <c r="D271" s="70">
        <v>95</v>
      </c>
      <c r="E271" s="70" t="s">
        <v>167</v>
      </c>
      <c r="F271" s="70" t="s">
        <v>324</v>
      </c>
      <c r="G271" s="70" t="s">
        <v>307</v>
      </c>
      <c r="H271" s="70" t="s">
        <v>11</v>
      </c>
    </row>
    <row r="272" spans="1:8">
      <c r="A272" s="70" t="s">
        <v>8</v>
      </c>
      <c r="B272" s="70">
        <v>92</v>
      </c>
      <c r="C272" s="70">
        <v>95</v>
      </c>
      <c r="D272" s="70">
        <v>96</v>
      </c>
      <c r="E272" s="70" t="s">
        <v>167</v>
      </c>
      <c r="F272" s="70" t="s">
        <v>325</v>
      </c>
      <c r="G272" s="70" t="s">
        <v>307</v>
      </c>
      <c r="H272" s="70" t="s">
        <v>11</v>
      </c>
    </row>
    <row r="273" spans="1:8">
      <c r="A273" s="70" t="s">
        <v>8</v>
      </c>
      <c r="B273" s="70">
        <v>92</v>
      </c>
      <c r="C273" s="70">
        <v>96</v>
      </c>
      <c r="D273" s="70">
        <v>97.254999999999995</v>
      </c>
      <c r="E273" s="70" t="s">
        <v>167</v>
      </c>
      <c r="F273" s="70" t="s">
        <v>326</v>
      </c>
      <c r="G273" s="70" t="s">
        <v>307</v>
      </c>
      <c r="H273" s="70" t="s">
        <v>11</v>
      </c>
    </row>
    <row r="274" spans="1:8">
      <c r="A274" s="70" t="s">
        <v>8</v>
      </c>
      <c r="B274" s="70">
        <v>92</v>
      </c>
      <c r="C274" s="70">
        <v>97.254999999999995</v>
      </c>
      <c r="D274" s="70">
        <v>99</v>
      </c>
      <c r="E274" s="70" t="s">
        <v>167</v>
      </c>
      <c r="F274" s="70" t="s">
        <v>327</v>
      </c>
      <c r="G274" s="70" t="s">
        <v>307</v>
      </c>
      <c r="H274" s="70" t="s">
        <v>11</v>
      </c>
    </row>
    <row r="275" spans="1:8">
      <c r="A275" s="70" t="s">
        <v>8</v>
      </c>
      <c r="B275" s="70">
        <v>92</v>
      </c>
      <c r="C275" s="70">
        <v>99</v>
      </c>
      <c r="D275" s="70">
        <v>100</v>
      </c>
      <c r="E275" s="70" t="s">
        <v>167</v>
      </c>
      <c r="F275" s="70" t="s">
        <v>328</v>
      </c>
      <c r="G275" s="70" t="s">
        <v>307</v>
      </c>
      <c r="H275" s="70" t="s">
        <v>11</v>
      </c>
    </row>
    <row r="276" spans="1:8">
      <c r="A276" s="70" t="s">
        <v>8</v>
      </c>
      <c r="B276" s="70">
        <v>92</v>
      </c>
      <c r="C276" s="70">
        <v>100</v>
      </c>
      <c r="D276" s="70">
        <v>101.925</v>
      </c>
      <c r="E276" s="70" t="s">
        <v>167</v>
      </c>
      <c r="F276" s="70" t="s">
        <v>329</v>
      </c>
      <c r="G276" s="70" t="s">
        <v>307</v>
      </c>
      <c r="H276" s="70" t="s">
        <v>11</v>
      </c>
    </row>
    <row r="277" spans="1:8">
      <c r="A277" s="70" t="s">
        <v>8</v>
      </c>
      <c r="B277" s="70">
        <v>92</v>
      </c>
      <c r="C277" s="70">
        <v>101.925</v>
      </c>
      <c r="D277" s="70">
        <v>104</v>
      </c>
      <c r="E277" s="70" t="s">
        <v>180</v>
      </c>
      <c r="F277" s="70" t="s">
        <v>330</v>
      </c>
      <c r="G277" s="70" t="s">
        <v>307</v>
      </c>
      <c r="H277" s="70" t="s">
        <v>11</v>
      </c>
    </row>
    <row r="278" spans="1:8">
      <c r="A278" s="70" t="s">
        <v>8</v>
      </c>
      <c r="B278" s="70">
        <v>92</v>
      </c>
      <c r="C278" s="70">
        <v>104</v>
      </c>
      <c r="D278" s="70">
        <v>104.845</v>
      </c>
      <c r="E278" s="70" t="s">
        <v>331</v>
      </c>
      <c r="F278" s="70" t="s">
        <v>332</v>
      </c>
      <c r="G278" s="70" t="s">
        <v>307</v>
      </c>
      <c r="H278" s="70" t="s">
        <v>11</v>
      </c>
    </row>
    <row r="279" spans="1:8">
      <c r="A279" s="70" t="s">
        <v>8</v>
      </c>
      <c r="B279" s="70">
        <v>92</v>
      </c>
      <c r="C279" s="70">
        <v>104.845</v>
      </c>
      <c r="D279" s="70">
        <v>106.381</v>
      </c>
      <c r="E279" s="70" t="s">
        <v>331</v>
      </c>
      <c r="F279" s="70" t="s">
        <v>333</v>
      </c>
      <c r="G279" s="70" t="s">
        <v>307</v>
      </c>
      <c r="H279" s="70" t="s">
        <v>11</v>
      </c>
    </row>
    <row r="280" spans="1:8">
      <c r="A280" s="70" t="s">
        <v>8</v>
      </c>
      <c r="B280" s="70">
        <v>92</v>
      </c>
      <c r="C280" s="70">
        <v>106.381</v>
      </c>
      <c r="D280" s="70">
        <v>106.624</v>
      </c>
      <c r="E280" s="70" t="s">
        <v>331</v>
      </c>
      <c r="F280" s="70" t="s">
        <v>334</v>
      </c>
      <c r="G280" s="70" t="s">
        <v>307</v>
      </c>
      <c r="H280" s="70" t="s">
        <v>11</v>
      </c>
    </row>
    <row r="281" spans="1:8">
      <c r="A281" s="70" t="s">
        <v>8</v>
      </c>
      <c r="B281" s="70">
        <v>92</v>
      </c>
      <c r="C281" s="70">
        <v>106.624</v>
      </c>
      <c r="D281" s="70">
        <v>108.268</v>
      </c>
      <c r="E281" s="70" t="s">
        <v>335</v>
      </c>
      <c r="F281" s="70" t="s">
        <v>336</v>
      </c>
      <c r="G281" s="70" t="s">
        <v>307</v>
      </c>
      <c r="H281" s="70" t="s">
        <v>11</v>
      </c>
    </row>
    <row r="282" spans="1:8">
      <c r="A282" s="70" t="s">
        <v>8</v>
      </c>
      <c r="B282" s="70">
        <v>92</v>
      </c>
      <c r="C282" s="70">
        <v>106.624</v>
      </c>
      <c r="D282" s="70">
        <v>108.268</v>
      </c>
      <c r="E282" s="70" t="s">
        <v>335</v>
      </c>
      <c r="F282" s="70" t="s">
        <v>337</v>
      </c>
      <c r="G282" s="70" t="s">
        <v>307</v>
      </c>
      <c r="H282" s="70" t="s">
        <v>11</v>
      </c>
    </row>
    <row r="283" spans="1:8">
      <c r="A283" s="70" t="s">
        <v>8</v>
      </c>
      <c r="B283" s="70">
        <v>92</v>
      </c>
      <c r="C283" s="70">
        <v>108.268</v>
      </c>
      <c r="D283" s="70">
        <v>108.72799999999999</v>
      </c>
      <c r="E283" s="70" t="s">
        <v>335</v>
      </c>
      <c r="F283" s="70" t="s">
        <v>338</v>
      </c>
      <c r="G283" s="70" t="s">
        <v>307</v>
      </c>
      <c r="H283" s="70" t="s">
        <v>11</v>
      </c>
    </row>
    <row r="284" spans="1:8">
      <c r="A284" s="70" t="s">
        <v>8</v>
      </c>
      <c r="B284" s="70">
        <v>170</v>
      </c>
      <c r="C284" s="70">
        <v>109.268</v>
      </c>
      <c r="D284" s="70">
        <v>111.898</v>
      </c>
      <c r="E284" s="70" t="s">
        <v>339</v>
      </c>
      <c r="F284" s="70" t="s">
        <v>340</v>
      </c>
      <c r="G284" s="70" t="s">
        <v>341</v>
      </c>
      <c r="H284" s="70" t="s">
        <v>275</v>
      </c>
    </row>
    <row r="285" spans="1:8">
      <c r="A285" s="70" t="s">
        <v>8</v>
      </c>
      <c r="B285" s="70">
        <v>170</v>
      </c>
      <c r="C285" s="70">
        <v>111.898</v>
      </c>
      <c r="D285" s="70">
        <v>113.92700000000001</v>
      </c>
      <c r="E285" s="70" t="s">
        <v>339</v>
      </c>
      <c r="F285" s="70" t="s">
        <v>342</v>
      </c>
      <c r="G285" s="70" t="s">
        <v>341</v>
      </c>
      <c r="H285" s="70" t="s">
        <v>275</v>
      </c>
    </row>
    <row r="286" spans="1:8">
      <c r="A286" s="70" t="s">
        <v>8</v>
      </c>
      <c r="B286" s="70">
        <v>170</v>
      </c>
      <c r="C286" s="70">
        <v>113.92700000000001</v>
      </c>
      <c r="D286" s="70">
        <v>117.08799999999999</v>
      </c>
      <c r="E286" s="70" t="s">
        <v>343</v>
      </c>
      <c r="F286" s="70" t="s">
        <v>344</v>
      </c>
      <c r="G286" s="70" t="s">
        <v>341</v>
      </c>
      <c r="H286" s="70" t="s">
        <v>275</v>
      </c>
    </row>
    <row r="287" spans="1:8">
      <c r="A287" s="70" t="s">
        <v>8</v>
      </c>
      <c r="B287" s="70">
        <v>170</v>
      </c>
      <c r="C287" s="70">
        <v>117.08799999999999</v>
      </c>
      <c r="D287" s="70">
        <v>121.35</v>
      </c>
      <c r="E287" s="70" t="s">
        <v>343</v>
      </c>
      <c r="F287" s="70" t="s">
        <v>345</v>
      </c>
      <c r="G287" s="70" t="s">
        <v>341</v>
      </c>
      <c r="H287" s="70" t="s">
        <v>275</v>
      </c>
    </row>
    <row r="288" spans="1:8">
      <c r="A288" s="70" t="s">
        <v>8</v>
      </c>
      <c r="B288" s="70">
        <v>170</v>
      </c>
      <c r="C288" s="70">
        <v>121.35</v>
      </c>
      <c r="D288" s="70">
        <v>124.745</v>
      </c>
      <c r="E288" s="70" t="s">
        <v>346</v>
      </c>
      <c r="F288" s="70" t="s">
        <v>347</v>
      </c>
      <c r="G288" s="70" t="s">
        <v>341</v>
      </c>
      <c r="H288" s="70" t="s">
        <v>275</v>
      </c>
    </row>
    <row r="289" spans="1:8">
      <c r="A289" s="70" t="s">
        <v>8</v>
      </c>
      <c r="B289" s="70">
        <v>170</v>
      </c>
      <c r="C289" s="70">
        <v>124.745</v>
      </c>
      <c r="D289" s="70">
        <v>128.12</v>
      </c>
      <c r="E289" s="70" t="s">
        <v>348</v>
      </c>
      <c r="F289" s="70" t="s">
        <v>349</v>
      </c>
      <c r="G289" s="70" t="s">
        <v>341</v>
      </c>
      <c r="H289" s="70" t="s">
        <v>275</v>
      </c>
    </row>
    <row r="290" spans="1:8">
      <c r="A290" s="70" t="s">
        <v>8</v>
      </c>
      <c r="B290" s="70">
        <v>170</v>
      </c>
      <c r="C290" s="70">
        <v>128.12</v>
      </c>
      <c r="D290" s="70">
        <v>128.619</v>
      </c>
      <c r="E290" s="70" t="s">
        <v>350</v>
      </c>
      <c r="F290" s="70" t="s">
        <v>351</v>
      </c>
      <c r="G290" s="70" t="s">
        <v>341</v>
      </c>
      <c r="H290" s="70" t="s">
        <v>275</v>
      </c>
    </row>
    <row r="291" spans="1:8">
      <c r="A291" s="70" t="s">
        <v>8</v>
      </c>
      <c r="B291" s="70">
        <v>70</v>
      </c>
      <c r="C291" s="70">
        <v>0.432</v>
      </c>
      <c r="D291" s="70">
        <v>0.65600000000000003</v>
      </c>
      <c r="E291" s="70" t="s">
        <v>352</v>
      </c>
      <c r="F291" s="70" t="s">
        <v>353</v>
      </c>
      <c r="G291" s="70" t="s">
        <v>354</v>
      </c>
      <c r="H291" s="70" t="s">
        <v>275</v>
      </c>
    </row>
    <row r="292" spans="1:8">
      <c r="A292" s="70" t="s">
        <v>8</v>
      </c>
      <c r="B292" s="70">
        <v>70</v>
      </c>
      <c r="C292" s="70">
        <v>77.227999999999994</v>
      </c>
      <c r="D292" s="70">
        <v>80</v>
      </c>
      <c r="E292" s="70" t="s">
        <v>355</v>
      </c>
      <c r="F292" s="70" t="s">
        <v>356</v>
      </c>
      <c r="G292" s="70" t="s">
        <v>354</v>
      </c>
      <c r="H292" s="70" t="s">
        <v>275</v>
      </c>
    </row>
    <row r="293" spans="1:8">
      <c r="A293" s="70" t="s">
        <v>8</v>
      </c>
      <c r="B293" s="70">
        <v>70</v>
      </c>
      <c r="C293" s="70">
        <v>77.227999999999994</v>
      </c>
      <c r="D293" s="70">
        <v>80</v>
      </c>
      <c r="E293" s="70" t="s">
        <v>355</v>
      </c>
      <c r="F293" s="70" t="s">
        <v>357</v>
      </c>
      <c r="G293" s="70" t="s">
        <v>354</v>
      </c>
      <c r="H293" s="70" t="s">
        <v>275</v>
      </c>
    </row>
    <row r="294" spans="1:8">
      <c r="A294" s="70" t="s">
        <v>8</v>
      </c>
      <c r="B294" s="70">
        <v>70</v>
      </c>
      <c r="C294" s="70">
        <v>80</v>
      </c>
      <c r="D294" s="70">
        <v>82.424000000000007</v>
      </c>
      <c r="E294" s="70" t="s">
        <v>358</v>
      </c>
      <c r="F294" s="70" t="s">
        <v>359</v>
      </c>
      <c r="G294" s="70" t="s">
        <v>354</v>
      </c>
      <c r="H294" s="70" t="s">
        <v>275</v>
      </c>
    </row>
    <row r="295" spans="1:8">
      <c r="A295" s="70" t="s">
        <v>8</v>
      </c>
      <c r="B295" s="70">
        <v>70</v>
      </c>
      <c r="C295" s="70">
        <v>80</v>
      </c>
      <c r="D295" s="70">
        <v>82.424000000000007</v>
      </c>
      <c r="E295" s="70" t="s">
        <v>358</v>
      </c>
      <c r="F295" s="70" t="s">
        <v>360</v>
      </c>
      <c r="G295" s="70" t="s">
        <v>354</v>
      </c>
      <c r="H295" s="70" t="s">
        <v>275</v>
      </c>
    </row>
    <row r="296" spans="1:8">
      <c r="A296" s="70" t="s">
        <v>8</v>
      </c>
      <c r="B296" s="70">
        <v>70</v>
      </c>
      <c r="C296" s="70">
        <v>82.424000000000007</v>
      </c>
      <c r="D296" s="70">
        <v>87.275000000000006</v>
      </c>
      <c r="E296" s="70" t="s">
        <v>361</v>
      </c>
      <c r="F296" s="70" t="s">
        <v>362</v>
      </c>
      <c r="G296" s="70" t="s">
        <v>354</v>
      </c>
      <c r="H296" s="70" t="s">
        <v>275</v>
      </c>
    </row>
    <row r="297" spans="1:8">
      <c r="A297" s="70" t="s">
        <v>8</v>
      </c>
      <c r="B297" s="70">
        <v>70</v>
      </c>
      <c r="C297" s="70">
        <v>87.275000000000006</v>
      </c>
      <c r="D297" s="70">
        <v>89</v>
      </c>
      <c r="E297" s="70" t="s">
        <v>363</v>
      </c>
      <c r="F297" s="70" t="s">
        <v>364</v>
      </c>
      <c r="G297" s="70" t="s">
        <v>354</v>
      </c>
      <c r="H297" s="70" t="s">
        <v>275</v>
      </c>
    </row>
    <row r="298" spans="1:8">
      <c r="A298" s="70" t="s">
        <v>8</v>
      </c>
      <c r="B298" s="70">
        <v>70</v>
      </c>
      <c r="C298" s="70">
        <v>87.275000000000006</v>
      </c>
      <c r="D298" s="70">
        <v>89</v>
      </c>
      <c r="E298" s="70" t="s">
        <v>363</v>
      </c>
      <c r="F298" s="70" t="s">
        <v>365</v>
      </c>
      <c r="G298" s="70" t="s">
        <v>354</v>
      </c>
      <c r="H298" s="70" t="s">
        <v>275</v>
      </c>
    </row>
    <row r="299" spans="1:8">
      <c r="A299" s="70" t="s">
        <v>8</v>
      </c>
      <c r="B299" s="70">
        <v>70</v>
      </c>
      <c r="C299" s="70">
        <v>89</v>
      </c>
      <c r="D299" s="70">
        <v>89.994</v>
      </c>
      <c r="E299" s="70" t="s">
        <v>366</v>
      </c>
      <c r="F299" s="70" t="s">
        <v>367</v>
      </c>
      <c r="G299" s="70" t="s">
        <v>354</v>
      </c>
      <c r="H299" s="70" t="s">
        <v>275</v>
      </c>
    </row>
    <row r="300" spans="1:8">
      <c r="A300" s="70" t="s">
        <v>8</v>
      </c>
      <c r="B300" s="70">
        <v>70</v>
      </c>
      <c r="C300" s="70">
        <v>89</v>
      </c>
      <c r="D300" s="70">
        <v>89.994</v>
      </c>
      <c r="E300" s="70" t="s">
        <v>366</v>
      </c>
      <c r="F300" s="70" t="s">
        <v>368</v>
      </c>
      <c r="G300" s="70" t="s">
        <v>354</v>
      </c>
      <c r="H300" s="70" t="s">
        <v>275</v>
      </c>
    </row>
    <row r="301" spans="1:8">
      <c r="A301" s="70" t="s">
        <v>8</v>
      </c>
      <c r="B301" s="70">
        <v>70</v>
      </c>
      <c r="C301" s="70">
        <v>89.994</v>
      </c>
      <c r="D301" s="70">
        <v>94.141999999999996</v>
      </c>
      <c r="E301" s="70" t="s">
        <v>366</v>
      </c>
      <c r="F301" s="70" t="s">
        <v>369</v>
      </c>
      <c r="G301" s="70" t="s">
        <v>354</v>
      </c>
      <c r="H301" s="70" t="s">
        <v>275</v>
      </c>
    </row>
    <row r="302" spans="1:8">
      <c r="A302" s="70" t="s">
        <v>8</v>
      </c>
      <c r="B302" s="70">
        <v>70</v>
      </c>
      <c r="C302" s="70">
        <v>94.141999999999996</v>
      </c>
      <c r="D302" s="70">
        <v>96</v>
      </c>
      <c r="E302" s="70" t="s">
        <v>370</v>
      </c>
      <c r="F302" s="70" t="s">
        <v>371</v>
      </c>
      <c r="G302" s="70" t="s">
        <v>354</v>
      </c>
      <c r="H302" s="70" t="s">
        <v>275</v>
      </c>
    </row>
    <row r="303" spans="1:8">
      <c r="A303" s="70" t="s">
        <v>8</v>
      </c>
      <c r="B303" s="70">
        <v>70</v>
      </c>
      <c r="C303" s="70">
        <v>94.141999999999996</v>
      </c>
      <c r="D303" s="70">
        <v>96</v>
      </c>
      <c r="E303" s="70" t="s">
        <v>370</v>
      </c>
      <c r="F303" s="70" t="s">
        <v>372</v>
      </c>
      <c r="G303" s="70" t="s">
        <v>354</v>
      </c>
      <c r="H303" s="70" t="s">
        <v>275</v>
      </c>
    </row>
    <row r="304" spans="1:8">
      <c r="A304" s="70" t="s">
        <v>8</v>
      </c>
      <c r="B304" s="70">
        <v>70</v>
      </c>
      <c r="C304" s="70">
        <v>96</v>
      </c>
      <c r="D304" s="70">
        <v>97.426000000000002</v>
      </c>
      <c r="E304" s="70" t="s">
        <v>373</v>
      </c>
      <c r="F304" s="70" t="s">
        <v>374</v>
      </c>
      <c r="G304" s="70" t="s">
        <v>354</v>
      </c>
      <c r="H304" s="70" t="s">
        <v>275</v>
      </c>
    </row>
    <row r="305" spans="1:8">
      <c r="A305" s="70" t="s">
        <v>8</v>
      </c>
      <c r="B305" s="70">
        <v>70</v>
      </c>
      <c r="C305" s="70">
        <v>96</v>
      </c>
      <c r="D305" s="70">
        <v>97.426000000000002</v>
      </c>
      <c r="E305" s="70" t="s">
        <v>373</v>
      </c>
      <c r="F305" s="70" t="s">
        <v>375</v>
      </c>
      <c r="G305" s="70" t="s">
        <v>354</v>
      </c>
      <c r="H305" s="70" t="s">
        <v>275</v>
      </c>
    </row>
    <row r="306" spans="1:8">
      <c r="A306" s="70" t="s">
        <v>8</v>
      </c>
      <c r="B306" s="70">
        <v>70</v>
      </c>
      <c r="C306" s="70">
        <v>97.426000000000002</v>
      </c>
      <c r="D306" s="70">
        <v>100</v>
      </c>
      <c r="E306" s="70" t="s">
        <v>373</v>
      </c>
      <c r="F306" s="70" t="s">
        <v>376</v>
      </c>
      <c r="G306" s="70" t="s">
        <v>354</v>
      </c>
      <c r="H306" s="70" t="s">
        <v>275</v>
      </c>
    </row>
    <row r="307" spans="1:8">
      <c r="A307" s="70" t="s">
        <v>8</v>
      </c>
      <c r="B307" s="70">
        <v>70</v>
      </c>
      <c r="C307" s="70">
        <v>100</v>
      </c>
      <c r="D307" s="70">
        <v>103.10299999999999</v>
      </c>
      <c r="E307" s="70" t="s">
        <v>373</v>
      </c>
      <c r="F307" s="70" t="s">
        <v>377</v>
      </c>
      <c r="G307" s="70" t="s">
        <v>354</v>
      </c>
      <c r="H307" s="70" t="s">
        <v>275</v>
      </c>
    </row>
    <row r="308" spans="1:8">
      <c r="A308" s="70" t="s">
        <v>8</v>
      </c>
      <c r="B308" s="70">
        <v>70</v>
      </c>
      <c r="C308" s="70">
        <v>103.10299999999999</v>
      </c>
      <c r="D308" s="70">
        <v>104</v>
      </c>
      <c r="E308" s="70" t="s">
        <v>378</v>
      </c>
      <c r="F308" s="70" t="s">
        <v>379</v>
      </c>
      <c r="G308" s="70" t="s">
        <v>354</v>
      </c>
      <c r="H308" s="70" t="s">
        <v>275</v>
      </c>
    </row>
    <row r="309" spans="1:8">
      <c r="A309" s="70" t="s">
        <v>8</v>
      </c>
      <c r="B309" s="70">
        <v>70</v>
      </c>
      <c r="C309" s="70">
        <v>103.10299999999999</v>
      </c>
      <c r="D309" s="70">
        <v>104</v>
      </c>
      <c r="E309" s="70" t="s">
        <v>378</v>
      </c>
      <c r="F309" s="70" t="s">
        <v>380</v>
      </c>
      <c r="G309" s="70" t="s">
        <v>354</v>
      </c>
      <c r="H309" s="70" t="s">
        <v>275</v>
      </c>
    </row>
    <row r="310" spans="1:8">
      <c r="A310" s="70" t="s">
        <v>8</v>
      </c>
      <c r="B310" s="70">
        <v>70</v>
      </c>
      <c r="C310" s="70">
        <v>104</v>
      </c>
      <c r="D310" s="70">
        <v>105.83799999999999</v>
      </c>
      <c r="E310" s="70" t="s">
        <v>381</v>
      </c>
      <c r="F310" s="70" t="s">
        <v>382</v>
      </c>
      <c r="G310" s="70" t="s">
        <v>354</v>
      </c>
      <c r="H310" s="70" t="s">
        <v>275</v>
      </c>
    </row>
    <row r="311" spans="1:8">
      <c r="A311" s="70" t="s">
        <v>8</v>
      </c>
      <c r="B311" s="70">
        <v>70</v>
      </c>
      <c r="C311" s="70">
        <v>104</v>
      </c>
      <c r="D311" s="70">
        <v>105.83799999999999</v>
      </c>
      <c r="E311" s="70" t="s">
        <v>381</v>
      </c>
      <c r="F311" s="70" t="s">
        <v>383</v>
      </c>
      <c r="G311" s="70" t="s">
        <v>354</v>
      </c>
      <c r="H311" s="70" t="s">
        <v>275</v>
      </c>
    </row>
    <row r="312" spans="1:8">
      <c r="A312" s="70" t="s">
        <v>8</v>
      </c>
      <c r="B312" s="70">
        <v>70</v>
      </c>
      <c r="C312" s="70">
        <v>105.83799999999999</v>
      </c>
      <c r="D312" s="70">
        <v>108.4</v>
      </c>
      <c r="E312" s="70" t="s">
        <v>381</v>
      </c>
      <c r="F312" s="70" t="s">
        <v>384</v>
      </c>
      <c r="G312" s="70" t="s">
        <v>354</v>
      </c>
      <c r="H312" s="70" t="s">
        <v>275</v>
      </c>
    </row>
    <row r="313" spans="1:8">
      <c r="A313" s="70" t="s">
        <v>8</v>
      </c>
      <c r="B313" s="70">
        <v>70</v>
      </c>
      <c r="C313" s="70">
        <v>108.4</v>
      </c>
      <c r="D313" s="70">
        <v>109.268</v>
      </c>
      <c r="E313" s="70" t="s">
        <v>381</v>
      </c>
      <c r="F313" s="70">
        <v>108109</v>
      </c>
      <c r="G313" s="70" t="s">
        <v>354</v>
      </c>
      <c r="H313" s="70" t="s">
        <v>275</v>
      </c>
    </row>
    <row r="314" spans="1:8">
      <c r="A314" s="70" t="s">
        <v>8</v>
      </c>
      <c r="B314" s="70">
        <v>70</v>
      </c>
      <c r="C314" s="70">
        <v>109.268</v>
      </c>
      <c r="D314" s="70">
        <v>111.9</v>
      </c>
      <c r="E314" s="70" t="s">
        <v>381</v>
      </c>
      <c r="F314" s="70" t="s">
        <v>385</v>
      </c>
      <c r="G314" s="70" t="s">
        <v>354</v>
      </c>
      <c r="H314" s="70" t="s">
        <v>275</v>
      </c>
    </row>
    <row r="315" spans="1:8">
      <c r="A315" s="70" t="s">
        <v>8</v>
      </c>
      <c r="B315" s="70">
        <v>70</v>
      </c>
      <c r="C315" s="70">
        <v>111.9</v>
      </c>
      <c r="D315" s="70">
        <v>113.92700000000001</v>
      </c>
      <c r="E315" s="70" t="s">
        <v>339</v>
      </c>
      <c r="F315" s="70" t="s">
        <v>386</v>
      </c>
      <c r="G315" s="70" t="s">
        <v>354</v>
      </c>
      <c r="H315" s="70" t="s">
        <v>275</v>
      </c>
    </row>
    <row r="316" spans="1:8">
      <c r="A316" s="70" t="s">
        <v>8</v>
      </c>
      <c r="B316" s="70">
        <v>70</v>
      </c>
      <c r="C316" s="70">
        <v>113.92700000000001</v>
      </c>
      <c r="D316" s="70">
        <v>117.089</v>
      </c>
      <c r="E316" s="70" t="s">
        <v>343</v>
      </c>
      <c r="F316" s="70" t="s">
        <v>387</v>
      </c>
      <c r="G316" s="70" t="s">
        <v>354</v>
      </c>
      <c r="H316" s="70" t="s">
        <v>275</v>
      </c>
    </row>
    <row r="317" spans="1:8">
      <c r="A317" s="70" t="s">
        <v>8</v>
      </c>
      <c r="B317" s="70">
        <v>70</v>
      </c>
      <c r="C317" s="70">
        <v>117.089</v>
      </c>
      <c r="D317" s="70">
        <v>121.35</v>
      </c>
      <c r="E317" s="70" t="s">
        <v>343</v>
      </c>
      <c r="F317" s="70" t="s">
        <v>388</v>
      </c>
      <c r="G317" s="70" t="s">
        <v>354</v>
      </c>
      <c r="H317" s="70" t="s">
        <v>275</v>
      </c>
    </row>
    <row r="318" spans="1:8">
      <c r="A318" s="70" t="s">
        <v>8</v>
      </c>
      <c r="B318" s="70">
        <v>70</v>
      </c>
      <c r="C318" s="70">
        <v>121.35</v>
      </c>
      <c r="D318" s="70">
        <v>124.745</v>
      </c>
      <c r="E318" s="70" t="s">
        <v>346</v>
      </c>
      <c r="F318" s="70" t="s">
        <v>389</v>
      </c>
      <c r="G318" s="70" t="s">
        <v>354</v>
      </c>
      <c r="H318" s="70" t="s">
        <v>275</v>
      </c>
    </row>
    <row r="319" spans="1:8">
      <c r="A319" s="70" t="s">
        <v>8</v>
      </c>
      <c r="B319" s="70">
        <v>70</v>
      </c>
      <c r="C319" s="70">
        <v>124.745</v>
      </c>
      <c r="D319" s="70">
        <v>128.12700000000001</v>
      </c>
      <c r="E319" s="70" t="s">
        <v>348</v>
      </c>
      <c r="F319" s="70" t="s">
        <v>390</v>
      </c>
      <c r="G319" s="70" t="s">
        <v>354</v>
      </c>
      <c r="H319" s="70" t="s">
        <v>275</v>
      </c>
    </row>
    <row r="320" spans="1:8">
      <c r="A320" s="70" t="s">
        <v>8</v>
      </c>
      <c r="B320" s="70">
        <v>70</v>
      </c>
      <c r="C320" s="70">
        <v>128.12700000000001</v>
      </c>
      <c r="D320" s="70">
        <v>128.619</v>
      </c>
      <c r="E320" s="70" t="s">
        <v>350</v>
      </c>
      <c r="F320" s="70" t="s">
        <v>391</v>
      </c>
      <c r="G320" s="70" t="s">
        <v>354</v>
      </c>
      <c r="H320" s="70" t="s">
        <v>275</v>
      </c>
    </row>
    <row r="321" spans="1:8">
      <c r="A321" s="70" t="s">
        <v>8</v>
      </c>
      <c r="B321" s="70">
        <v>70</v>
      </c>
      <c r="C321" s="70">
        <v>128.619</v>
      </c>
      <c r="D321" s="70">
        <v>129.77199999999999</v>
      </c>
      <c r="E321" s="70" t="s">
        <v>392</v>
      </c>
      <c r="F321" s="70" t="s">
        <v>393</v>
      </c>
      <c r="G321" s="70" t="s">
        <v>354</v>
      </c>
      <c r="H321" s="70" t="s">
        <v>275</v>
      </c>
    </row>
    <row r="322" spans="1:8">
      <c r="A322" s="70" t="s">
        <v>8</v>
      </c>
      <c r="B322" s="70">
        <v>70</v>
      </c>
      <c r="C322" s="70">
        <v>0.432</v>
      </c>
      <c r="D322" s="70">
        <v>0.65600000000000003</v>
      </c>
      <c r="E322" s="70" t="s">
        <v>352</v>
      </c>
      <c r="F322" s="70" t="s">
        <v>353</v>
      </c>
      <c r="G322" s="70" t="s">
        <v>354</v>
      </c>
      <c r="H322" s="70" t="s">
        <v>275</v>
      </c>
    </row>
    <row r="323" spans="1:8">
      <c r="A323" s="70" t="s">
        <v>8</v>
      </c>
      <c r="B323" s="70">
        <v>70</v>
      </c>
      <c r="C323" s="70">
        <v>129.77199999999999</v>
      </c>
      <c r="D323" s="70">
        <v>131</v>
      </c>
      <c r="E323" s="70" t="s">
        <v>394</v>
      </c>
      <c r="F323" s="70" t="s">
        <v>395</v>
      </c>
      <c r="G323" s="70" t="s">
        <v>354</v>
      </c>
      <c r="H323" s="70" t="s">
        <v>275</v>
      </c>
    </row>
    <row r="324" spans="1:8">
      <c r="A324" s="70" t="s">
        <v>8</v>
      </c>
      <c r="B324" s="70">
        <v>70</v>
      </c>
      <c r="C324" s="70">
        <v>131</v>
      </c>
      <c r="D324" s="70">
        <v>133</v>
      </c>
      <c r="E324" s="70" t="s">
        <v>396</v>
      </c>
      <c r="F324" s="70" t="s">
        <v>397</v>
      </c>
      <c r="G324" s="70" t="s">
        <v>354</v>
      </c>
      <c r="H324" s="70" t="s">
        <v>275</v>
      </c>
    </row>
    <row r="325" spans="1:8">
      <c r="A325" s="70" t="s">
        <v>8</v>
      </c>
      <c r="B325" s="70">
        <v>70</v>
      </c>
      <c r="C325" s="70">
        <v>133</v>
      </c>
      <c r="D325" s="70">
        <v>134.94499999999999</v>
      </c>
      <c r="E325" s="70" t="s">
        <v>396</v>
      </c>
      <c r="F325" s="70" t="s">
        <v>398</v>
      </c>
      <c r="G325" s="70" t="s">
        <v>354</v>
      </c>
      <c r="H325" s="70" t="s">
        <v>275</v>
      </c>
    </row>
    <row r="326" spans="1:8">
      <c r="A326" s="70" t="s">
        <v>8</v>
      </c>
      <c r="B326" s="70">
        <v>70</v>
      </c>
      <c r="C326" s="70">
        <v>134.94499999999999</v>
      </c>
      <c r="D326" s="70">
        <v>137</v>
      </c>
      <c r="E326" s="70" t="s">
        <v>399</v>
      </c>
      <c r="F326" s="70" t="s">
        <v>400</v>
      </c>
      <c r="G326" s="70" t="s">
        <v>354</v>
      </c>
      <c r="H326" s="70" t="s">
        <v>275</v>
      </c>
    </row>
    <row r="327" spans="1:8">
      <c r="A327" s="70" t="s">
        <v>8</v>
      </c>
      <c r="B327" s="70">
        <v>170</v>
      </c>
      <c r="C327" s="70">
        <v>129.77199999999999</v>
      </c>
      <c r="D327" s="70">
        <v>131</v>
      </c>
      <c r="E327" s="70" t="s">
        <v>394</v>
      </c>
      <c r="F327" s="70" t="s">
        <v>401</v>
      </c>
      <c r="G327" s="70" t="s">
        <v>341</v>
      </c>
      <c r="H327" s="70" t="s">
        <v>275</v>
      </c>
    </row>
    <row r="328" spans="1:8">
      <c r="A328" s="70" t="s">
        <v>8</v>
      </c>
      <c r="B328" s="70">
        <v>170</v>
      </c>
      <c r="C328" s="70">
        <v>131</v>
      </c>
      <c r="D328" s="70">
        <v>133</v>
      </c>
      <c r="E328" s="70" t="s">
        <v>396</v>
      </c>
      <c r="F328" s="70" t="s">
        <v>402</v>
      </c>
      <c r="G328" s="70" t="s">
        <v>341</v>
      </c>
      <c r="H328" s="70" t="s">
        <v>275</v>
      </c>
    </row>
    <row r="329" spans="1:8">
      <c r="A329" s="70" t="s">
        <v>8</v>
      </c>
      <c r="B329" s="70">
        <v>170</v>
      </c>
      <c r="C329" s="70">
        <v>133</v>
      </c>
      <c r="D329" s="70">
        <v>134.94499999999999</v>
      </c>
      <c r="E329" s="70" t="s">
        <v>396</v>
      </c>
      <c r="F329" s="70" t="s">
        <v>403</v>
      </c>
      <c r="G329" s="70" t="s">
        <v>341</v>
      </c>
      <c r="H329" s="70" t="s">
        <v>275</v>
      </c>
    </row>
    <row r="330" spans="1:8">
      <c r="A330" s="70" t="s">
        <v>8</v>
      </c>
      <c r="B330" s="70">
        <v>170</v>
      </c>
      <c r="C330" s="70">
        <v>134.94499999999999</v>
      </c>
      <c r="D330" s="70">
        <v>137</v>
      </c>
      <c r="E330" s="70" t="s">
        <v>399</v>
      </c>
      <c r="F330" s="70" t="s">
        <v>404</v>
      </c>
      <c r="G330" s="70" t="s">
        <v>341</v>
      </c>
      <c r="H330" s="70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583</v>
      </c>
      <c r="D1" s="64" t="s">
        <v>584</v>
      </c>
      <c r="E1" s="64" t="s">
        <v>585</v>
      </c>
      <c r="F1" s="64" t="s">
        <v>586</v>
      </c>
      <c r="G1" s="64" t="s">
        <v>587</v>
      </c>
      <c r="H1" s="64" t="s">
        <v>588</v>
      </c>
      <c r="I1" s="64" t="s">
        <v>589</v>
      </c>
      <c r="J1" s="64" t="s">
        <v>411</v>
      </c>
      <c r="K1" s="64" t="s">
        <v>590</v>
      </c>
    </row>
    <row r="2" spans="1:11">
      <c r="A2" s="141" t="s">
        <v>583</v>
      </c>
      <c r="D2" t="s">
        <v>583</v>
      </c>
      <c r="E2" t="s">
        <v>591</v>
      </c>
      <c r="F2" t="s">
        <v>592</v>
      </c>
      <c r="G2" t="s">
        <v>583</v>
      </c>
      <c r="H2" t="s">
        <v>593</v>
      </c>
      <c r="I2">
        <v>0</v>
      </c>
      <c r="J2">
        <v>0</v>
      </c>
      <c r="K2" t="s">
        <v>583</v>
      </c>
    </row>
    <row r="3" spans="1:11">
      <c r="A3" s="141" t="s">
        <v>594</v>
      </c>
      <c r="D3" t="s">
        <v>595</v>
      </c>
      <c r="E3" t="s">
        <v>596</v>
      </c>
      <c r="F3" t="s">
        <v>597</v>
      </c>
      <c r="G3" t="s">
        <v>598</v>
      </c>
      <c r="H3" t="s">
        <v>593</v>
      </c>
      <c r="I3">
        <v>1</v>
      </c>
      <c r="J3">
        <v>1</v>
      </c>
      <c r="K3" t="s">
        <v>598</v>
      </c>
    </row>
    <row r="4" spans="1:11">
      <c r="A4" s="141" t="s">
        <v>599</v>
      </c>
      <c r="D4" t="s">
        <v>600</v>
      </c>
      <c r="E4" t="s">
        <v>591</v>
      </c>
      <c r="F4" t="s">
        <v>601</v>
      </c>
      <c r="G4" t="s">
        <v>602</v>
      </c>
      <c r="H4" t="s">
        <v>593</v>
      </c>
      <c r="I4">
        <v>1</v>
      </c>
      <c r="J4">
        <v>1</v>
      </c>
      <c r="K4" t="s">
        <v>602</v>
      </c>
    </row>
    <row r="5" spans="1:11">
      <c r="A5" s="141" t="s">
        <v>603</v>
      </c>
      <c r="D5" t="s">
        <v>604</v>
      </c>
      <c r="E5" t="s">
        <v>591</v>
      </c>
      <c r="F5" t="s">
        <v>592</v>
      </c>
      <c r="G5" t="s">
        <v>605</v>
      </c>
      <c r="H5" t="s">
        <v>593</v>
      </c>
      <c r="I5">
        <v>0</v>
      </c>
      <c r="J5">
        <v>0</v>
      </c>
      <c r="K5" t="s">
        <v>605</v>
      </c>
    </row>
    <row r="6" spans="1:11">
      <c r="A6" s="141" t="s">
        <v>606</v>
      </c>
      <c r="D6" t="s">
        <v>607</v>
      </c>
      <c r="E6" t="s">
        <v>591</v>
      </c>
      <c r="F6" t="s">
        <v>592</v>
      </c>
      <c r="G6" t="s">
        <v>608</v>
      </c>
      <c r="H6" t="s">
        <v>593</v>
      </c>
      <c r="I6">
        <v>0</v>
      </c>
      <c r="J6">
        <v>4</v>
      </c>
      <c r="K6" t="s">
        <v>608</v>
      </c>
    </row>
    <row r="7" spans="1:11">
      <c r="A7" s="141" t="s">
        <v>609</v>
      </c>
      <c r="D7" t="s">
        <v>610</v>
      </c>
      <c r="E7" t="s">
        <v>611</v>
      </c>
      <c r="F7" t="s">
        <v>612</v>
      </c>
      <c r="G7" t="s">
        <v>612</v>
      </c>
      <c r="H7" t="s">
        <v>593</v>
      </c>
      <c r="I7">
        <v>1</v>
      </c>
      <c r="J7">
        <v>1</v>
      </c>
      <c r="K7" t="s">
        <v>612</v>
      </c>
    </row>
    <row r="8" spans="1:11">
      <c r="A8" s="141" t="s">
        <v>613</v>
      </c>
      <c r="D8" t="s">
        <v>614</v>
      </c>
      <c r="E8" t="s">
        <v>611</v>
      </c>
      <c r="F8" t="s">
        <v>612</v>
      </c>
      <c r="G8" t="s">
        <v>612</v>
      </c>
      <c r="H8" t="s">
        <v>593</v>
      </c>
      <c r="I8">
        <v>1</v>
      </c>
      <c r="J8">
        <v>1</v>
      </c>
      <c r="K8" t="s">
        <v>612</v>
      </c>
    </row>
    <row r="9" spans="1:11">
      <c r="A9" s="141" t="s">
        <v>615</v>
      </c>
      <c r="D9" t="s">
        <v>616</v>
      </c>
      <c r="E9" t="s">
        <v>611</v>
      </c>
      <c r="F9" t="s">
        <v>612</v>
      </c>
      <c r="G9" t="s">
        <v>612</v>
      </c>
      <c r="H9" t="s">
        <v>593</v>
      </c>
      <c r="I9">
        <v>1</v>
      </c>
      <c r="J9">
        <v>1</v>
      </c>
      <c r="K9" t="s">
        <v>612</v>
      </c>
    </row>
    <row r="10" spans="1:11">
      <c r="A10" s="141" t="s">
        <v>617</v>
      </c>
      <c r="D10" t="s">
        <v>618</v>
      </c>
      <c r="E10" t="s">
        <v>619</v>
      </c>
      <c r="F10" t="s">
        <v>620</v>
      </c>
      <c r="G10" t="s">
        <v>620</v>
      </c>
      <c r="H10" t="s">
        <v>593</v>
      </c>
      <c r="I10">
        <v>0</v>
      </c>
      <c r="J10">
        <v>0</v>
      </c>
      <c r="K10" t="s">
        <v>621</v>
      </c>
    </row>
    <row r="11" spans="1:11">
      <c r="A11" s="141" t="s">
        <v>622</v>
      </c>
      <c r="D11" t="s">
        <v>623</v>
      </c>
      <c r="E11" t="s">
        <v>624</v>
      </c>
      <c r="F11" t="s">
        <v>620</v>
      </c>
      <c r="G11" t="s">
        <v>620</v>
      </c>
      <c r="H11" t="s">
        <v>593</v>
      </c>
      <c r="I11">
        <v>0</v>
      </c>
      <c r="J11">
        <v>0</v>
      </c>
      <c r="K11" t="s">
        <v>621</v>
      </c>
    </row>
    <row r="12" spans="1:11">
      <c r="A12" s="141" t="s">
        <v>625</v>
      </c>
      <c r="D12" t="s">
        <v>626</v>
      </c>
      <c r="E12" t="s">
        <v>624</v>
      </c>
      <c r="F12" t="s">
        <v>620</v>
      </c>
      <c r="G12" t="s">
        <v>620</v>
      </c>
      <c r="H12" t="s">
        <v>593</v>
      </c>
      <c r="I12">
        <v>0</v>
      </c>
      <c r="J12">
        <v>0</v>
      </c>
      <c r="K12" t="s">
        <v>621</v>
      </c>
    </row>
    <row r="13" spans="1:11">
      <c r="A13" s="141" t="s">
        <v>627</v>
      </c>
      <c r="D13" t="s">
        <v>628</v>
      </c>
      <c r="E13" t="s">
        <v>629</v>
      </c>
      <c r="F13" t="s">
        <v>620</v>
      </c>
      <c r="G13" t="s">
        <v>620</v>
      </c>
      <c r="H13" t="s">
        <v>593</v>
      </c>
      <c r="I13">
        <v>0</v>
      </c>
      <c r="J13">
        <v>0</v>
      </c>
      <c r="K13" t="s">
        <v>630</v>
      </c>
    </row>
    <row r="14" spans="1:11">
      <c r="A14" s="141" t="s">
        <v>631</v>
      </c>
      <c r="D14" t="s">
        <v>632</v>
      </c>
      <c r="E14" t="s">
        <v>633</v>
      </c>
      <c r="F14" t="s">
        <v>620</v>
      </c>
      <c r="G14" t="s">
        <v>620</v>
      </c>
      <c r="H14" t="s">
        <v>593</v>
      </c>
      <c r="I14">
        <v>0</v>
      </c>
      <c r="J14">
        <v>0</v>
      </c>
      <c r="K14" t="s">
        <v>634</v>
      </c>
    </row>
    <row r="15" spans="1:11">
      <c r="A15" s="65" t="s">
        <v>635</v>
      </c>
      <c r="D15" t="s">
        <v>636</v>
      </c>
      <c r="E15" t="s">
        <v>633</v>
      </c>
      <c r="F15" t="s">
        <v>620</v>
      </c>
      <c r="G15" t="s">
        <v>620</v>
      </c>
      <c r="H15" t="s">
        <v>593</v>
      </c>
      <c r="I15">
        <v>0</v>
      </c>
      <c r="J15">
        <v>0</v>
      </c>
      <c r="K15" t="s">
        <v>634</v>
      </c>
    </row>
    <row r="16" spans="1:11">
      <c r="A16" s="141" t="s">
        <v>637</v>
      </c>
      <c r="D16" t="s">
        <v>638</v>
      </c>
      <c r="E16" t="s">
        <v>591</v>
      </c>
      <c r="F16" t="s">
        <v>620</v>
      </c>
      <c r="G16" t="s">
        <v>620</v>
      </c>
      <c r="H16" t="s">
        <v>593</v>
      </c>
      <c r="I16">
        <v>0</v>
      </c>
      <c r="J16">
        <v>0</v>
      </c>
      <c r="K16" t="s">
        <v>639</v>
      </c>
    </row>
    <row r="17" spans="1:11">
      <c r="A17" s="141" t="s">
        <v>640</v>
      </c>
      <c r="D17" t="s">
        <v>641</v>
      </c>
      <c r="E17" t="s">
        <v>619</v>
      </c>
      <c r="F17" t="s">
        <v>620</v>
      </c>
      <c r="G17" t="s">
        <v>620</v>
      </c>
      <c r="H17" t="s">
        <v>593</v>
      </c>
      <c r="I17">
        <v>1</v>
      </c>
      <c r="J17">
        <v>1</v>
      </c>
      <c r="K17" t="s">
        <v>630</v>
      </c>
    </row>
    <row r="18" spans="1:11">
      <c r="A18" s="141" t="s">
        <v>642</v>
      </c>
      <c r="D18" t="s">
        <v>643</v>
      </c>
      <c r="E18" t="s">
        <v>644</v>
      </c>
      <c r="F18" t="s">
        <v>620</v>
      </c>
      <c r="G18" t="s">
        <v>620</v>
      </c>
      <c r="H18" t="s">
        <v>593</v>
      </c>
      <c r="I18">
        <v>0</v>
      </c>
      <c r="J18">
        <v>0</v>
      </c>
      <c r="K18" t="s">
        <v>634</v>
      </c>
    </row>
    <row r="19" spans="1:11">
      <c r="A19" s="141" t="s">
        <v>645</v>
      </c>
      <c r="D19" t="s">
        <v>646</v>
      </c>
      <c r="E19" t="s">
        <v>644</v>
      </c>
      <c r="F19" t="s">
        <v>620</v>
      </c>
      <c r="G19" t="s">
        <v>620</v>
      </c>
      <c r="H19" t="s">
        <v>593</v>
      </c>
      <c r="I19">
        <v>0</v>
      </c>
      <c r="J19">
        <v>0</v>
      </c>
      <c r="K19" t="s">
        <v>634</v>
      </c>
    </row>
    <row r="20" spans="1:11">
      <c r="A20" s="141" t="s">
        <v>647</v>
      </c>
      <c r="D20" t="s">
        <v>648</v>
      </c>
      <c r="E20" t="s">
        <v>644</v>
      </c>
      <c r="F20" t="s">
        <v>649</v>
      </c>
      <c r="G20" t="s">
        <v>649</v>
      </c>
      <c r="H20" t="s">
        <v>593</v>
      </c>
      <c r="I20">
        <v>0</v>
      </c>
      <c r="J20">
        <v>0</v>
      </c>
      <c r="K20" t="s">
        <v>650</v>
      </c>
    </row>
    <row r="21" spans="1:11">
      <c r="A21" s="141" t="s">
        <v>651</v>
      </c>
      <c r="D21" t="s">
        <v>652</v>
      </c>
      <c r="E21" t="s">
        <v>619</v>
      </c>
      <c r="F21" t="s">
        <v>620</v>
      </c>
      <c r="G21" t="s">
        <v>620</v>
      </c>
      <c r="H21" t="s">
        <v>593</v>
      </c>
      <c r="I21">
        <v>0</v>
      </c>
      <c r="J21">
        <v>0</v>
      </c>
      <c r="K21" t="s">
        <v>652</v>
      </c>
    </row>
    <row r="22" spans="1:11">
      <c r="A22" s="141" t="s">
        <v>653</v>
      </c>
      <c r="D22" t="s">
        <v>654</v>
      </c>
      <c r="E22" t="s">
        <v>596</v>
      </c>
      <c r="F22" t="s">
        <v>620</v>
      </c>
      <c r="G22" t="s">
        <v>620</v>
      </c>
      <c r="H22" t="s">
        <v>593</v>
      </c>
      <c r="I22">
        <v>0</v>
      </c>
      <c r="J22">
        <v>0</v>
      </c>
      <c r="K22" t="s">
        <v>654</v>
      </c>
    </row>
    <row r="23" spans="1:11">
      <c r="A23" s="141" t="s">
        <v>655</v>
      </c>
      <c r="D23" t="s">
        <v>656</v>
      </c>
      <c r="E23" t="s">
        <v>633</v>
      </c>
      <c r="F23" t="s">
        <v>620</v>
      </c>
      <c r="G23" t="s">
        <v>620</v>
      </c>
      <c r="H23" t="s">
        <v>593</v>
      </c>
      <c r="I23">
        <v>0</v>
      </c>
      <c r="J23">
        <v>0</v>
      </c>
      <c r="K23" t="s">
        <v>621</v>
      </c>
    </row>
    <row r="24" spans="1:11">
      <c r="A24" s="141" t="s">
        <v>657</v>
      </c>
      <c r="D24" t="s">
        <v>658</v>
      </c>
      <c r="E24" t="s">
        <v>629</v>
      </c>
      <c r="F24" t="s">
        <v>620</v>
      </c>
      <c r="G24" t="s">
        <v>620</v>
      </c>
      <c r="H24" t="s">
        <v>593</v>
      </c>
      <c r="I24">
        <v>0</v>
      </c>
      <c r="J24">
        <v>0</v>
      </c>
      <c r="K24" t="s">
        <v>621</v>
      </c>
    </row>
    <row r="25" spans="1:11">
      <c r="A25" s="141" t="s">
        <v>659</v>
      </c>
      <c r="D25" t="s">
        <v>641</v>
      </c>
      <c r="E25" t="s">
        <v>619</v>
      </c>
      <c r="F25" t="s">
        <v>660</v>
      </c>
      <c r="G25" t="s">
        <v>661</v>
      </c>
      <c r="H25" t="s">
        <v>593</v>
      </c>
      <c r="I25">
        <v>1</v>
      </c>
      <c r="J25">
        <v>1</v>
      </c>
      <c r="K25" t="s">
        <v>630</v>
      </c>
    </row>
    <row r="26" spans="1:11">
      <c r="A26" s="141" t="s">
        <v>662</v>
      </c>
      <c r="D26" t="s">
        <v>663</v>
      </c>
      <c r="E26" t="s">
        <v>664</v>
      </c>
      <c r="F26" t="s">
        <v>663</v>
      </c>
      <c r="G26" t="s">
        <v>602</v>
      </c>
      <c r="H26" t="s">
        <v>593</v>
      </c>
      <c r="I26">
        <v>1</v>
      </c>
      <c r="J26">
        <v>1</v>
      </c>
      <c r="K26" t="s">
        <v>663</v>
      </c>
    </row>
    <row r="27" spans="1:11">
      <c r="A27" s="141" t="s">
        <v>665</v>
      </c>
      <c r="D27" t="s">
        <v>666</v>
      </c>
      <c r="E27" t="s">
        <v>591</v>
      </c>
      <c r="F27" t="s">
        <v>592</v>
      </c>
      <c r="G27" t="s">
        <v>667</v>
      </c>
      <c r="H27" t="s">
        <v>593</v>
      </c>
      <c r="I27">
        <v>0</v>
      </c>
      <c r="J27">
        <v>0</v>
      </c>
      <c r="K27" t="s">
        <v>667</v>
      </c>
    </row>
    <row r="28" spans="1:11">
      <c r="A28" s="141" t="s">
        <v>668</v>
      </c>
      <c r="D28" t="s">
        <v>669</v>
      </c>
      <c r="E28" t="s">
        <v>624</v>
      </c>
      <c r="F28" t="s">
        <v>669</v>
      </c>
      <c r="G28" t="s">
        <v>602</v>
      </c>
      <c r="H28" t="s">
        <v>669</v>
      </c>
      <c r="I28">
        <v>1</v>
      </c>
      <c r="J28">
        <v>1</v>
      </c>
      <c r="K28" t="s">
        <v>602</v>
      </c>
    </row>
    <row r="29" spans="1:11">
      <c r="A29" s="141" t="s">
        <v>670</v>
      </c>
      <c r="D29" t="s">
        <v>671</v>
      </c>
      <c r="E29" t="s">
        <v>619</v>
      </c>
      <c r="F29" t="s">
        <v>671</v>
      </c>
      <c r="G29" t="s">
        <v>605</v>
      </c>
      <c r="H29" t="s">
        <v>672</v>
      </c>
      <c r="I29">
        <v>1</v>
      </c>
      <c r="J29">
        <v>3</v>
      </c>
      <c r="K29" t="s">
        <v>602</v>
      </c>
    </row>
    <row r="30" spans="1:11">
      <c r="A30" s="141" t="s">
        <v>673</v>
      </c>
      <c r="D30" t="s">
        <v>674</v>
      </c>
      <c r="E30" t="s">
        <v>611</v>
      </c>
      <c r="F30" t="s">
        <v>675</v>
      </c>
      <c r="G30" t="s">
        <v>676</v>
      </c>
      <c r="H30" t="s">
        <v>593</v>
      </c>
      <c r="I30">
        <v>0</v>
      </c>
      <c r="J30">
        <v>2</v>
      </c>
      <c r="K30" t="s">
        <v>677</v>
      </c>
    </row>
    <row r="31" spans="1:11">
      <c r="A31" s="141" t="s">
        <v>678</v>
      </c>
      <c r="D31" t="s">
        <v>679</v>
      </c>
      <c r="E31" t="s">
        <v>619</v>
      </c>
      <c r="F31" t="s">
        <v>679</v>
      </c>
      <c r="G31" t="s">
        <v>676</v>
      </c>
      <c r="H31" t="s">
        <v>593</v>
      </c>
      <c r="I31">
        <v>0</v>
      </c>
      <c r="J31">
        <v>1</v>
      </c>
      <c r="K31" t="s">
        <v>680</v>
      </c>
    </row>
    <row r="32" spans="1:11">
      <c r="A32" s="141" t="s">
        <v>681</v>
      </c>
      <c r="D32" t="s">
        <v>682</v>
      </c>
      <c r="E32" t="s">
        <v>619</v>
      </c>
      <c r="F32" t="s">
        <v>682</v>
      </c>
      <c r="G32" t="s">
        <v>676</v>
      </c>
      <c r="H32" t="s">
        <v>593</v>
      </c>
      <c r="I32">
        <v>0</v>
      </c>
      <c r="J32">
        <v>1</v>
      </c>
      <c r="K32" t="s">
        <v>683</v>
      </c>
    </row>
    <row r="33" spans="1:11">
      <c r="A33" s="141" t="s">
        <v>684</v>
      </c>
      <c r="D33" t="s">
        <v>685</v>
      </c>
      <c r="E33" t="s">
        <v>644</v>
      </c>
      <c r="F33" t="s">
        <v>686</v>
      </c>
      <c r="G33" t="s">
        <v>676</v>
      </c>
      <c r="H33" t="s">
        <v>593</v>
      </c>
      <c r="I33">
        <v>0</v>
      </c>
      <c r="J33">
        <v>1</v>
      </c>
      <c r="K33" t="s">
        <v>687</v>
      </c>
    </row>
    <row r="34" spans="1:11">
      <c r="A34" s="141" t="s">
        <v>688</v>
      </c>
      <c r="D34" t="s">
        <v>689</v>
      </c>
      <c r="E34" t="s">
        <v>619</v>
      </c>
      <c r="F34" t="s">
        <v>689</v>
      </c>
      <c r="G34" t="s">
        <v>676</v>
      </c>
      <c r="H34" t="s">
        <v>593</v>
      </c>
      <c r="I34">
        <v>1</v>
      </c>
      <c r="J34">
        <v>1</v>
      </c>
      <c r="K34" t="s">
        <v>690</v>
      </c>
    </row>
    <row r="35" spans="1:11">
      <c r="A35" s="141" t="s">
        <v>691</v>
      </c>
      <c r="D35" t="s">
        <v>692</v>
      </c>
      <c r="E35" t="s">
        <v>591</v>
      </c>
      <c r="F35" t="s">
        <v>675</v>
      </c>
      <c r="G35" t="s">
        <v>676</v>
      </c>
      <c r="H35" t="s">
        <v>593</v>
      </c>
      <c r="I35">
        <v>0</v>
      </c>
      <c r="J35">
        <v>0</v>
      </c>
      <c r="K35" t="s">
        <v>693</v>
      </c>
    </row>
    <row r="36" spans="1:11">
      <c r="A36" s="141" t="s">
        <v>694</v>
      </c>
      <c r="D36" t="s">
        <v>695</v>
      </c>
      <c r="E36" t="s">
        <v>619</v>
      </c>
      <c r="F36" t="s">
        <v>675</v>
      </c>
      <c r="G36" t="s">
        <v>676</v>
      </c>
      <c r="H36" t="s">
        <v>696</v>
      </c>
      <c r="I36">
        <v>0</v>
      </c>
      <c r="J36">
        <v>3</v>
      </c>
      <c r="K36" t="s">
        <v>696</v>
      </c>
    </row>
    <row r="37" spans="1:11">
      <c r="A37" s="141" t="s">
        <v>697</v>
      </c>
      <c r="D37" t="s">
        <v>698</v>
      </c>
      <c r="E37" t="s">
        <v>619</v>
      </c>
      <c r="F37" t="s">
        <v>698</v>
      </c>
      <c r="G37" t="s">
        <v>676</v>
      </c>
      <c r="H37" t="s">
        <v>593</v>
      </c>
      <c r="I37">
        <v>1</v>
      </c>
      <c r="J37">
        <v>1</v>
      </c>
      <c r="K37" t="s">
        <v>699</v>
      </c>
    </row>
    <row r="38" spans="1:11">
      <c r="A38" s="141" t="s">
        <v>700</v>
      </c>
      <c r="D38" t="s">
        <v>701</v>
      </c>
      <c r="E38" t="s">
        <v>619</v>
      </c>
      <c r="F38" t="s">
        <v>702</v>
      </c>
      <c r="G38" t="s">
        <v>702</v>
      </c>
      <c r="H38" t="s">
        <v>593</v>
      </c>
      <c r="I38">
        <v>0</v>
      </c>
      <c r="J38">
        <v>0</v>
      </c>
      <c r="K38" t="s">
        <v>703</v>
      </c>
    </row>
    <row r="39" spans="1:11">
      <c r="A39" s="141" t="s">
        <v>704</v>
      </c>
      <c r="D39" t="s">
        <v>705</v>
      </c>
      <c r="E39" t="s">
        <v>624</v>
      </c>
      <c r="F39" t="s">
        <v>702</v>
      </c>
      <c r="G39" t="s">
        <v>702</v>
      </c>
      <c r="H39" t="s">
        <v>593</v>
      </c>
      <c r="I39">
        <v>0</v>
      </c>
      <c r="J39">
        <v>0</v>
      </c>
      <c r="K39" t="s">
        <v>703</v>
      </c>
    </row>
    <row r="40" spans="1:11">
      <c r="A40" s="141" t="s">
        <v>706</v>
      </c>
      <c r="D40" t="s">
        <v>707</v>
      </c>
      <c r="E40" t="s">
        <v>624</v>
      </c>
      <c r="F40" t="s">
        <v>702</v>
      </c>
      <c r="G40" t="s">
        <v>702</v>
      </c>
      <c r="H40" t="s">
        <v>593</v>
      </c>
      <c r="I40">
        <v>0</v>
      </c>
      <c r="J40">
        <v>0</v>
      </c>
      <c r="K40" t="s">
        <v>703</v>
      </c>
    </row>
    <row r="41" spans="1:11">
      <c r="A41" s="141" t="s">
        <v>708</v>
      </c>
      <c r="D41" t="s">
        <v>709</v>
      </c>
      <c r="E41" t="s">
        <v>629</v>
      </c>
      <c r="F41" t="s">
        <v>702</v>
      </c>
      <c r="G41" t="s">
        <v>702</v>
      </c>
      <c r="H41" t="s">
        <v>593</v>
      </c>
      <c r="I41">
        <v>0</v>
      </c>
      <c r="J41">
        <v>0</v>
      </c>
      <c r="K41" t="s">
        <v>710</v>
      </c>
    </row>
    <row r="42" spans="1:11">
      <c r="A42" s="141" t="s">
        <v>711</v>
      </c>
      <c r="D42" t="s">
        <v>712</v>
      </c>
      <c r="E42" t="s">
        <v>633</v>
      </c>
      <c r="F42" t="s">
        <v>702</v>
      </c>
      <c r="G42" t="s">
        <v>702</v>
      </c>
      <c r="H42" t="s">
        <v>593</v>
      </c>
      <c r="I42">
        <v>0</v>
      </c>
      <c r="J42">
        <v>0</v>
      </c>
      <c r="K42" t="s">
        <v>713</v>
      </c>
    </row>
    <row r="43" spans="1:11">
      <c r="A43" s="141" t="s">
        <v>714</v>
      </c>
      <c r="D43" t="s">
        <v>715</v>
      </c>
      <c r="E43" t="s">
        <v>633</v>
      </c>
      <c r="F43" t="s">
        <v>702</v>
      </c>
      <c r="G43" t="s">
        <v>702</v>
      </c>
      <c r="H43" t="s">
        <v>593</v>
      </c>
      <c r="I43">
        <v>0</v>
      </c>
      <c r="J43">
        <v>0</v>
      </c>
      <c r="K43" t="s">
        <v>713</v>
      </c>
    </row>
    <row r="44" spans="1:11">
      <c r="A44" s="141" t="s">
        <v>716</v>
      </c>
      <c r="D44" t="s">
        <v>717</v>
      </c>
      <c r="E44" t="s">
        <v>591</v>
      </c>
      <c r="F44" t="s">
        <v>702</v>
      </c>
      <c r="G44" t="s">
        <v>702</v>
      </c>
      <c r="H44" t="s">
        <v>593</v>
      </c>
      <c r="I44">
        <v>0</v>
      </c>
      <c r="J44">
        <v>0</v>
      </c>
      <c r="K44" t="s">
        <v>713</v>
      </c>
    </row>
    <row r="45" spans="1:11">
      <c r="A45" s="141" t="s">
        <v>718</v>
      </c>
      <c r="D45" t="s">
        <v>719</v>
      </c>
      <c r="E45" t="s">
        <v>644</v>
      </c>
      <c r="F45" t="s">
        <v>702</v>
      </c>
      <c r="G45" t="s">
        <v>702</v>
      </c>
      <c r="H45" t="s">
        <v>593</v>
      </c>
      <c r="I45">
        <v>0</v>
      </c>
      <c r="J45">
        <v>0</v>
      </c>
      <c r="K45" t="s">
        <v>720</v>
      </c>
    </row>
    <row r="46" spans="1:11">
      <c r="A46" s="141" t="s">
        <v>721</v>
      </c>
      <c r="D46" t="s">
        <v>722</v>
      </c>
      <c r="E46" t="s">
        <v>644</v>
      </c>
      <c r="F46" t="s">
        <v>702</v>
      </c>
      <c r="G46" t="s">
        <v>702</v>
      </c>
      <c r="H46" t="s">
        <v>593</v>
      </c>
      <c r="I46">
        <v>0</v>
      </c>
      <c r="J46">
        <v>0</v>
      </c>
      <c r="K46" t="s">
        <v>713</v>
      </c>
    </row>
    <row r="47" spans="1:11">
      <c r="A47" s="141" t="s">
        <v>723</v>
      </c>
      <c r="D47" t="s">
        <v>724</v>
      </c>
      <c r="E47" t="s">
        <v>619</v>
      </c>
      <c r="F47" t="s">
        <v>702</v>
      </c>
      <c r="G47" t="s">
        <v>702</v>
      </c>
      <c r="H47" t="s">
        <v>593</v>
      </c>
      <c r="I47">
        <v>0</v>
      </c>
      <c r="J47">
        <v>0</v>
      </c>
      <c r="K47" t="s">
        <v>724</v>
      </c>
    </row>
    <row r="48" spans="1:11">
      <c r="A48" s="141" t="s">
        <v>725</v>
      </c>
      <c r="D48" t="s">
        <v>726</v>
      </c>
      <c r="E48" t="s">
        <v>596</v>
      </c>
      <c r="F48" t="s">
        <v>702</v>
      </c>
      <c r="G48" t="s">
        <v>702</v>
      </c>
      <c r="H48" t="s">
        <v>593</v>
      </c>
      <c r="I48">
        <v>0</v>
      </c>
      <c r="J48">
        <v>0</v>
      </c>
      <c r="K48" t="s">
        <v>726</v>
      </c>
    </row>
    <row r="49" spans="1:11">
      <c r="A49" t="s">
        <v>727</v>
      </c>
      <c r="D49" t="s">
        <v>728</v>
      </c>
      <c r="E49" t="s">
        <v>633</v>
      </c>
      <c r="F49" t="s">
        <v>702</v>
      </c>
      <c r="G49" t="s">
        <v>702</v>
      </c>
      <c r="H49" t="s">
        <v>593</v>
      </c>
      <c r="I49">
        <v>0</v>
      </c>
      <c r="J49">
        <v>0</v>
      </c>
      <c r="K49" t="s">
        <v>703</v>
      </c>
    </row>
    <row r="50" spans="1:11">
      <c r="A50" s="141" t="s">
        <v>729</v>
      </c>
      <c r="D50" t="s">
        <v>730</v>
      </c>
      <c r="E50" t="s">
        <v>633</v>
      </c>
      <c r="F50" t="s">
        <v>702</v>
      </c>
      <c r="G50" t="s">
        <v>702</v>
      </c>
      <c r="H50" t="s">
        <v>593</v>
      </c>
      <c r="I50">
        <v>0</v>
      </c>
      <c r="J50">
        <v>0</v>
      </c>
      <c r="K50" t="s">
        <v>713</v>
      </c>
    </row>
    <row r="51" spans="1:11">
      <c r="A51" s="141" t="s">
        <v>731</v>
      </c>
      <c r="D51" t="s">
        <v>732</v>
      </c>
      <c r="E51" t="s">
        <v>629</v>
      </c>
      <c r="F51" t="s">
        <v>702</v>
      </c>
      <c r="G51" t="s">
        <v>702</v>
      </c>
      <c r="H51" t="s">
        <v>593</v>
      </c>
      <c r="I51">
        <v>0</v>
      </c>
      <c r="J51">
        <v>0</v>
      </c>
      <c r="K51" t="s">
        <v>703</v>
      </c>
    </row>
    <row r="52" spans="1:11">
      <c r="A52" s="141" t="s">
        <v>733</v>
      </c>
      <c r="D52" t="s">
        <v>734</v>
      </c>
      <c r="E52" t="s">
        <v>619</v>
      </c>
      <c r="F52" t="s">
        <v>702</v>
      </c>
      <c r="G52" t="s">
        <v>702</v>
      </c>
      <c r="H52" t="s">
        <v>593</v>
      </c>
      <c r="I52">
        <v>0</v>
      </c>
      <c r="J52">
        <v>0</v>
      </c>
      <c r="K52" t="s">
        <v>710</v>
      </c>
    </row>
    <row r="53" spans="1:11">
      <c r="A53" s="141" t="s">
        <v>735</v>
      </c>
      <c r="D53" t="s">
        <v>736</v>
      </c>
      <c r="E53" t="s">
        <v>591</v>
      </c>
      <c r="F53" t="s">
        <v>592</v>
      </c>
      <c r="G53" t="s">
        <v>608</v>
      </c>
      <c r="H53" t="s">
        <v>593</v>
      </c>
      <c r="I53">
        <v>0</v>
      </c>
      <c r="J53">
        <v>4</v>
      </c>
      <c r="K53" t="s">
        <v>608</v>
      </c>
    </row>
    <row r="54" spans="1:11">
      <c r="A54" s="141" t="s">
        <v>737</v>
      </c>
      <c r="D54" t="s">
        <v>738</v>
      </c>
      <c r="E54" t="s">
        <v>739</v>
      </c>
      <c r="F54" t="s">
        <v>592</v>
      </c>
      <c r="G54" t="s">
        <v>608</v>
      </c>
      <c r="H54" t="s">
        <v>593</v>
      </c>
      <c r="I54">
        <v>0</v>
      </c>
      <c r="J54">
        <v>4</v>
      </c>
      <c r="K54" t="s">
        <v>605</v>
      </c>
    </row>
    <row r="55" spans="1:11">
      <c r="A55" s="141" t="s">
        <v>740</v>
      </c>
      <c r="D55" t="s">
        <v>741</v>
      </c>
      <c r="E55" t="s">
        <v>742</v>
      </c>
      <c r="F55" t="s">
        <v>743</v>
      </c>
      <c r="G55" t="s">
        <v>608</v>
      </c>
      <c r="H55" t="s">
        <v>593</v>
      </c>
      <c r="I55">
        <v>1</v>
      </c>
      <c r="J55">
        <v>2</v>
      </c>
      <c r="K55" t="s">
        <v>605</v>
      </c>
    </row>
    <row r="56" spans="1:11">
      <c r="A56" s="141" t="s">
        <v>744</v>
      </c>
      <c r="D56" t="s">
        <v>745</v>
      </c>
      <c r="E56" t="s">
        <v>619</v>
      </c>
      <c r="F56" t="s">
        <v>746</v>
      </c>
      <c r="G56" t="s">
        <v>602</v>
      </c>
      <c r="H56" t="s">
        <v>747</v>
      </c>
      <c r="I56">
        <v>1</v>
      </c>
      <c r="J56">
        <v>1</v>
      </c>
      <c r="K56" t="s">
        <v>602</v>
      </c>
    </row>
    <row r="57" spans="1:11">
      <c r="A57" s="141" t="s">
        <v>748</v>
      </c>
      <c r="D57" t="s">
        <v>749</v>
      </c>
      <c r="E57" t="s">
        <v>624</v>
      </c>
      <c r="F57" t="s">
        <v>750</v>
      </c>
      <c r="G57" t="s">
        <v>602</v>
      </c>
      <c r="H57" t="s">
        <v>751</v>
      </c>
      <c r="I57">
        <v>1</v>
      </c>
      <c r="J57">
        <v>2</v>
      </c>
      <c r="K57" t="s">
        <v>602</v>
      </c>
    </row>
    <row r="58" spans="1:11">
      <c r="A58" t="s">
        <v>752</v>
      </c>
      <c r="D58" t="s">
        <v>753</v>
      </c>
      <c r="E58" t="s">
        <v>624</v>
      </c>
      <c r="F58" t="s">
        <v>750</v>
      </c>
      <c r="G58" t="s">
        <v>602</v>
      </c>
      <c r="H58" t="s">
        <v>754</v>
      </c>
      <c r="I58">
        <v>1</v>
      </c>
      <c r="J58">
        <v>2</v>
      </c>
      <c r="K58" t="s">
        <v>602</v>
      </c>
    </row>
    <row r="59" spans="1:11">
      <c r="A59" s="141" t="s">
        <v>755</v>
      </c>
      <c r="D59" t="s">
        <v>756</v>
      </c>
      <c r="E59" t="s">
        <v>633</v>
      </c>
      <c r="F59" t="s">
        <v>757</v>
      </c>
      <c r="G59" t="s">
        <v>605</v>
      </c>
      <c r="H59" t="s">
        <v>758</v>
      </c>
      <c r="I59">
        <v>1</v>
      </c>
      <c r="J59">
        <v>2</v>
      </c>
      <c r="K59" t="s">
        <v>605</v>
      </c>
    </row>
    <row r="60" spans="1:11">
      <c r="A60" s="141" t="s">
        <v>759</v>
      </c>
      <c r="D60" t="s">
        <v>760</v>
      </c>
      <c r="E60" t="s">
        <v>633</v>
      </c>
      <c r="F60" t="s">
        <v>592</v>
      </c>
      <c r="G60" t="s">
        <v>605</v>
      </c>
      <c r="H60" t="s">
        <v>593</v>
      </c>
      <c r="I60">
        <v>0</v>
      </c>
      <c r="J60">
        <v>3</v>
      </c>
      <c r="K60" t="s">
        <v>605</v>
      </c>
    </row>
    <row r="61" spans="1:11">
      <c r="A61" s="141" t="s">
        <v>761</v>
      </c>
      <c r="D61" t="s">
        <v>762</v>
      </c>
      <c r="E61" t="s">
        <v>619</v>
      </c>
      <c r="F61" t="s">
        <v>763</v>
      </c>
      <c r="G61" t="s">
        <v>605</v>
      </c>
      <c r="H61" t="s">
        <v>764</v>
      </c>
      <c r="I61">
        <v>1</v>
      </c>
      <c r="J61">
        <v>2</v>
      </c>
      <c r="K61" t="s">
        <v>602</v>
      </c>
    </row>
    <row r="62" spans="1:11">
      <c r="A62" s="141" t="s">
        <v>765</v>
      </c>
      <c r="D62" t="s">
        <v>766</v>
      </c>
      <c r="E62" t="s">
        <v>644</v>
      </c>
      <c r="F62" t="s">
        <v>592</v>
      </c>
      <c r="G62" t="s">
        <v>605</v>
      </c>
      <c r="H62" t="s">
        <v>593</v>
      </c>
      <c r="I62">
        <v>0</v>
      </c>
      <c r="J62">
        <v>3</v>
      </c>
      <c r="K62" t="s">
        <v>605</v>
      </c>
    </row>
    <row r="63" spans="1:11">
      <c r="A63" t="s">
        <v>767</v>
      </c>
      <c r="D63" t="s">
        <v>768</v>
      </c>
      <c r="E63" t="s">
        <v>644</v>
      </c>
      <c r="F63" t="s">
        <v>769</v>
      </c>
      <c r="G63" t="s">
        <v>605</v>
      </c>
      <c r="H63" t="s">
        <v>770</v>
      </c>
      <c r="I63">
        <v>1</v>
      </c>
      <c r="J63">
        <v>1</v>
      </c>
      <c r="K63" t="s">
        <v>605</v>
      </c>
    </row>
    <row r="64" spans="1:11">
      <c r="A64" t="s">
        <v>771</v>
      </c>
      <c r="D64" t="s">
        <v>772</v>
      </c>
      <c r="E64" t="s">
        <v>619</v>
      </c>
      <c r="F64" t="s">
        <v>773</v>
      </c>
      <c r="G64" t="s">
        <v>602</v>
      </c>
      <c r="H64" t="s">
        <v>593</v>
      </c>
      <c r="I64">
        <v>1</v>
      </c>
      <c r="J64">
        <v>2</v>
      </c>
      <c r="K64" t="s">
        <v>605</v>
      </c>
    </row>
    <row r="65" spans="1:11">
      <c r="A65" s="141" t="s">
        <v>774</v>
      </c>
      <c r="D65" t="s">
        <v>775</v>
      </c>
      <c r="E65" t="s">
        <v>596</v>
      </c>
      <c r="F65" t="s">
        <v>776</v>
      </c>
      <c r="G65" t="s">
        <v>602</v>
      </c>
      <c r="H65" t="s">
        <v>776</v>
      </c>
      <c r="I65">
        <v>1</v>
      </c>
      <c r="J65">
        <v>1</v>
      </c>
      <c r="K65" t="s">
        <v>777</v>
      </c>
    </row>
    <row r="66" spans="1:11">
      <c r="A66" s="141" t="s">
        <v>778</v>
      </c>
      <c r="D66" t="s">
        <v>779</v>
      </c>
      <c r="E66" t="s">
        <v>633</v>
      </c>
      <c r="F66" t="s">
        <v>780</v>
      </c>
      <c r="G66" t="s">
        <v>602</v>
      </c>
      <c r="H66" t="s">
        <v>593</v>
      </c>
      <c r="I66">
        <v>1</v>
      </c>
      <c r="J66">
        <v>4</v>
      </c>
      <c r="K66" t="s">
        <v>602</v>
      </c>
    </row>
    <row r="67" spans="1:11">
      <c r="A67" s="141" t="s">
        <v>781</v>
      </c>
      <c r="D67" t="s">
        <v>782</v>
      </c>
      <c r="E67" t="s">
        <v>619</v>
      </c>
      <c r="F67" t="s">
        <v>783</v>
      </c>
      <c r="G67" t="s">
        <v>602</v>
      </c>
      <c r="H67" t="s">
        <v>784</v>
      </c>
      <c r="I67">
        <v>1</v>
      </c>
      <c r="J67">
        <v>1</v>
      </c>
      <c r="K67" t="s">
        <v>602</v>
      </c>
    </row>
    <row r="68" spans="1:11">
      <c r="A68" s="141" t="s">
        <v>785</v>
      </c>
      <c r="D68" t="s">
        <v>786</v>
      </c>
      <c r="E68" t="s">
        <v>624</v>
      </c>
      <c r="F68" t="s">
        <v>592</v>
      </c>
      <c r="G68" t="s">
        <v>605</v>
      </c>
      <c r="H68" t="s">
        <v>593</v>
      </c>
      <c r="I68">
        <v>0</v>
      </c>
      <c r="J68">
        <v>4</v>
      </c>
      <c r="K68" t="s">
        <v>605</v>
      </c>
    </row>
    <row r="69" spans="1:11">
      <c r="A69" s="141" t="s">
        <v>787</v>
      </c>
      <c r="D69" t="s">
        <v>788</v>
      </c>
      <c r="E69" t="s">
        <v>591</v>
      </c>
      <c r="F69" t="s">
        <v>592</v>
      </c>
      <c r="G69" t="s">
        <v>605</v>
      </c>
      <c r="H69" t="s">
        <v>593</v>
      </c>
      <c r="I69">
        <v>0</v>
      </c>
      <c r="J69">
        <v>4</v>
      </c>
      <c r="K69" t="s">
        <v>605</v>
      </c>
    </row>
    <row r="70" spans="1:11">
      <c r="A70" s="141" t="s">
        <v>789</v>
      </c>
      <c r="D70" t="s">
        <v>660</v>
      </c>
      <c r="E70" t="s">
        <v>619</v>
      </c>
      <c r="F70" t="s">
        <v>660</v>
      </c>
      <c r="G70" t="s">
        <v>661</v>
      </c>
      <c r="H70" t="s">
        <v>593</v>
      </c>
      <c r="I70">
        <v>1</v>
      </c>
      <c r="J70">
        <v>1</v>
      </c>
      <c r="K70" t="s">
        <v>790</v>
      </c>
    </row>
    <row r="71" spans="1:11">
      <c r="A71" s="141" t="s">
        <v>791</v>
      </c>
      <c r="D71" t="s">
        <v>792</v>
      </c>
      <c r="E71" t="s">
        <v>619</v>
      </c>
      <c r="F71" t="s">
        <v>793</v>
      </c>
      <c r="G71" t="s">
        <v>661</v>
      </c>
      <c r="H71" t="s">
        <v>593</v>
      </c>
      <c r="I71">
        <v>1</v>
      </c>
      <c r="J71">
        <v>1</v>
      </c>
      <c r="K71" t="s">
        <v>790</v>
      </c>
    </row>
    <row r="72" spans="1:11">
      <c r="A72" s="141" t="s">
        <v>794</v>
      </c>
      <c r="D72" t="s">
        <v>795</v>
      </c>
      <c r="E72" t="s">
        <v>591</v>
      </c>
      <c r="F72" t="s">
        <v>592</v>
      </c>
      <c r="G72" t="s">
        <v>667</v>
      </c>
      <c r="H72" t="s">
        <v>593</v>
      </c>
      <c r="I72">
        <v>0</v>
      </c>
      <c r="J72">
        <v>0</v>
      </c>
      <c r="K72" t="s">
        <v>667</v>
      </c>
    </row>
    <row r="73" spans="1:11">
      <c r="A73" s="141" t="s">
        <v>796</v>
      </c>
      <c r="D73" t="s">
        <v>797</v>
      </c>
      <c r="E73" t="s">
        <v>591</v>
      </c>
      <c r="F73" t="s">
        <v>592</v>
      </c>
      <c r="G73" t="s">
        <v>612</v>
      </c>
      <c r="H73" t="s">
        <v>593</v>
      </c>
      <c r="I73">
        <v>0</v>
      </c>
      <c r="J73">
        <v>0</v>
      </c>
      <c r="K73" t="s">
        <v>798</v>
      </c>
    </row>
    <row r="74" spans="1:11">
      <c r="A74" s="141" t="s">
        <v>799</v>
      </c>
      <c r="D74" t="s">
        <v>800</v>
      </c>
      <c r="E74" t="s">
        <v>644</v>
      </c>
      <c r="F74" t="s">
        <v>769</v>
      </c>
      <c r="G74" t="s">
        <v>605</v>
      </c>
      <c r="H74" t="s">
        <v>593</v>
      </c>
      <c r="I74">
        <v>1</v>
      </c>
      <c r="J74">
        <v>1</v>
      </c>
      <c r="K74" t="s">
        <v>605</v>
      </c>
    </row>
    <row r="75" spans="1:11">
      <c r="A75" s="141" t="s">
        <v>801</v>
      </c>
      <c r="D75" t="s">
        <v>802</v>
      </c>
      <c r="E75" t="s">
        <v>619</v>
      </c>
      <c r="F75" t="s">
        <v>592</v>
      </c>
      <c r="G75" t="s">
        <v>602</v>
      </c>
      <c r="H75" t="s">
        <v>593</v>
      </c>
      <c r="I75">
        <v>1</v>
      </c>
      <c r="J75">
        <v>1</v>
      </c>
      <c r="K75" t="s">
        <v>602</v>
      </c>
    </row>
    <row r="76" spans="1:11">
      <c r="A76" s="141" t="s">
        <v>803</v>
      </c>
      <c r="D76" t="s">
        <v>804</v>
      </c>
      <c r="E76" t="s">
        <v>619</v>
      </c>
      <c r="F76" t="s">
        <v>592</v>
      </c>
      <c r="G76" t="s">
        <v>602</v>
      </c>
      <c r="I76">
        <v>1</v>
      </c>
      <c r="J76">
        <v>1</v>
      </c>
      <c r="K76" t="s">
        <v>602</v>
      </c>
    </row>
    <row r="77" spans="1:11">
      <c r="A77" s="141" t="s">
        <v>805</v>
      </c>
      <c r="D77" t="s">
        <v>806</v>
      </c>
      <c r="E77" t="s">
        <v>591</v>
      </c>
      <c r="F77" t="s">
        <v>592</v>
      </c>
      <c r="G77" t="s">
        <v>602</v>
      </c>
      <c r="H77" t="s">
        <v>806</v>
      </c>
      <c r="I77">
        <v>1</v>
      </c>
      <c r="J77">
        <v>1</v>
      </c>
      <c r="K77" t="s">
        <v>602</v>
      </c>
    </row>
    <row r="78" spans="1:11">
      <c r="A78" s="141" t="s">
        <v>807</v>
      </c>
      <c r="D78" t="s">
        <v>808</v>
      </c>
      <c r="E78" t="s">
        <v>591</v>
      </c>
      <c r="F78" t="s">
        <v>592</v>
      </c>
      <c r="G78" t="s">
        <v>602</v>
      </c>
      <c r="H78" t="s">
        <v>809</v>
      </c>
      <c r="I78">
        <v>1</v>
      </c>
      <c r="J78">
        <v>1</v>
      </c>
      <c r="K78" t="s">
        <v>602</v>
      </c>
    </row>
    <row r="79" spans="1:11">
      <c r="A79" s="141" t="s">
        <v>810</v>
      </c>
      <c r="D79" t="s">
        <v>811</v>
      </c>
      <c r="E79" t="s">
        <v>591</v>
      </c>
      <c r="F79" t="s">
        <v>592</v>
      </c>
      <c r="G79" t="s">
        <v>602</v>
      </c>
      <c r="H79" t="s">
        <v>414</v>
      </c>
      <c r="I79">
        <v>0</v>
      </c>
      <c r="J79">
        <v>0</v>
      </c>
      <c r="K79" t="s">
        <v>602</v>
      </c>
    </row>
    <row r="80" spans="1:11">
      <c r="A80" s="141" t="s">
        <v>812</v>
      </c>
      <c r="D80" t="s">
        <v>813</v>
      </c>
      <c r="E80" t="s">
        <v>591</v>
      </c>
      <c r="F80" t="s">
        <v>592</v>
      </c>
      <c r="G80" t="s">
        <v>602</v>
      </c>
      <c r="H80" t="s">
        <v>414</v>
      </c>
      <c r="I80">
        <v>0</v>
      </c>
      <c r="J80">
        <v>0</v>
      </c>
      <c r="K80" t="s">
        <v>602</v>
      </c>
    </row>
    <row r="81" spans="1:11">
      <c r="A81" s="141" t="s">
        <v>814</v>
      </c>
      <c r="D81" t="s">
        <v>815</v>
      </c>
      <c r="E81" t="s">
        <v>591</v>
      </c>
      <c r="F81" t="s">
        <v>592</v>
      </c>
      <c r="G81" t="s">
        <v>816</v>
      </c>
      <c r="H81" t="s">
        <v>414</v>
      </c>
      <c r="I81">
        <v>0</v>
      </c>
      <c r="J81">
        <v>0</v>
      </c>
      <c r="K81" t="s">
        <v>602</v>
      </c>
    </row>
    <row r="82" spans="1:11">
      <c r="A82" s="141" t="s">
        <v>817</v>
      </c>
    </row>
    <row r="83" spans="1:11">
      <c r="A83" s="141" t="s">
        <v>818</v>
      </c>
    </row>
    <row r="84" spans="1:11">
      <c r="A84" s="141" t="s">
        <v>819</v>
      </c>
    </row>
    <row r="85" spans="1:11">
      <c r="A85" s="141" t="s">
        <v>820</v>
      </c>
    </row>
    <row r="86" spans="1:11">
      <c r="A86" s="141" t="s">
        <v>821</v>
      </c>
    </row>
    <row r="87" spans="1:11">
      <c r="A87" s="141" t="s">
        <v>822</v>
      </c>
    </row>
    <row r="88" spans="1:11">
      <c r="A88" s="141" t="s">
        <v>823</v>
      </c>
    </row>
    <row r="89" spans="1:11">
      <c r="A89" s="141" t="s">
        <v>824</v>
      </c>
    </row>
    <row r="90" spans="1:11">
      <c r="A90" s="141" t="s">
        <v>825</v>
      </c>
    </row>
    <row r="91" spans="1:11">
      <c r="A91" s="141" t="s">
        <v>826</v>
      </c>
    </row>
    <row r="92" spans="1:11">
      <c r="A92" s="141" t="s">
        <v>827</v>
      </c>
    </row>
    <row r="93" spans="1:11">
      <c r="A93" s="141" t="s">
        <v>828</v>
      </c>
    </row>
    <row r="94" spans="1:11">
      <c r="A94" s="141" t="s">
        <v>829</v>
      </c>
    </row>
    <row r="95" spans="1:11">
      <c r="A95" s="141" t="s">
        <v>830</v>
      </c>
    </row>
    <row r="96" spans="1:11">
      <c r="A96" s="141" t="s">
        <v>831</v>
      </c>
    </row>
    <row r="97" spans="1:1">
      <c r="A97" s="141" t="s">
        <v>832</v>
      </c>
    </row>
    <row r="98" spans="1:1">
      <c r="A98" s="141" t="s">
        <v>833</v>
      </c>
    </row>
    <row r="99" spans="1:1">
      <c r="A99" s="141" t="s">
        <v>834</v>
      </c>
    </row>
    <row r="100" spans="1:1">
      <c r="A100" s="141" t="s">
        <v>835</v>
      </c>
    </row>
    <row r="101" spans="1:1">
      <c r="A101" s="141" t="s">
        <v>836</v>
      </c>
    </row>
    <row r="102" spans="1:1">
      <c r="A102" s="141" t="s">
        <v>837</v>
      </c>
    </row>
    <row r="103" spans="1:1">
      <c r="A103" s="141" t="s">
        <v>838</v>
      </c>
    </row>
    <row r="104" spans="1:1">
      <c r="A104" s="141" t="s">
        <v>839</v>
      </c>
    </row>
    <row r="105" spans="1:1">
      <c r="A105" s="141" t="s">
        <v>840</v>
      </c>
    </row>
    <row r="106" spans="1:1">
      <c r="A106" s="141" t="s">
        <v>841</v>
      </c>
    </row>
    <row r="107" spans="1:1">
      <c r="A107" s="141" t="s">
        <v>842</v>
      </c>
    </row>
    <row r="108" spans="1:1">
      <c r="A108" s="141" t="s">
        <v>843</v>
      </c>
    </row>
    <row r="109" spans="1:1">
      <c r="A109" s="141" t="s">
        <v>844</v>
      </c>
    </row>
    <row r="110" spans="1:1">
      <c r="A110" s="141" t="s">
        <v>736</v>
      </c>
    </row>
    <row r="111" spans="1:1">
      <c r="A111" s="141" t="s">
        <v>845</v>
      </c>
    </row>
    <row r="112" spans="1:1">
      <c r="A112" s="141" t="s">
        <v>846</v>
      </c>
    </row>
    <row r="113" spans="1:1">
      <c r="A113" s="141" t="s">
        <v>847</v>
      </c>
    </row>
    <row r="114" spans="1:1">
      <c r="A114" s="141" t="s">
        <v>848</v>
      </c>
    </row>
    <row r="115" spans="1:1">
      <c r="A115" s="141" t="s">
        <v>849</v>
      </c>
    </row>
    <row r="116" spans="1:1">
      <c r="A116" s="141" t="s">
        <v>850</v>
      </c>
    </row>
    <row r="117" spans="1:1">
      <c r="A117" s="141" t="s">
        <v>851</v>
      </c>
    </row>
    <row r="118" spans="1:1">
      <c r="A118" s="141" t="s">
        <v>852</v>
      </c>
    </row>
    <row r="119" spans="1:1">
      <c r="A119" s="141" t="s">
        <v>853</v>
      </c>
    </row>
    <row r="120" spans="1:1">
      <c r="A120" t="s">
        <v>854</v>
      </c>
    </row>
    <row r="121" spans="1:1">
      <c r="A121" s="141" t="s">
        <v>855</v>
      </c>
    </row>
    <row r="122" spans="1:1">
      <c r="A122" s="141" t="s">
        <v>856</v>
      </c>
    </row>
    <row r="123" spans="1:1">
      <c r="A123" s="141" t="s">
        <v>857</v>
      </c>
    </row>
    <row r="124" spans="1:1">
      <c r="A124" s="141" t="s">
        <v>858</v>
      </c>
    </row>
    <row r="125" spans="1:1">
      <c r="A125" t="s">
        <v>859</v>
      </c>
    </row>
    <row r="126" spans="1:1">
      <c r="A126" s="141" t="s">
        <v>860</v>
      </c>
    </row>
    <row r="127" spans="1:1">
      <c r="A127" s="141" t="s">
        <v>861</v>
      </c>
    </row>
    <row r="128" spans="1:1">
      <c r="A128" s="141" t="s">
        <v>862</v>
      </c>
    </row>
    <row r="129" spans="1:1">
      <c r="A129" s="141" t="s">
        <v>863</v>
      </c>
    </row>
    <row r="130" spans="1:1">
      <c r="A130" s="141" t="s">
        <v>864</v>
      </c>
    </row>
    <row r="131" spans="1:1">
      <c r="A131" s="141" t="s">
        <v>865</v>
      </c>
    </row>
    <row r="132" spans="1:1">
      <c r="A132" s="141" t="s">
        <v>866</v>
      </c>
    </row>
    <row r="133" spans="1:1">
      <c r="A133" s="141" t="s">
        <v>867</v>
      </c>
    </row>
    <row r="134" spans="1:1">
      <c r="A134" t="s">
        <v>868</v>
      </c>
    </row>
    <row r="135" spans="1:1">
      <c r="A135" s="141" t="s">
        <v>869</v>
      </c>
    </row>
    <row r="136" spans="1:1">
      <c r="A136" s="141" t="s">
        <v>870</v>
      </c>
    </row>
    <row r="137" spans="1:1">
      <c r="A137" s="141" t="s">
        <v>871</v>
      </c>
    </row>
    <row r="138" spans="1:1">
      <c r="A138" s="141" t="s">
        <v>872</v>
      </c>
    </row>
    <row r="139" spans="1:1">
      <c r="A139" s="141" t="s">
        <v>873</v>
      </c>
    </row>
    <row r="140" spans="1:1">
      <c r="A140" s="141" t="s">
        <v>874</v>
      </c>
    </row>
    <row r="141" spans="1:1">
      <c r="A141" s="141" t="s">
        <v>875</v>
      </c>
    </row>
    <row r="142" spans="1:1">
      <c r="A142" s="141" t="s">
        <v>876</v>
      </c>
    </row>
    <row r="143" spans="1:1">
      <c r="A143" s="141" t="s">
        <v>877</v>
      </c>
    </row>
    <row r="144" spans="1:1">
      <c r="A144" s="141" t="s">
        <v>878</v>
      </c>
    </row>
    <row r="145" spans="1:1">
      <c r="A145" t="s">
        <v>879</v>
      </c>
    </row>
    <row r="146" spans="1:1">
      <c r="A146" s="141" t="s">
        <v>880</v>
      </c>
    </row>
    <row r="147" spans="1:1">
      <c r="A147" s="141" t="s">
        <v>881</v>
      </c>
    </row>
    <row r="148" spans="1:1">
      <c r="A148" s="141" t="s">
        <v>882</v>
      </c>
    </row>
    <row r="149" spans="1:1">
      <c r="A149" s="141" t="s">
        <v>883</v>
      </c>
    </row>
    <row r="150" spans="1:1">
      <c r="A150" s="141" t="s">
        <v>884</v>
      </c>
    </row>
    <row r="151" spans="1:1">
      <c r="A151" s="141" t="s">
        <v>885</v>
      </c>
    </row>
    <row r="152" spans="1:1">
      <c r="A152" s="141" t="s">
        <v>886</v>
      </c>
    </row>
    <row r="153" spans="1:1">
      <c r="A153" s="141" t="s">
        <v>887</v>
      </c>
    </row>
    <row r="154" spans="1:1">
      <c r="A154" s="141" t="s">
        <v>888</v>
      </c>
    </row>
    <row r="155" spans="1:1">
      <c r="A155" s="141" t="s">
        <v>889</v>
      </c>
    </row>
    <row r="156" spans="1:1">
      <c r="A156" t="s">
        <v>890</v>
      </c>
    </row>
    <row r="157" spans="1:1">
      <c r="A157" s="141" t="s">
        <v>891</v>
      </c>
    </row>
    <row r="158" spans="1:1">
      <c r="A158" s="141" t="s">
        <v>892</v>
      </c>
    </row>
    <row r="159" spans="1:1">
      <c r="A159" s="141" t="s">
        <v>893</v>
      </c>
    </row>
    <row r="160" spans="1:1">
      <c r="A160" s="141" t="s">
        <v>894</v>
      </c>
    </row>
    <row r="161" spans="1:1">
      <c r="A161" s="141" t="s">
        <v>895</v>
      </c>
    </row>
    <row r="162" spans="1:1">
      <c r="A162" s="141" t="s">
        <v>896</v>
      </c>
    </row>
    <row r="163" spans="1:1">
      <c r="A163" t="s">
        <v>897</v>
      </c>
    </row>
    <row r="164" spans="1:1">
      <c r="A164" s="141" t="s">
        <v>898</v>
      </c>
    </row>
    <row r="165" spans="1:1">
      <c r="A165" s="141" t="s">
        <v>899</v>
      </c>
    </row>
    <row r="166" spans="1:1">
      <c r="A166" s="141" t="s">
        <v>900</v>
      </c>
    </row>
    <row r="167" spans="1:1">
      <c r="A167" s="141" t="s">
        <v>901</v>
      </c>
    </row>
    <row r="168" spans="1:1">
      <c r="A168" s="141" t="s">
        <v>902</v>
      </c>
    </row>
    <row r="169" spans="1:1">
      <c r="A169" s="141" t="s">
        <v>903</v>
      </c>
    </row>
    <row r="170" spans="1:1">
      <c r="A170" s="141" t="s">
        <v>904</v>
      </c>
    </row>
    <row r="171" spans="1:1">
      <c r="A171" s="141" t="s">
        <v>905</v>
      </c>
    </row>
    <row r="172" spans="1:1">
      <c r="A172" s="141" t="s">
        <v>906</v>
      </c>
    </row>
    <row r="173" spans="1:1">
      <c r="A173" s="141" t="s">
        <v>907</v>
      </c>
    </row>
    <row r="174" spans="1:1">
      <c r="A174" s="141" t="s">
        <v>908</v>
      </c>
    </row>
    <row r="175" spans="1:1">
      <c r="A175" t="s">
        <v>909</v>
      </c>
    </row>
    <row r="176" spans="1:1">
      <c r="A176" s="141" t="s">
        <v>910</v>
      </c>
    </row>
    <row r="177" spans="1:1">
      <c r="A177" s="141" t="s">
        <v>911</v>
      </c>
    </row>
    <row r="178" spans="1:1">
      <c r="A178" s="141" t="s">
        <v>912</v>
      </c>
    </row>
    <row r="179" spans="1:1">
      <c r="A179" s="141" t="s">
        <v>913</v>
      </c>
    </row>
    <row r="180" spans="1:1">
      <c r="A180" s="141" t="s">
        <v>914</v>
      </c>
    </row>
    <row r="181" spans="1:1">
      <c r="A181" s="141" t="s">
        <v>915</v>
      </c>
    </row>
    <row r="182" spans="1:1">
      <c r="A182" s="141" t="s">
        <v>916</v>
      </c>
    </row>
    <row r="183" spans="1:1">
      <c r="A183" t="s">
        <v>917</v>
      </c>
    </row>
    <row r="184" spans="1:1">
      <c r="A184" s="141" t="s">
        <v>918</v>
      </c>
    </row>
    <row r="185" spans="1:1">
      <c r="A185" s="141" t="s">
        <v>919</v>
      </c>
    </row>
    <row r="186" spans="1:1">
      <c r="A186" t="s">
        <v>920</v>
      </c>
    </row>
    <row r="187" spans="1:1">
      <c r="A187" t="s">
        <v>921</v>
      </c>
    </row>
    <row r="188" spans="1:1">
      <c r="A188" s="141" t="s">
        <v>922</v>
      </c>
    </row>
    <row r="189" spans="1:1">
      <c r="A189" s="141" t="s">
        <v>923</v>
      </c>
    </row>
    <row r="190" spans="1:1">
      <c r="A190" t="s">
        <v>924</v>
      </c>
    </row>
    <row r="191" spans="1:1">
      <c r="A191" t="s">
        <v>925</v>
      </c>
    </row>
    <row r="192" spans="1:1">
      <c r="A192" s="141" t="s">
        <v>926</v>
      </c>
    </row>
    <row r="193" spans="1:1">
      <c r="A193" s="141" t="s">
        <v>927</v>
      </c>
    </row>
    <row r="194" spans="1:1">
      <c r="A194" t="s">
        <v>928</v>
      </c>
    </row>
    <row r="195" spans="1:1">
      <c r="A195" t="s">
        <v>929</v>
      </c>
    </row>
    <row r="196" spans="1:1">
      <c r="A196" s="141" t="s">
        <v>930</v>
      </c>
    </row>
    <row r="197" spans="1:1">
      <c r="A197" s="141" t="s">
        <v>931</v>
      </c>
    </row>
    <row r="198" spans="1:1">
      <c r="A198" s="141" t="s">
        <v>932</v>
      </c>
    </row>
    <row r="199" spans="1:1">
      <c r="A199" s="141" t="s">
        <v>933</v>
      </c>
    </row>
    <row r="200" spans="1:1">
      <c r="A200" s="141" t="s">
        <v>934</v>
      </c>
    </row>
    <row r="201" spans="1:1">
      <c r="A201" s="141" t="s">
        <v>935</v>
      </c>
    </row>
    <row r="202" spans="1:1">
      <c r="A202" s="141" t="s">
        <v>936</v>
      </c>
    </row>
    <row r="203" spans="1:1">
      <c r="A203" s="141" t="s">
        <v>937</v>
      </c>
    </row>
    <row r="204" spans="1:1">
      <c r="A204" s="141" t="s">
        <v>938</v>
      </c>
    </row>
    <row r="205" spans="1:1">
      <c r="A205" s="141" t="s">
        <v>939</v>
      </c>
    </row>
    <row r="206" spans="1:1">
      <c r="A206" s="141" t="s">
        <v>940</v>
      </c>
    </row>
    <row r="207" spans="1:1">
      <c r="A207" s="141" t="s">
        <v>941</v>
      </c>
    </row>
    <row r="208" spans="1:1">
      <c r="A208" s="141" t="s">
        <v>942</v>
      </c>
    </row>
    <row r="209" spans="1:1">
      <c r="A209" s="141" t="s">
        <v>943</v>
      </c>
    </row>
    <row r="210" spans="1:1">
      <c r="A210" t="s">
        <v>944</v>
      </c>
    </row>
    <row r="211" spans="1:1">
      <c r="A211" s="141" t="s">
        <v>945</v>
      </c>
    </row>
    <row r="212" spans="1:1">
      <c r="A212" s="141" t="s">
        <v>946</v>
      </c>
    </row>
    <row r="213" spans="1:1">
      <c r="A213" s="141" t="s">
        <v>947</v>
      </c>
    </row>
    <row r="214" spans="1:1">
      <c r="A214" s="141" t="s">
        <v>948</v>
      </c>
    </row>
    <row r="215" spans="1:1">
      <c r="A215" s="141" t="s">
        <v>949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topLeftCell="AM1" activePane="topRight" state="frozen"/>
      <selection pane="topRight" activeCell="AU229" sqref="AU229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8" hidden="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35.57031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184" t="s">
        <v>950</v>
      </c>
      <c r="C1" s="185"/>
      <c r="D1" s="185"/>
      <c r="E1" s="3"/>
      <c r="F1" s="184" t="s">
        <v>951</v>
      </c>
      <c r="G1" s="185"/>
      <c r="H1" s="186"/>
      <c r="I1" s="185"/>
      <c r="J1" s="185"/>
      <c r="K1" s="185"/>
      <c r="L1" s="185"/>
      <c r="M1" s="185"/>
      <c r="N1" s="185"/>
      <c r="O1" s="185"/>
      <c r="P1" s="185"/>
      <c r="Q1" s="185"/>
      <c r="R1" s="185"/>
      <c r="S1" s="185"/>
      <c r="T1" s="185"/>
      <c r="U1" s="185"/>
      <c r="V1" s="185"/>
      <c r="W1" s="185"/>
      <c r="X1" s="185"/>
      <c r="Y1" s="185"/>
      <c r="Z1" s="185"/>
      <c r="AA1" s="185"/>
      <c r="AB1" s="185"/>
      <c r="AC1" s="185"/>
      <c r="AD1" s="185"/>
      <c r="AE1" s="185"/>
      <c r="AF1" s="185"/>
      <c r="AG1" s="187"/>
      <c r="AH1" s="5"/>
      <c r="AI1" s="194" t="s">
        <v>952</v>
      </c>
      <c r="AJ1" s="195"/>
      <c r="AK1" s="195"/>
      <c r="AL1" s="195"/>
      <c r="AM1" s="196"/>
      <c r="AN1" s="197"/>
      <c r="AO1" s="195"/>
      <c r="AP1" s="195"/>
      <c r="AQ1" s="195"/>
      <c r="AR1" s="195"/>
      <c r="AS1" s="195"/>
      <c r="AT1" s="195"/>
      <c r="AU1" s="195"/>
      <c r="AV1" s="195"/>
      <c r="AW1" s="195"/>
      <c r="AX1" s="195"/>
      <c r="AY1" s="195"/>
      <c r="AZ1" s="195"/>
      <c r="BA1" s="195"/>
      <c r="BB1" s="195"/>
      <c r="BC1" s="195"/>
      <c r="BD1" s="195"/>
      <c r="BE1" s="195"/>
      <c r="BF1" s="198"/>
      <c r="BG1" s="5"/>
      <c r="BH1" s="199" t="s">
        <v>953</v>
      </c>
      <c r="BI1" s="200"/>
      <c r="BJ1" s="200"/>
      <c r="BK1" s="201"/>
      <c r="BL1" s="5"/>
      <c r="BM1" s="191" t="s">
        <v>954</v>
      </c>
      <c r="BN1" s="192"/>
      <c r="BO1" s="192"/>
      <c r="BP1" s="192"/>
      <c r="BQ1" s="192"/>
      <c r="BR1" s="192"/>
      <c r="BS1" s="193"/>
      <c r="BT1" s="8"/>
    </row>
    <row r="2" spans="1:72" s="7" customFormat="1" ht="11.25">
      <c r="A2" s="1"/>
      <c r="B2" s="1"/>
      <c r="C2" s="2"/>
      <c r="D2" s="1"/>
      <c r="E2" s="3"/>
      <c r="F2" s="20" t="s">
        <v>955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956</v>
      </c>
      <c r="T2" s="21"/>
      <c r="U2" s="21"/>
      <c r="V2" s="21"/>
      <c r="W2" s="24"/>
      <c r="X2" s="21"/>
      <c r="Y2" s="22"/>
      <c r="Z2" s="4"/>
      <c r="AA2" s="20" t="s">
        <v>957</v>
      </c>
      <c r="AB2" s="21"/>
      <c r="AC2" s="21"/>
      <c r="AD2" s="21"/>
      <c r="AE2" s="21"/>
      <c r="AF2" s="21"/>
      <c r="AG2" s="22"/>
      <c r="AH2" s="5"/>
      <c r="AI2" s="194" t="s">
        <v>955</v>
      </c>
      <c r="AJ2" s="195"/>
      <c r="AK2" s="195"/>
      <c r="AL2" s="195"/>
      <c r="AM2" s="196"/>
      <c r="AN2" s="197"/>
      <c r="AO2" s="195"/>
      <c r="AP2" s="195"/>
      <c r="AQ2" s="198"/>
      <c r="AR2" s="6"/>
      <c r="AS2" s="194" t="s">
        <v>958</v>
      </c>
      <c r="AT2" s="195"/>
      <c r="AU2" s="195"/>
      <c r="AV2" s="195"/>
      <c r="AW2" s="195"/>
      <c r="AX2" s="195"/>
      <c r="AY2" s="198"/>
      <c r="AZ2" s="6"/>
      <c r="BA2" s="188" t="s">
        <v>959</v>
      </c>
      <c r="BB2" s="190"/>
      <c r="BC2" s="194" t="s">
        <v>956</v>
      </c>
      <c r="BD2" s="195"/>
      <c r="BE2" s="195"/>
      <c r="BF2" s="198"/>
      <c r="BG2" s="5"/>
      <c r="BH2" s="202"/>
      <c r="BI2" s="203"/>
      <c r="BJ2" s="203"/>
      <c r="BK2" s="204"/>
      <c r="BL2" s="5"/>
      <c r="BM2" s="205"/>
      <c r="BN2" s="206"/>
      <c r="BO2" s="206"/>
      <c r="BP2" s="206"/>
      <c r="BQ2" s="206"/>
      <c r="BR2" s="206"/>
      <c r="BS2" s="207"/>
      <c r="BT2" s="8"/>
    </row>
    <row r="3" spans="1:72" s="7" customFormat="1" ht="11.25">
      <c r="A3" s="1"/>
      <c r="B3" s="1"/>
      <c r="C3" s="2"/>
      <c r="D3" s="1"/>
      <c r="E3" s="48"/>
      <c r="F3" s="49" t="s">
        <v>960</v>
      </c>
      <c r="G3" s="50"/>
      <c r="H3" s="149" t="s">
        <v>961</v>
      </c>
      <c r="I3" s="51"/>
      <c r="J3" s="51"/>
      <c r="K3" s="51"/>
      <c r="L3" s="50"/>
      <c r="M3" s="51"/>
      <c r="N3" s="51"/>
      <c r="O3" s="49" t="s">
        <v>958</v>
      </c>
      <c r="P3" s="50"/>
      <c r="Q3" s="49" t="s">
        <v>962</v>
      </c>
      <c r="R3" s="50"/>
      <c r="S3" s="49" t="s">
        <v>963</v>
      </c>
      <c r="T3" s="51"/>
      <c r="U3" s="125"/>
      <c r="V3" s="50"/>
      <c r="W3" s="52" t="s">
        <v>964</v>
      </c>
      <c r="X3" s="53"/>
      <c r="Y3" s="54"/>
      <c r="Z3" s="55"/>
      <c r="AA3" s="56" t="s">
        <v>965</v>
      </c>
      <c r="AB3" s="57"/>
      <c r="AC3" s="57"/>
      <c r="AD3" s="58"/>
      <c r="AE3" s="59" t="s">
        <v>966</v>
      </c>
      <c r="AF3" s="60"/>
      <c r="AG3" s="61"/>
      <c r="AH3" s="62"/>
      <c r="AI3" s="188" t="s">
        <v>960</v>
      </c>
      <c r="AJ3" s="190"/>
      <c r="AK3" s="188" t="s">
        <v>961</v>
      </c>
      <c r="AL3" s="189"/>
      <c r="AM3" s="210"/>
      <c r="AN3" s="211"/>
      <c r="AO3" s="189"/>
      <c r="AP3" s="189"/>
      <c r="AQ3" s="190"/>
      <c r="AR3" s="63"/>
      <c r="AS3" s="182" t="s">
        <v>967</v>
      </c>
      <c r="AT3" s="183"/>
      <c r="AU3" s="182" t="s">
        <v>968</v>
      </c>
      <c r="AV3" s="183"/>
      <c r="AW3" s="182" t="s">
        <v>969</v>
      </c>
      <c r="AX3" s="183"/>
      <c r="AY3" s="63" t="s">
        <v>970</v>
      </c>
      <c r="AZ3" s="63"/>
      <c r="BA3" s="208"/>
      <c r="BB3" s="209"/>
      <c r="BC3" s="188" t="s">
        <v>963</v>
      </c>
      <c r="BD3" s="189"/>
      <c r="BE3" s="189"/>
      <c r="BF3" s="190"/>
      <c r="BG3" s="62"/>
      <c r="BH3" s="202"/>
      <c r="BI3" s="203"/>
      <c r="BJ3" s="203"/>
      <c r="BK3" s="204"/>
      <c r="BL3" s="62"/>
      <c r="BM3" s="191" t="s">
        <v>971</v>
      </c>
      <c r="BN3" s="192"/>
      <c r="BO3" s="192"/>
      <c r="BP3" s="193"/>
      <c r="BQ3" s="191" t="s">
        <v>742</v>
      </c>
      <c r="BR3" s="192"/>
      <c r="BS3" s="193"/>
      <c r="BT3" s="155"/>
    </row>
    <row r="4" spans="1:72" s="8" customFormat="1" ht="11.25">
      <c r="A4" s="39" t="s">
        <v>972</v>
      </c>
      <c r="B4" s="40" t="s">
        <v>973</v>
      </c>
      <c r="C4" s="41" t="s">
        <v>972</v>
      </c>
      <c r="D4" s="42" t="s">
        <v>974</v>
      </c>
      <c r="E4" s="43"/>
      <c r="F4" s="42" t="s">
        <v>974</v>
      </c>
      <c r="G4" s="39" t="s">
        <v>972</v>
      </c>
      <c r="H4" s="117" t="s">
        <v>973</v>
      </c>
      <c r="I4" s="40" t="s">
        <v>973</v>
      </c>
      <c r="J4" s="40" t="s">
        <v>973</v>
      </c>
      <c r="K4" s="40" t="s">
        <v>973</v>
      </c>
      <c r="L4" s="40" t="s">
        <v>973</v>
      </c>
      <c r="M4" s="40" t="s">
        <v>973</v>
      </c>
      <c r="N4" s="40" t="s">
        <v>973</v>
      </c>
      <c r="O4" s="40" t="s">
        <v>973</v>
      </c>
      <c r="P4" s="40" t="s">
        <v>973</v>
      </c>
      <c r="Q4" s="40" t="s">
        <v>973</v>
      </c>
      <c r="R4" s="39" t="s">
        <v>972</v>
      </c>
      <c r="S4" s="42" t="s">
        <v>974</v>
      </c>
      <c r="T4" s="42" t="s">
        <v>974</v>
      </c>
      <c r="U4" s="39" t="s">
        <v>972</v>
      </c>
      <c r="V4" s="44" t="s">
        <v>973</v>
      </c>
      <c r="W4" s="44" t="s">
        <v>973</v>
      </c>
      <c r="X4" s="42" t="s">
        <v>974</v>
      </c>
      <c r="Y4" s="42" t="s">
        <v>974</v>
      </c>
      <c r="Z4" s="42" t="s">
        <v>974</v>
      </c>
      <c r="AA4" s="40" t="s">
        <v>973</v>
      </c>
      <c r="AB4" s="42" t="s">
        <v>974</v>
      </c>
      <c r="AC4" s="42" t="s">
        <v>974</v>
      </c>
      <c r="AD4" s="40" t="s">
        <v>973</v>
      </c>
      <c r="AE4" s="40" t="s">
        <v>973</v>
      </c>
      <c r="AF4" s="40" t="s">
        <v>973</v>
      </c>
      <c r="AG4" s="40" t="s">
        <v>973</v>
      </c>
      <c r="AH4" s="45"/>
      <c r="AI4" s="42" t="s">
        <v>974</v>
      </c>
      <c r="AJ4" s="39" t="s">
        <v>972</v>
      </c>
      <c r="AK4" s="40" t="s">
        <v>973</v>
      </c>
      <c r="AL4" s="40" t="s">
        <v>973</v>
      </c>
      <c r="AM4" s="119" t="s">
        <v>973</v>
      </c>
      <c r="AN4" s="117" t="s">
        <v>973</v>
      </c>
      <c r="AO4" s="40" t="s">
        <v>973</v>
      </c>
      <c r="AP4" s="40" t="s">
        <v>973</v>
      </c>
      <c r="AQ4" s="40" t="s">
        <v>973</v>
      </c>
      <c r="AR4" s="40" t="s">
        <v>973</v>
      </c>
      <c r="AS4" s="40" t="s">
        <v>973</v>
      </c>
      <c r="AT4" s="40" t="s">
        <v>973</v>
      </c>
      <c r="AU4" s="40" t="s">
        <v>973</v>
      </c>
      <c r="AV4" s="40" t="s">
        <v>973</v>
      </c>
      <c r="AW4" s="40" t="s">
        <v>973</v>
      </c>
      <c r="AX4" s="40" t="s">
        <v>973</v>
      </c>
      <c r="AY4" s="39" t="s">
        <v>972</v>
      </c>
      <c r="AZ4" s="42" t="s">
        <v>974</v>
      </c>
      <c r="BA4" s="40" t="s">
        <v>973</v>
      </c>
      <c r="BB4" s="39" t="s">
        <v>972</v>
      </c>
      <c r="BC4" s="42" t="s">
        <v>974</v>
      </c>
      <c r="BD4" s="42" t="s">
        <v>974</v>
      </c>
      <c r="BE4" s="39" t="s">
        <v>972</v>
      </c>
      <c r="BF4" s="117" t="s">
        <v>973</v>
      </c>
      <c r="BG4" s="46" t="s">
        <v>975</v>
      </c>
      <c r="BH4" s="40" t="s">
        <v>973</v>
      </c>
      <c r="BI4" s="40" t="s">
        <v>973</v>
      </c>
      <c r="BJ4" s="40" t="s">
        <v>973</v>
      </c>
      <c r="BK4" s="40" t="s">
        <v>973</v>
      </c>
      <c r="BL4" s="46" t="s">
        <v>975</v>
      </c>
      <c r="BM4" s="42" t="s">
        <v>974</v>
      </c>
      <c r="BN4" s="42" t="s">
        <v>974</v>
      </c>
      <c r="BO4" s="42" t="s">
        <v>974</v>
      </c>
      <c r="BP4" s="40" t="s">
        <v>973</v>
      </c>
      <c r="BQ4" s="39" t="s">
        <v>972</v>
      </c>
      <c r="BR4" s="39" t="s">
        <v>972</v>
      </c>
      <c r="BS4" s="39" t="s">
        <v>972</v>
      </c>
    </row>
    <row r="5" spans="1:72" s="7" customFormat="1" ht="14.25" customHeight="1">
      <c r="A5" s="123" t="s">
        <v>976</v>
      </c>
      <c r="B5" s="123" t="s">
        <v>977</v>
      </c>
      <c r="C5" s="123" t="s">
        <v>978</v>
      </c>
      <c r="D5" s="123" t="s">
        <v>979</v>
      </c>
      <c r="E5" s="131" t="s">
        <v>980</v>
      </c>
      <c r="F5" s="123" t="s">
        <v>981</v>
      </c>
      <c r="G5" s="123" t="s">
        <v>982</v>
      </c>
      <c r="H5" s="123" t="s">
        <v>983</v>
      </c>
      <c r="I5" s="123" t="s">
        <v>984</v>
      </c>
      <c r="J5" s="123" t="s">
        <v>1</v>
      </c>
      <c r="K5" s="123" t="s">
        <v>985</v>
      </c>
      <c r="L5" s="123" t="s">
        <v>986</v>
      </c>
      <c r="M5" s="123" t="s">
        <v>987</v>
      </c>
      <c r="N5" s="123" t="s">
        <v>5</v>
      </c>
      <c r="O5" s="123" t="s">
        <v>988</v>
      </c>
      <c r="P5" s="123" t="s">
        <v>989</v>
      </c>
      <c r="Q5" s="123" t="s">
        <v>990</v>
      </c>
      <c r="R5" s="123" t="s">
        <v>991</v>
      </c>
      <c r="S5" s="123" t="s">
        <v>992</v>
      </c>
      <c r="T5" s="123" t="s">
        <v>993</v>
      </c>
      <c r="U5" s="123" t="s">
        <v>4</v>
      </c>
      <c r="V5" s="123" t="s">
        <v>994</v>
      </c>
      <c r="W5" s="123" t="s">
        <v>995</v>
      </c>
      <c r="X5" s="123" t="s">
        <v>996</v>
      </c>
      <c r="Y5" s="123" t="s">
        <v>997</v>
      </c>
      <c r="Z5" s="123" t="s">
        <v>411</v>
      </c>
      <c r="AA5" s="123" t="s">
        <v>998</v>
      </c>
      <c r="AB5" s="123" t="s">
        <v>999</v>
      </c>
      <c r="AC5" s="123" t="s">
        <v>1000</v>
      </c>
      <c r="AD5" s="123" t="s">
        <v>1001</v>
      </c>
      <c r="AE5" s="123" t="s">
        <v>1002</v>
      </c>
      <c r="AF5" s="123" t="s">
        <v>1003</v>
      </c>
      <c r="AG5" s="123" t="s">
        <v>1004</v>
      </c>
      <c r="AH5" s="154" t="s">
        <v>1005</v>
      </c>
      <c r="AI5" s="123" t="s">
        <v>1006</v>
      </c>
      <c r="AJ5" s="123" t="s">
        <v>1007</v>
      </c>
      <c r="AK5" s="123" t="s">
        <v>1008</v>
      </c>
      <c r="AL5" s="123" t="s">
        <v>1009</v>
      </c>
      <c r="AM5" s="123" t="s">
        <v>1010</v>
      </c>
      <c r="AN5" s="123" t="s">
        <v>1011</v>
      </c>
      <c r="AO5" s="123" t="s">
        <v>1012</v>
      </c>
      <c r="AP5" s="123" t="s">
        <v>1013</v>
      </c>
      <c r="AQ5" s="123" t="s">
        <v>1014</v>
      </c>
      <c r="AR5" s="123" t="s">
        <v>1015</v>
      </c>
      <c r="AS5" s="123" t="s">
        <v>1016</v>
      </c>
      <c r="AT5" s="123" t="s">
        <v>1017</v>
      </c>
      <c r="AU5" s="123" t="s">
        <v>1018</v>
      </c>
      <c r="AV5" s="123" t="s">
        <v>1019</v>
      </c>
      <c r="AW5" s="123" t="s">
        <v>1020</v>
      </c>
      <c r="AX5" s="123" t="s">
        <v>1021</v>
      </c>
      <c r="AY5" s="123" t="s">
        <v>970</v>
      </c>
      <c r="AZ5" s="123" t="s">
        <v>1022</v>
      </c>
      <c r="BA5" s="123" t="s">
        <v>1023</v>
      </c>
      <c r="BB5" s="123" t="s">
        <v>1024</v>
      </c>
      <c r="BC5" s="123" t="s">
        <v>1025</v>
      </c>
      <c r="BD5" s="123" t="s">
        <v>1026</v>
      </c>
      <c r="BE5" s="123" t="s">
        <v>1027</v>
      </c>
      <c r="BF5" s="123" t="s">
        <v>1028</v>
      </c>
      <c r="BG5" s="154" t="s">
        <v>1029</v>
      </c>
      <c r="BH5" s="123" t="s">
        <v>1030</v>
      </c>
      <c r="BI5" s="123" t="s">
        <v>1031</v>
      </c>
      <c r="BJ5" s="123" t="s">
        <v>1032</v>
      </c>
      <c r="BK5" s="123" t="s">
        <v>1033</v>
      </c>
      <c r="BL5" s="154" t="s">
        <v>1034</v>
      </c>
      <c r="BM5" s="123" t="s">
        <v>1035</v>
      </c>
      <c r="BN5" s="123" t="s">
        <v>1036</v>
      </c>
      <c r="BO5" s="123" t="s">
        <v>1037</v>
      </c>
      <c r="BP5" s="123" t="s">
        <v>1038</v>
      </c>
      <c r="BQ5" s="123" t="s">
        <v>1039</v>
      </c>
      <c r="BR5" s="123" t="s">
        <v>1040</v>
      </c>
      <c r="BS5" s="123" t="s">
        <v>1041</v>
      </c>
      <c r="BT5" s="8" t="s">
        <v>1042</v>
      </c>
    </row>
    <row r="6" spans="1:72" s="8" customFormat="1" ht="15" hidden="1" customHeight="1">
      <c r="A6" s="47" t="str">
        <f t="shared" ref="A6" si="0">D6&amp;B6</f>
        <v>V4846054</v>
      </c>
      <c r="B6" s="170">
        <v>46054</v>
      </c>
      <c r="C6" s="135">
        <f>IF(BS_CONTROLE[[#This Row],[DATA]]="","",WEEKNUM(BS_CONTROLE[[#This Row],[DATA]]))</f>
        <v>6</v>
      </c>
      <c r="D6" s="171" t="s">
        <v>1043</v>
      </c>
      <c r="E6" s="159"/>
      <c r="F6" s="126" t="s">
        <v>607</v>
      </c>
      <c r="G6" s="142" t="str">
        <f>IF(D6="","*",VLOOKUP(F6,BS_ATIVIDADE[],3,FALSE))</f>
        <v>OUTROS</v>
      </c>
      <c r="H6" s="106" t="s">
        <v>394</v>
      </c>
      <c r="I6" s="106" t="s">
        <v>358</v>
      </c>
      <c r="J6" s="105">
        <v>70</v>
      </c>
      <c r="K6" s="105">
        <v>82.4</v>
      </c>
      <c r="L6" s="105" t="s">
        <v>593</v>
      </c>
      <c r="M6" s="105" t="s">
        <v>1044</v>
      </c>
      <c r="N6" s="150" t="s">
        <v>1045</v>
      </c>
      <c r="O6" s="106">
        <v>0.35416666666666669</v>
      </c>
      <c r="P6" s="106">
        <v>4.1666666666666664E-2</v>
      </c>
      <c r="Q6" s="172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1046</v>
      </c>
      <c r="W6" s="151" t="s">
        <v>1047</v>
      </c>
      <c r="X6" s="104" t="s">
        <v>421</v>
      </c>
      <c r="Y6" s="129"/>
      <c r="Z6" s="104"/>
      <c r="AA6" s="105">
        <v>1</v>
      </c>
      <c r="AB6" s="126" t="s">
        <v>412</v>
      </c>
      <c r="AC6" s="126" t="s">
        <v>593</v>
      </c>
      <c r="AD6" s="107">
        <v>0.29166666666666669</v>
      </c>
      <c r="AE6" s="105">
        <v>6249</v>
      </c>
      <c r="AF6" s="105" t="s">
        <v>593</v>
      </c>
      <c r="AG6" s="105" t="s">
        <v>593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4">
        <f>IF(D6="","*",IFERROR(IF(ISODD(COUNT(AS6:AX6)),"ERRO",SUM((AT6-AS6),(AV6-AU6),(AX6-AW6))),"ERRO"))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1048</v>
      </c>
      <c r="BK6" s="18" t="s">
        <v>1049</v>
      </c>
      <c r="BL6" s="16"/>
      <c r="BM6" s="130" t="s">
        <v>445</v>
      </c>
      <c r="BN6" s="130" t="s">
        <v>445</v>
      </c>
      <c r="BO6" s="130" t="s">
        <v>445</v>
      </c>
      <c r="BP6" s="18" t="s">
        <v>593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8" t="str">
        <f t="shared" ref="BT6:BT70" si="1">IF(BN6="","",SUBSTITUTE(BM6," ","")&amp;SUBSTITUTE(BN6," ",""))</f>
        <v>OKOK</v>
      </c>
    </row>
    <row r="7" spans="1:72" hidden="1">
      <c r="A7" s="47" t="str">
        <f t="shared" ref="A7:A71" si="2">D7&amp;B7</f>
        <v>V4246054</v>
      </c>
      <c r="B7" s="170">
        <v>46054</v>
      </c>
      <c r="C7" s="135">
        <f>IF(BS_CONTROLE[[#This Row],[DATA]]="","",WEEKNUM(BS_CONTROLE[[#This Row],[DATA]]))</f>
        <v>6</v>
      </c>
      <c r="D7" s="171" t="s">
        <v>767</v>
      </c>
      <c r="E7" s="159"/>
      <c r="F7" s="126" t="s">
        <v>698</v>
      </c>
      <c r="G7" s="142" t="str">
        <f>IF(D7="","*",VLOOKUP(F7,BS_ATIVIDADE[],3,FALSE))</f>
        <v>MECANIZAÇÃO - SOCADORA</v>
      </c>
      <c r="H7" s="106" t="s">
        <v>104</v>
      </c>
      <c r="I7" s="106" t="s">
        <v>104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2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1046</v>
      </c>
      <c r="W7" s="151" t="s">
        <v>1050</v>
      </c>
      <c r="X7" s="104" t="s">
        <v>421</v>
      </c>
      <c r="Y7" s="129"/>
      <c r="Z7" s="104"/>
      <c r="AA7" s="105">
        <v>1</v>
      </c>
      <c r="AB7" s="126" t="s">
        <v>412</v>
      </c>
      <c r="AC7" s="126" t="s">
        <v>593</v>
      </c>
      <c r="AD7" s="107">
        <v>0.29166666666666669</v>
      </c>
      <c r="AE7" s="105">
        <v>6242</v>
      </c>
      <c r="AF7" s="105" t="s">
        <v>593</v>
      </c>
      <c r="AG7" s="105" t="s">
        <v>593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4">
        <f t="shared" ref="AY7:AY70" si="3">IF(D7="","*",IFERROR(IF(ISODD(COUNT(AS7:AX7)),"ERRO",SUM((AT7-AS7),(AV7-AU7),(AX7-AW7))),"ERRO"))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1051</v>
      </c>
      <c r="BK7" s="17" t="s">
        <v>1051</v>
      </c>
      <c r="BL7" s="16"/>
      <c r="BM7" s="130" t="s">
        <v>445</v>
      </c>
      <c r="BN7" s="130" t="s">
        <v>445</v>
      </c>
      <c r="BO7" s="130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8" t="str">
        <f t="shared" ref="BT7:BT71" si="7">IF(BN7="","",SUBSTITUTE(BM7," ","")&amp;SUBSTITUTE(BN7," ",""))</f>
        <v>OKOK</v>
      </c>
    </row>
    <row r="8" spans="1:72" hidden="1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71" t="s">
        <v>794</v>
      </c>
      <c r="E8" s="159"/>
      <c r="F8" s="126" t="s">
        <v>698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4">
        <f t="shared" si="3"/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8" t="str">
        <f t="shared" si="7"/>
        <v/>
      </c>
    </row>
    <row r="9" spans="1:72" hidden="1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737</v>
      </c>
      <c r="E9" s="159">
        <v>4</v>
      </c>
      <c r="F9" s="126" t="s">
        <v>595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4">
        <f t="shared" si="3"/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8" t="str">
        <f t="shared" si="7"/>
        <v/>
      </c>
    </row>
    <row r="10" spans="1:72" hidden="1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9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4" t="str">
        <f t="shared" si="3"/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8" t="str">
        <f t="shared" si="7"/>
        <v/>
      </c>
    </row>
    <row r="11" spans="1:72" hidden="1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9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4" t="str">
        <f t="shared" si="3"/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8" t="str">
        <f t="shared" si="7"/>
        <v/>
      </c>
    </row>
    <row r="12" spans="1:72" hidden="1">
      <c r="A12" s="47" t="str">
        <f t="shared" si="2"/>
        <v>KLECIO (TP-699)46055</v>
      </c>
      <c r="B12" s="170">
        <v>46055</v>
      </c>
      <c r="C12" s="135">
        <f>IF(BS_CONTROLE[[#This Row],[DATA]]="","",WEEKNUM(BS_CONTROLE[[#This Row],[DATA]]))</f>
        <v>6</v>
      </c>
      <c r="D12" s="171" t="s">
        <v>911</v>
      </c>
      <c r="E12" s="159"/>
      <c r="F12" s="126" t="s">
        <v>775</v>
      </c>
      <c r="G12" s="142" t="str">
        <f>IF(D12="","*",VLOOKUP(F12,BS_ATIVIDADE[],3,FALSE))</f>
        <v>SOLDA</v>
      </c>
      <c r="H12" s="106" t="s">
        <v>593</v>
      </c>
      <c r="I12" s="106" t="s">
        <v>593</v>
      </c>
      <c r="J12" s="105">
        <v>70</v>
      </c>
      <c r="K12" s="105">
        <v>134.9</v>
      </c>
      <c r="L12" s="105" t="s">
        <v>593</v>
      </c>
      <c r="M12" s="105" t="s">
        <v>1052</v>
      </c>
      <c r="N12" s="150" t="s">
        <v>1053</v>
      </c>
      <c r="O12" s="106">
        <v>0.33333333333333331</v>
      </c>
      <c r="P12" s="106">
        <v>8.3333333333333329E-2</v>
      </c>
      <c r="Q12" s="172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51" t="s">
        <v>1054</v>
      </c>
      <c r="W12" s="151" t="s">
        <v>1055</v>
      </c>
      <c r="X12" s="104" t="s">
        <v>421</v>
      </c>
      <c r="Y12" s="129" t="s">
        <v>424</v>
      </c>
      <c r="Z12" s="104"/>
      <c r="AA12" s="105" t="s">
        <v>593</v>
      </c>
      <c r="AB12" s="126"/>
      <c r="AC12" s="126"/>
      <c r="AD12" s="107" t="s">
        <v>593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4">
        <f t="shared" si="3"/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50" t="s">
        <v>1056</v>
      </c>
      <c r="BG12" s="16"/>
      <c r="BH12" s="17">
        <v>0</v>
      </c>
      <c r="BI12" s="17"/>
      <c r="BJ12" s="17" t="s">
        <v>1057</v>
      </c>
      <c r="BK12" s="18" t="s">
        <v>1057</v>
      </c>
      <c r="BL12" s="16"/>
      <c r="BM12" s="130" t="s">
        <v>451</v>
      </c>
      <c r="BN12" s="130" t="s">
        <v>451</v>
      </c>
      <c r="BO12" s="130" t="s">
        <v>451</v>
      </c>
      <c r="BP12" s="18" t="s">
        <v>1057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8" t="str">
        <f t="shared" si="7"/>
        <v>SemOportunidadeSemOportunidade</v>
      </c>
    </row>
    <row r="13" spans="1:72" hidden="1">
      <c r="A13" s="47" t="str">
        <f t="shared" si="2"/>
        <v>EXPANSÃO TURMA 146055</v>
      </c>
      <c r="B13" s="170">
        <v>46055</v>
      </c>
      <c r="C13" s="135">
        <f>IF(BS_CONTROLE[[#This Row],[DATA]]="","",WEEKNUM(BS_CONTROLE[[#This Row],[DATA]]))</f>
        <v>6</v>
      </c>
      <c r="D13" s="171" t="s">
        <v>594</v>
      </c>
      <c r="E13" s="159"/>
      <c r="F13" s="126" t="s">
        <v>654</v>
      </c>
      <c r="G13" s="142" t="str">
        <f>IF(D13="","*",VLOOKUP(F13,BS_ATIVIDADE[],3,FALSE))</f>
        <v>EXPANSÃO</v>
      </c>
      <c r="H13" s="106" t="s">
        <v>593</v>
      </c>
      <c r="I13" s="106" t="s">
        <v>593</v>
      </c>
      <c r="J13" s="105">
        <v>170</v>
      </c>
      <c r="K13" s="105">
        <v>114.045</v>
      </c>
      <c r="L13" s="105" t="s">
        <v>593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50" t="s">
        <v>1058</v>
      </c>
      <c r="O13" s="106">
        <v>0.33333333333333331</v>
      </c>
      <c r="P13" s="106">
        <v>8.3333333333333329E-2</v>
      </c>
      <c r="Q13" s="172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1059</v>
      </c>
      <c r="W13" s="151" t="s">
        <v>1055</v>
      </c>
      <c r="X13" s="104" t="s">
        <v>421</v>
      </c>
      <c r="Y13" s="129" t="s">
        <v>424</v>
      </c>
      <c r="Z13" s="104"/>
      <c r="AA13" s="105">
        <v>1</v>
      </c>
      <c r="AB13" s="126" t="s">
        <v>412</v>
      </c>
      <c r="AC13" s="126" t="s">
        <v>593</v>
      </c>
      <c r="AD13" s="107">
        <v>0.29166666666666669</v>
      </c>
      <c r="AE13" s="105">
        <v>6249</v>
      </c>
      <c r="AF13" s="105" t="s">
        <v>593</v>
      </c>
      <c r="AG13" s="105" t="s">
        <v>593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ZCD-ZSQ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4">
        <f t="shared" si="3"/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1059</v>
      </c>
      <c r="BG13" s="16"/>
      <c r="BH13" s="17">
        <v>0</v>
      </c>
      <c r="BI13" s="17"/>
      <c r="BJ13" s="17" t="s">
        <v>1060</v>
      </c>
      <c r="BK13" s="18" t="s">
        <v>1060</v>
      </c>
      <c r="BL13" s="16"/>
      <c r="BM13" s="130" t="s">
        <v>447</v>
      </c>
      <c r="BN13" s="130" t="s">
        <v>471</v>
      </c>
      <c r="BO13" s="130" t="s">
        <v>471</v>
      </c>
      <c r="BP13" s="18" t="s">
        <v>1060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8" t="str">
        <f t="shared" si="7"/>
        <v>CondiçõesClimáticaChuva</v>
      </c>
    </row>
    <row r="14" spans="1:72" hidden="1">
      <c r="A14" s="47" t="str">
        <f t="shared" si="2"/>
        <v>V8346055</v>
      </c>
      <c r="B14" s="170">
        <v>46055</v>
      </c>
      <c r="C14" s="135">
        <f>IF(BS_CONTROLE[[#This Row],[DATA]]="","",WEEKNUM(BS_CONTROLE[[#This Row],[DATA]]))</f>
        <v>6</v>
      </c>
      <c r="D14" s="171" t="s">
        <v>791</v>
      </c>
      <c r="E14" s="159"/>
      <c r="F14" s="126" t="s">
        <v>698</v>
      </c>
      <c r="G14" s="142" t="str">
        <f>IF(D14="","*",VLOOKUP(F14,BS_ATIVIDADE[],3,FALSE))</f>
        <v>MECANIZAÇÃO - SOCADORA</v>
      </c>
      <c r="H14" s="106" t="s">
        <v>360</v>
      </c>
      <c r="I14" s="106" t="s">
        <v>360</v>
      </c>
      <c r="J14" s="105">
        <v>70</v>
      </c>
      <c r="K14" s="105">
        <v>87</v>
      </c>
      <c r="L14" s="105" t="s">
        <v>593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2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1061</v>
      </c>
      <c r="W14" s="151" t="s">
        <v>1050</v>
      </c>
      <c r="X14" s="104" t="s">
        <v>421</v>
      </c>
      <c r="Y14" s="129" t="s">
        <v>424</v>
      </c>
      <c r="Z14" s="104"/>
      <c r="AA14" s="105">
        <v>1</v>
      </c>
      <c r="AB14" s="126" t="s">
        <v>412</v>
      </c>
      <c r="AC14" s="126" t="s">
        <v>593</v>
      </c>
      <c r="AD14" s="107" t="s">
        <v>593</v>
      </c>
      <c r="AE14" s="105" t="s">
        <v>593</v>
      </c>
      <c r="AF14" s="105" t="s">
        <v>593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1062</v>
      </c>
      <c r="AL14" s="31" t="s">
        <v>1062</v>
      </c>
      <c r="AM14" s="105" t="s">
        <v>394</v>
      </c>
      <c r="AN14" s="105" t="s">
        <v>395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4">
        <f t="shared" si="3"/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1061</v>
      </c>
      <c r="BG14" s="16"/>
      <c r="BH14" s="17">
        <v>0</v>
      </c>
      <c r="BI14" s="17"/>
      <c r="BJ14" s="17" t="s">
        <v>1063</v>
      </c>
      <c r="BK14" s="18" t="s">
        <v>1063</v>
      </c>
      <c r="BL14" s="16"/>
      <c r="BM14" s="130" t="s">
        <v>451</v>
      </c>
      <c r="BN14" s="130" t="s">
        <v>451</v>
      </c>
      <c r="BO14" s="130" t="s">
        <v>451</v>
      </c>
      <c r="BP14" s="18" t="s">
        <v>1063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8" t="str">
        <f t="shared" si="7"/>
        <v>SemOportunidadeSemOportunidade</v>
      </c>
    </row>
    <row r="15" spans="1:72" hidden="1">
      <c r="A15" s="47" t="str">
        <f t="shared" si="2"/>
        <v>V4846055</v>
      </c>
      <c r="B15" s="170">
        <v>46055</v>
      </c>
      <c r="C15" s="135">
        <f>IF(BS_CONTROLE[[#This Row],[DATA]]="","",WEEKNUM(BS_CONTROLE[[#This Row],[DATA]]))</f>
        <v>6</v>
      </c>
      <c r="D15" s="171" t="s">
        <v>1043</v>
      </c>
      <c r="E15" s="159"/>
      <c r="F15" s="126" t="s">
        <v>698</v>
      </c>
      <c r="G15" s="142" t="str">
        <f>IF(D15="","*",VLOOKUP(F15,BS_ATIVIDADE[],3,FALSE))</f>
        <v>MECANIZAÇÃO - SOCADORA</v>
      </c>
      <c r="H15" s="106" t="s">
        <v>360</v>
      </c>
      <c r="I15" s="106" t="s">
        <v>360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2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1046</v>
      </c>
      <c r="W15" s="151" t="s">
        <v>1050</v>
      </c>
      <c r="X15" s="104" t="s">
        <v>421</v>
      </c>
      <c r="Y15" s="129" t="s">
        <v>424</v>
      </c>
      <c r="Z15" s="104"/>
      <c r="AA15" s="105">
        <v>1</v>
      </c>
      <c r="AB15" s="126" t="s">
        <v>412</v>
      </c>
      <c r="AC15" s="126" t="s">
        <v>593</v>
      </c>
      <c r="AD15" s="107">
        <v>0.29166666666666669</v>
      </c>
      <c r="AE15" s="105">
        <v>6249</v>
      </c>
      <c r="AF15" s="105" t="s">
        <v>593</v>
      </c>
      <c r="AG15" s="105" t="s">
        <v>593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4">
        <f t="shared" si="3"/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1046</v>
      </c>
      <c r="BG15" s="16"/>
      <c r="BH15" s="17">
        <v>0</v>
      </c>
      <c r="BI15" s="17"/>
      <c r="BJ15" s="17" t="s">
        <v>1063</v>
      </c>
      <c r="BK15" s="18" t="s">
        <v>1063</v>
      </c>
      <c r="BL15" s="16"/>
      <c r="BM15" s="130" t="s">
        <v>451</v>
      </c>
      <c r="BN15" s="130" t="s">
        <v>451</v>
      </c>
      <c r="BO15" s="130" t="s">
        <v>451</v>
      </c>
      <c r="BP15" s="18" t="s">
        <v>1063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8" t="str">
        <f t="shared" si="7"/>
        <v>SemOportunidadeSemOportunidade</v>
      </c>
    </row>
    <row r="16" spans="1:72" hidden="1">
      <c r="A16" s="47" t="str">
        <f t="shared" si="2"/>
        <v>W5846055</v>
      </c>
      <c r="B16" s="170">
        <v>46055</v>
      </c>
      <c r="C16" s="135">
        <f>IF(BS_CONTROLE[[#This Row],[DATA]]="","",WEEKNUM(BS_CONTROLE[[#This Row],[DATA]]))</f>
        <v>6</v>
      </c>
      <c r="D16" s="171" t="s">
        <v>824</v>
      </c>
      <c r="E16" s="159"/>
      <c r="F16" s="126" t="s">
        <v>756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2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1064</v>
      </c>
      <c r="W16" s="151" t="s">
        <v>1065</v>
      </c>
      <c r="X16" s="104" t="s">
        <v>421</v>
      </c>
      <c r="Y16" s="129" t="s">
        <v>424</v>
      </c>
      <c r="Z16" s="104"/>
      <c r="AA16" s="105">
        <v>1</v>
      </c>
      <c r="AB16" s="126" t="s">
        <v>412</v>
      </c>
      <c r="AC16" s="126" t="s">
        <v>593</v>
      </c>
      <c r="AD16" s="107">
        <v>0.29166666666666669</v>
      </c>
      <c r="AE16" s="105">
        <v>9341</v>
      </c>
      <c r="AF16" s="105" t="s">
        <v>593</v>
      </c>
      <c r="AG16" s="105" t="s">
        <v>593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4">
        <f t="shared" si="3"/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1064</v>
      </c>
      <c r="BG16" s="16"/>
      <c r="BH16" s="17">
        <v>0</v>
      </c>
      <c r="BI16" s="17"/>
      <c r="BJ16" s="17" t="s">
        <v>1066</v>
      </c>
      <c r="BK16" s="18" t="s">
        <v>1063</v>
      </c>
      <c r="BL16" s="16"/>
      <c r="BM16" s="130" t="s">
        <v>451</v>
      </c>
      <c r="BN16" s="130" t="s">
        <v>451</v>
      </c>
      <c r="BO16" s="130" t="s">
        <v>451</v>
      </c>
      <c r="BP16" s="18" t="s">
        <v>1063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8" t="str">
        <f t="shared" si="7"/>
        <v>SemOportunidadeSemOportunidade</v>
      </c>
    </row>
    <row r="17" spans="1:72" hidden="1">
      <c r="A17" s="47" t="str">
        <f t="shared" si="2"/>
        <v>W5846055</v>
      </c>
      <c r="B17" s="170">
        <v>46055</v>
      </c>
      <c r="C17" s="135">
        <f>IF(BS_CONTROLE[[#This Row],[DATA]]="","",WEEKNUM(BS_CONTROLE[[#This Row],[DATA]]))</f>
        <v>6</v>
      </c>
      <c r="D17" s="171" t="s">
        <v>824</v>
      </c>
      <c r="E17" s="159"/>
      <c r="F17" s="126" t="s">
        <v>786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593</v>
      </c>
      <c r="P17" s="106">
        <v>4.1666666666666664E-2</v>
      </c>
      <c r="Q17" s="172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1064</v>
      </c>
      <c r="W17" s="151" t="s">
        <v>1067</v>
      </c>
      <c r="X17" s="104" t="s">
        <v>421</v>
      </c>
      <c r="Y17" s="129" t="s">
        <v>424</v>
      </c>
      <c r="Z17" s="104"/>
      <c r="AA17" s="105">
        <v>1</v>
      </c>
      <c r="AB17" s="126" t="s">
        <v>412</v>
      </c>
      <c r="AC17" s="126" t="s">
        <v>593</v>
      </c>
      <c r="AD17" s="107">
        <v>0.29166666666666669</v>
      </c>
      <c r="AE17" s="105">
        <v>9341</v>
      </c>
      <c r="AF17" s="105" t="s">
        <v>593</v>
      </c>
      <c r="AG17" s="105" t="s">
        <v>593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4">
        <f t="shared" si="3"/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1064</v>
      </c>
      <c r="BG17" s="16"/>
      <c r="BH17" s="17">
        <v>0</v>
      </c>
      <c r="BI17" s="17"/>
      <c r="BJ17" s="17" t="s">
        <v>1066</v>
      </c>
      <c r="BK17" s="18" t="s">
        <v>1063</v>
      </c>
      <c r="BL17" s="16"/>
      <c r="BM17" s="130" t="s">
        <v>451</v>
      </c>
      <c r="BN17" s="130" t="s">
        <v>451</v>
      </c>
      <c r="BO17" s="130" t="s">
        <v>451</v>
      </c>
      <c r="BP17" s="18" t="s">
        <v>1063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8" t="str">
        <f t="shared" si="7"/>
        <v>SemOportunidadeSemOportunidade</v>
      </c>
    </row>
    <row r="18" spans="1:72" hidden="1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9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4" t="str">
        <f t="shared" si="3"/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8" t="str">
        <f t="shared" si="7"/>
        <v/>
      </c>
    </row>
    <row r="19" spans="1:72" hidden="1">
      <c r="A19" s="47" t="str">
        <f t="shared" si="2"/>
        <v>V4246055</v>
      </c>
      <c r="B19" s="170">
        <v>46055</v>
      </c>
      <c r="C19" s="135">
        <f>IF(BS_CONTROLE[[#This Row],[DATA]]="","",WEEKNUM(BS_CONTROLE[[#This Row],[DATA]]))</f>
        <v>6</v>
      </c>
      <c r="D19" s="171" t="s">
        <v>767</v>
      </c>
      <c r="E19" s="159"/>
      <c r="F19" s="126" t="s">
        <v>698</v>
      </c>
      <c r="G19" s="142" t="str">
        <f>IF(D19="","*",VLOOKUP(F19,BS_ATIVIDADE[],3,FALSE))</f>
        <v>MECANIZAÇÃO - SOCADORA</v>
      </c>
      <c r="H19" s="105" t="s">
        <v>104</v>
      </c>
      <c r="I19" s="105" t="s">
        <v>104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2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1046</v>
      </c>
      <c r="W19" s="151" t="s">
        <v>1050</v>
      </c>
      <c r="X19" s="104" t="s">
        <v>421</v>
      </c>
      <c r="Y19" s="129" t="s">
        <v>424</v>
      </c>
      <c r="Z19" s="104"/>
      <c r="AA19" s="105">
        <v>1</v>
      </c>
      <c r="AB19" s="126" t="s">
        <v>412</v>
      </c>
      <c r="AC19" s="126" t="s">
        <v>593</v>
      </c>
      <c r="AD19" s="107">
        <v>0.29166666666666669</v>
      </c>
      <c r="AE19" s="105">
        <v>6242</v>
      </c>
      <c r="AF19" s="105" t="s">
        <v>593</v>
      </c>
      <c r="AG19" s="105" t="s">
        <v>593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4">
        <f t="shared" si="3"/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1046</v>
      </c>
      <c r="BG19" s="16"/>
      <c r="BH19" s="17">
        <v>0</v>
      </c>
      <c r="BI19" s="17"/>
      <c r="BJ19" s="17" t="s">
        <v>1068</v>
      </c>
      <c r="BK19" s="18" t="s">
        <v>1068</v>
      </c>
      <c r="BL19" s="16"/>
      <c r="BM19" s="130" t="s">
        <v>451</v>
      </c>
      <c r="BN19" s="130" t="s">
        <v>451</v>
      </c>
      <c r="BO19" s="130" t="s">
        <v>451</v>
      </c>
      <c r="BP19" s="18" t="s">
        <v>1068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8" t="str">
        <f t="shared" si="7"/>
        <v>SemOportunidadeSemOportunidade</v>
      </c>
    </row>
    <row r="20" spans="1:72" hidden="1">
      <c r="A20" s="47" t="str">
        <f t="shared" si="2"/>
        <v>EDSON (TP-780)46055</v>
      </c>
      <c r="B20" s="170">
        <v>46055</v>
      </c>
      <c r="C20" s="135">
        <f>IF(BS_CONTROLE[[#This Row],[DATA]]="","",WEEKNUM(BS_CONTROLE[[#This Row],[DATA]]))</f>
        <v>6</v>
      </c>
      <c r="D20" s="171" t="s">
        <v>876</v>
      </c>
      <c r="E20" s="159"/>
      <c r="F20" s="126" t="s">
        <v>779</v>
      </c>
      <c r="G20" s="142" t="str">
        <f>IF(D20="","*",VLOOKUP(F20,BS_ATIVIDADE[],3,FALSE))</f>
        <v>DORMENTE - SUBSTITUIÇÂO</v>
      </c>
      <c r="H20" s="105" t="s">
        <v>593</v>
      </c>
      <c r="I20" s="105" t="s">
        <v>593</v>
      </c>
      <c r="J20" s="105">
        <v>56</v>
      </c>
      <c r="K20" s="105">
        <v>205</v>
      </c>
      <c r="L20" s="105" t="s">
        <v>593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2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1069</v>
      </c>
      <c r="W20" s="151" t="s">
        <v>1070</v>
      </c>
      <c r="X20" s="104" t="s">
        <v>421</v>
      </c>
      <c r="Y20" s="129" t="s">
        <v>424</v>
      </c>
      <c r="Z20" s="104"/>
      <c r="AA20" s="105" t="s">
        <v>593</v>
      </c>
      <c r="AB20" s="126" t="s">
        <v>593</v>
      </c>
      <c r="AC20" s="126" t="s">
        <v>593</v>
      </c>
      <c r="AD20" s="107" t="s">
        <v>593</v>
      </c>
      <c r="AE20" s="105" t="s">
        <v>593</v>
      </c>
      <c r="AF20" s="105" t="s">
        <v>593</v>
      </c>
      <c r="AG20" s="105" t="s">
        <v>593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>
        <v>0</v>
      </c>
      <c r="AT20" s="108">
        <v>0</v>
      </c>
      <c r="AU20" s="136"/>
      <c r="AV20" s="136"/>
      <c r="AW20" s="14"/>
      <c r="AX20" s="14"/>
      <c r="AY20" s="164">
        <f t="shared" si="3"/>
        <v>0</v>
      </c>
      <c r="AZ20" s="153"/>
      <c r="BA20" s="109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1069</v>
      </c>
      <c r="BG20" s="16"/>
      <c r="BH20" s="17">
        <v>0</v>
      </c>
      <c r="BI20" s="17"/>
      <c r="BJ20" s="17" t="s">
        <v>1071</v>
      </c>
      <c r="BK20" s="18" t="s">
        <v>1072</v>
      </c>
      <c r="BL20" s="16"/>
      <c r="BM20" s="130" t="s">
        <v>451</v>
      </c>
      <c r="BN20" s="130" t="s">
        <v>451</v>
      </c>
      <c r="BO20" s="130" t="s">
        <v>451</v>
      </c>
      <c r="BP20" s="18" t="s">
        <v>1072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8" t="str">
        <f t="shared" si="7"/>
        <v>SemOportunidadeSemOportunidade</v>
      </c>
    </row>
    <row r="21" spans="1:72" hidden="1">
      <c r="A21" s="47" t="str">
        <f t="shared" si="2"/>
        <v>W5946055</v>
      </c>
      <c r="B21" s="170">
        <v>46055</v>
      </c>
      <c r="C21" s="135">
        <f>IF(BS_CONTROLE[[#This Row],[DATA]]="","",WEEKNUM(BS_CONTROLE[[#This Row],[DATA]]))</f>
        <v>6</v>
      </c>
      <c r="D21" s="171" t="s">
        <v>825</v>
      </c>
      <c r="E21" s="159"/>
      <c r="F21" s="126" t="s">
        <v>607</v>
      </c>
      <c r="G21" s="142" t="str">
        <f>IF(D21="","*",VLOOKUP(F21,BS_ATIVIDADE[],3,FALSE))</f>
        <v>OUTROS</v>
      </c>
      <c r="H21" s="105" t="s">
        <v>104</v>
      </c>
      <c r="I21" s="105" t="s">
        <v>104</v>
      </c>
      <c r="J21" s="105">
        <v>56</v>
      </c>
      <c r="K21" s="105">
        <v>201.7</v>
      </c>
      <c r="L21" s="105">
        <v>147</v>
      </c>
      <c r="M21" s="105" t="s">
        <v>1073</v>
      </c>
      <c r="N21" s="150" t="s">
        <v>1074</v>
      </c>
      <c r="O21" s="106">
        <v>0.35416666666666669</v>
      </c>
      <c r="P21" s="106">
        <v>4.1666666666666664E-2</v>
      </c>
      <c r="Q21" s="172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1075</v>
      </c>
      <c r="W21" s="151" t="s">
        <v>1076</v>
      </c>
      <c r="X21" s="104" t="s">
        <v>421</v>
      </c>
      <c r="Y21" s="129" t="s">
        <v>424</v>
      </c>
      <c r="Z21" s="104"/>
      <c r="AA21" s="105">
        <v>1</v>
      </c>
      <c r="AB21" s="126" t="s">
        <v>412</v>
      </c>
      <c r="AC21" s="126" t="s">
        <v>593</v>
      </c>
      <c r="AD21" s="107">
        <v>0.29166666666666669</v>
      </c>
      <c r="AE21" s="105">
        <v>7629</v>
      </c>
      <c r="AF21" s="105" t="s">
        <v>593</v>
      </c>
      <c r="AG21" s="105" t="s">
        <v>593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4">
        <f t="shared" si="3"/>
        <v>4.166666666666663E-2</v>
      </c>
      <c r="AZ21" s="153"/>
      <c r="BA21" s="109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1075</v>
      </c>
      <c r="BG21" s="16"/>
      <c r="BH21" s="17">
        <v>2</v>
      </c>
      <c r="BI21" s="17"/>
      <c r="BJ21" s="17" t="s">
        <v>1077</v>
      </c>
      <c r="BK21" s="18" t="s">
        <v>1077</v>
      </c>
      <c r="BL21" s="16"/>
      <c r="BM21" s="130" t="s">
        <v>445</v>
      </c>
      <c r="BN21" s="130" t="s">
        <v>445</v>
      </c>
      <c r="BO21" s="130" t="s">
        <v>445</v>
      </c>
      <c r="BP21" s="18" t="s">
        <v>593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8" t="str">
        <f t="shared" si="7"/>
        <v>OKOK</v>
      </c>
    </row>
    <row r="22" spans="1:72" hidden="1">
      <c r="A22" s="47" t="str">
        <f t="shared" si="2"/>
        <v>ROBSON (TF-701)46055</v>
      </c>
      <c r="B22" s="170">
        <v>46055</v>
      </c>
      <c r="C22" s="135">
        <f>IF(BS_CONTROLE[[#This Row],[DATA]]="","",WEEKNUM(BS_CONTROLE[[#This Row],[DATA]]))</f>
        <v>6</v>
      </c>
      <c r="D22" s="171" t="s">
        <v>933</v>
      </c>
      <c r="E22" s="159"/>
      <c r="F22" s="126" t="s">
        <v>815</v>
      </c>
      <c r="G22" s="142" t="str">
        <f>IF(D22="","*",VLOOKUP(F22,BS_ATIVIDADE[],3,FALSE))</f>
        <v>OUTROS</v>
      </c>
      <c r="H22" s="105" t="s">
        <v>593</v>
      </c>
      <c r="I22" s="105" t="s">
        <v>593</v>
      </c>
      <c r="J22" s="105">
        <v>56</v>
      </c>
      <c r="K22" s="105">
        <v>168</v>
      </c>
      <c r="L22" s="105" t="s">
        <v>593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2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1078</v>
      </c>
      <c r="W22" s="151" t="s">
        <v>1079</v>
      </c>
      <c r="X22" s="104" t="s">
        <v>421</v>
      </c>
      <c r="Y22" s="129" t="s">
        <v>424</v>
      </c>
      <c r="Z22" s="104"/>
      <c r="AA22" s="105" t="s">
        <v>593</v>
      </c>
      <c r="AB22" s="126" t="s">
        <v>593</v>
      </c>
      <c r="AC22" s="126" t="s">
        <v>593</v>
      </c>
      <c r="AD22" s="107" t="s">
        <v>593</v>
      </c>
      <c r="AE22" s="105" t="s">
        <v>593</v>
      </c>
      <c r="AF22" s="105" t="s">
        <v>593</v>
      </c>
      <c r="AG22" s="105" t="s">
        <v>593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ZER-ZDI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4">
        <f t="shared" si="3"/>
        <v>0</v>
      </c>
      <c r="AZ22" s="153"/>
      <c r="BA22" s="109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1078</v>
      </c>
      <c r="BG22" s="16"/>
      <c r="BH22" s="17">
        <v>0</v>
      </c>
      <c r="BI22" s="17"/>
      <c r="BJ22" s="17" t="s">
        <v>1080</v>
      </c>
      <c r="BK22" s="18" t="s">
        <v>1072</v>
      </c>
      <c r="BL22" s="16"/>
      <c r="BM22" s="130" t="s">
        <v>451</v>
      </c>
      <c r="BN22" s="130" t="s">
        <v>451</v>
      </c>
      <c r="BO22" s="130" t="s">
        <v>451</v>
      </c>
      <c r="BP22" s="18" t="s">
        <v>1072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8" t="str">
        <f t="shared" si="7"/>
        <v>SemOportunidadeSemOportunidade</v>
      </c>
    </row>
    <row r="23" spans="1:72" hidden="1">
      <c r="A23" s="47" t="str">
        <f t="shared" si="2"/>
        <v>OSMAR (TMA-677)46055</v>
      </c>
      <c r="B23" s="170">
        <v>46055</v>
      </c>
      <c r="C23" s="135">
        <f>IF(BS_CONTROLE[[#This Row],[DATA]]="","",WEEKNUM(BS_CONTROLE[[#This Row],[DATA]]))</f>
        <v>6</v>
      </c>
      <c r="D23" s="171" t="s">
        <v>924</v>
      </c>
      <c r="E23" s="159"/>
      <c r="F23" s="126" t="s">
        <v>753</v>
      </c>
      <c r="G23" s="142" t="str">
        <f>IF(D23="","*",VLOOKUP(F23,BS_ATIVIDADE[],3,FALSE))</f>
        <v>AMV</v>
      </c>
      <c r="H23" s="105" t="s">
        <v>593</v>
      </c>
      <c r="I23" s="105" t="s">
        <v>593</v>
      </c>
      <c r="J23" s="105">
        <v>56</v>
      </c>
      <c r="K23" s="105">
        <v>157.9</v>
      </c>
      <c r="L23" s="105" t="s">
        <v>593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2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1081</v>
      </c>
      <c r="W23" s="151" t="s">
        <v>1082</v>
      </c>
      <c r="X23" s="104" t="s">
        <v>421</v>
      </c>
      <c r="Y23" s="129" t="s">
        <v>424</v>
      </c>
      <c r="Z23" s="104"/>
      <c r="AA23" s="105" t="s">
        <v>593</v>
      </c>
      <c r="AB23" s="126" t="s">
        <v>593</v>
      </c>
      <c r="AC23" s="126" t="s">
        <v>593</v>
      </c>
      <c r="AD23" s="107" t="s">
        <v>593</v>
      </c>
      <c r="AE23" s="105" t="s">
        <v>593</v>
      </c>
      <c r="AF23" s="105" t="s">
        <v>593</v>
      </c>
      <c r="AG23" s="105" t="s">
        <v>593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ZGA-ZCX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 t="shared" si="3"/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1081</v>
      </c>
      <c r="BG23" s="16"/>
      <c r="BH23" s="17">
        <v>0</v>
      </c>
      <c r="BI23" s="17"/>
      <c r="BJ23" s="17" t="s">
        <v>1083</v>
      </c>
      <c r="BK23" s="18" t="s">
        <v>1083</v>
      </c>
      <c r="BL23" s="16"/>
      <c r="BM23" s="130" t="s">
        <v>430</v>
      </c>
      <c r="BN23" s="130" t="s">
        <v>455</v>
      </c>
      <c r="BO23" s="130" t="s">
        <v>517</v>
      </c>
      <c r="BP23" s="18" t="s">
        <v>1083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8" t="str">
        <f t="shared" si="7"/>
        <v>TOOperação</v>
      </c>
    </row>
    <row r="24" spans="1:72" hidden="1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9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4" t="str">
        <f t="shared" si="3"/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8" t="str">
        <f t="shared" si="7"/>
        <v/>
      </c>
    </row>
    <row r="25" spans="1:72" hidden="1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9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4" t="str">
        <f t="shared" si="3"/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8" t="str">
        <f t="shared" si="7"/>
        <v/>
      </c>
    </row>
    <row r="26" spans="1:72" hidden="1">
      <c r="A26" s="47" t="str">
        <f t="shared" si="2"/>
        <v>E1746055</v>
      </c>
      <c r="B26" s="170">
        <v>46055</v>
      </c>
      <c r="C26" s="135">
        <f>IF(BS_CONTROLE[[#This Row],[DATA]]="","",WEEKNUM(BS_CONTROLE[[#This Row],[DATA]]))</f>
        <v>6</v>
      </c>
      <c r="D26" s="104" t="s">
        <v>737</v>
      </c>
      <c r="E26" s="159">
        <v>4</v>
      </c>
      <c r="F26" s="126" t="s">
        <v>595</v>
      </c>
      <c r="G26" s="142" t="str">
        <f>IF(D26="","*",VLOOKUP(F26,BS_ATIVIDADE[],3,FALSE))</f>
        <v>CAMINHÂO - SOLDA</v>
      </c>
      <c r="H26" s="106" t="s">
        <v>201</v>
      </c>
      <c r="I26" s="106" t="s">
        <v>201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1084</v>
      </c>
      <c r="W26" s="151" t="s">
        <v>1085</v>
      </c>
      <c r="X26" s="104" t="s">
        <v>421</v>
      </c>
      <c r="Y26" s="129" t="s">
        <v>424</v>
      </c>
      <c r="Z26" s="104"/>
      <c r="AA26" s="105">
        <v>1</v>
      </c>
      <c r="AB26" s="103" t="s">
        <v>412</v>
      </c>
      <c r="AC26" s="152"/>
      <c r="AD26" s="107">
        <v>0.33333333333333331</v>
      </c>
      <c r="AE26" s="105" t="s">
        <v>593</v>
      </c>
      <c r="AF26" s="105" t="s">
        <v>593</v>
      </c>
      <c r="AG26" s="105" t="s">
        <v>593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ZKE-ZWW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0.52083333333333337</v>
      </c>
      <c r="AS26" s="108">
        <v>0</v>
      </c>
      <c r="AT26" s="108">
        <v>0</v>
      </c>
      <c r="AU26" s="136"/>
      <c r="AV26" s="136"/>
      <c r="AW26" s="14"/>
      <c r="AX26" s="14"/>
      <c r="AY26" s="164">
        <f t="shared" si="3"/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1084</v>
      </c>
      <c r="BG26" s="16"/>
      <c r="BH26" s="17">
        <v>0</v>
      </c>
      <c r="BI26" s="17"/>
      <c r="BJ26" s="17" t="s">
        <v>1086</v>
      </c>
      <c r="BK26" s="18" t="s">
        <v>1087</v>
      </c>
      <c r="BL26" s="16"/>
      <c r="BM26" s="130" t="s">
        <v>451</v>
      </c>
      <c r="BN26" s="130" t="s">
        <v>451</v>
      </c>
      <c r="BO26" s="130" t="s">
        <v>451</v>
      </c>
      <c r="BP26" s="18" t="s">
        <v>1087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8" t="str">
        <f t="shared" si="7"/>
        <v>SemOportunidadeSemOportunidade</v>
      </c>
    </row>
    <row r="27" spans="1:72" hidden="1">
      <c r="A27" s="47" t="str">
        <f t="shared" si="2"/>
        <v>V8946055</v>
      </c>
      <c r="B27" s="170">
        <v>46055</v>
      </c>
      <c r="C27" s="135">
        <f>IF(BS_CONTROLE[[#This Row],[DATA]]="","",WEEKNUM(BS_CONTROLE[[#This Row],[DATA]]))</f>
        <v>6</v>
      </c>
      <c r="D27" s="171" t="s">
        <v>803</v>
      </c>
      <c r="E27" s="159"/>
      <c r="F27" s="126" t="s">
        <v>698</v>
      </c>
      <c r="G27" s="142" t="str">
        <f>IF(D27="","*",VLOOKUP(F27,BS_ATIVIDADE[],3,FALSE))</f>
        <v>MECANIZAÇÃO - SOCADORA</v>
      </c>
      <c r="H27" s="105" t="s">
        <v>201</v>
      </c>
      <c r="I27" s="105" t="s">
        <v>201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2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1061</v>
      </c>
      <c r="W27" s="151" t="s">
        <v>1050</v>
      </c>
      <c r="X27" s="104" t="s">
        <v>416</v>
      </c>
      <c r="Y27" s="129" t="s">
        <v>424</v>
      </c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0.65347222222222223</v>
      </c>
      <c r="AU27" s="136"/>
      <c r="AV27" s="136"/>
      <c r="AW27" s="14"/>
      <c r="AX27" s="14"/>
      <c r="AY27" s="164">
        <f t="shared" si="3"/>
        <v>0.19027777777777777</v>
      </c>
      <c r="AZ27" s="153"/>
      <c r="BA27" s="109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1061</v>
      </c>
      <c r="BG27" s="16"/>
      <c r="BH27" s="17">
        <v>2</v>
      </c>
      <c r="BI27" s="17"/>
      <c r="BJ27" s="17" t="s">
        <v>1088</v>
      </c>
      <c r="BK27" s="18" t="s">
        <v>1089</v>
      </c>
      <c r="BL27" s="16"/>
      <c r="BM27" s="130" t="s">
        <v>437</v>
      </c>
      <c r="BN27" s="130" t="s">
        <v>467</v>
      </c>
      <c r="BO27" s="130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8" t="str">
        <f t="shared" si="7"/>
        <v>MecanizaçãoAtivos</v>
      </c>
    </row>
    <row r="28" spans="1:72" hidden="1">
      <c r="A28" s="47" t="str">
        <f>D28&amp;B28</f>
        <v>E42</v>
      </c>
      <c r="B28" s="174"/>
      <c r="C28" s="135" t="str">
        <f>IF(BS_CONTROLE[[#This Row],[DATA]]="","",WEEKNUM(BS_CONTROLE[[#This Row],[DATA]]))</f>
        <v/>
      </c>
      <c r="D28" s="171" t="s">
        <v>744</v>
      </c>
      <c r="E28" s="159"/>
      <c r="F28" s="126" t="s">
        <v>660</v>
      </c>
      <c r="G28" s="142" t="str">
        <f>IF(D28="","*",VLOOKUP(F28,BS_ATIVIDADE[],3,FALSE))</f>
        <v>TRILHEIRO - DESCARGA</v>
      </c>
      <c r="H28" s="106" t="s">
        <v>201</v>
      </c>
      <c r="I28" s="106" t="s">
        <v>1090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50" t="s">
        <v>1091</v>
      </c>
      <c r="O28" s="106">
        <v>0.39583333333333331</v>
      </c>
      <c r="P28" s="106">
        <v>8.3333333333333329E-2</v>
      </c>
      <c r="Q28" s="172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1092</v>
      </c>
      <c r="W28" s="151" t="s">
        <v>1093</v>
      </c>
      <c r="X28" s="104" t="s">
        <v>421</v>
      </c>
      <c r="Y28" s="129"/>
      <c r="Z28" s="129"/>
      <c r="AA28" s="105">
        <v>2</v>
      </c>
      <c r="AB28" s="126" t="s">
        <v>418</v>
      </c>
      <c r="AC28" s="126" t="s">
        <v>419</v>
      </c>
      <c r="AD28" s="107">
        <v>0.33333333333333331</v>
      </c>
      <c r="AE28" s="105" t="s">
        <v>593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64">
        <f t="shared" si="3"/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1092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5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8"/>
    </row>
    <row r="29" spans="1:72" hidden="1">
      <c r="A29" s="47" t="str">
        <f t="shared" si="2"/>
        <v>ISMAEL(TP-726)</v>
      </c>
      <c r="B29" s="170"/>
      <c r="C29" s="135" t="str">
        <f>IF(BS_CONTROLE[[#This Row],[DATA]]="","",WEEKNUM(BS_CONTROLE[[#This Row],[DATA]]))</f>
        <v/>
      </c>
      <c r="D29" s="171" t="s">
        <v>892</v>
      </c>
      <c r="E29" s="159"/>
      <c r="F29" s="126" t="s">
        <v>775</v>
      </c>
      <c r="G29" s="142" t="str">
        <f>IF(D29="","*",VLOOKUP(F29,BS_ATIVIDADE[],3,FALSE))</f>
        <v>SOLDA</v>
      </c>
      <c r="H29" s="105" t="s">
        <v>593</v>
      </c>
      <c r="I29" s="105" t="s">
        <v>593</v>
      </c>
      <c r="J29" s="105">
        <v>55</v>
      </c>
      <c r="K29" s="105">
        <v>94.664000000000001</v>
      </c>
      <c r="L29" s="105" t="s">
        <v>593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2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1094</v>
      </c>
      <c r="W29" s="151" t="s">
        <v>1055</v>
      </c>
      <c r="X29" s="104" t="s">
        <v>421</v>
      </c>
      <c r="Y29" s="129"/>
      <c r="Z29" s="104"/>
      <c r="AA29" s="105">
        <v>1</v>
      </c>
      <c r="AB29" s="126" t="s">
        <v>412</v>
      </c>
      <c r="AC29" s="126" t="s">
        <v>593</v>
      </c>
      <c r="AD29" s="107">
        <v>0.45833333333333331</v>
      </c>
      <c r="AE29" s="105">
        <v>6239</v>
      </c>
      <c r="AF29" s="105" t="s">
        <v>593</v>
      </c>
      <c r="AG29" s="105" t="s">
        <v>593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4">
        <f t="shared" si="3"/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1094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8" t="str">
        <f t="shared" si="7"/>
        <v/>
      </c>
    </row>
    <row r="30" spans="1:72" hidden="1">
      <c r="A30" s="47" t="str">
        <f t="shared" si="2"/>
        <v>CAIQUE (TP-869)46055</v>
      </c>
      <c r="B30" s="170">
        <v>46055</v>
      </c>
      <c r="C30" s="135">
        <f>IF(BS_CONTROLE[[#This Row],[DATA]]="","",WEEKNUM(BS_CONTROLE[[#This Row],[DATA]]))</f>
        <v>6</v>
      </c>
      <c r="D30" s="171" t="s">
        <v>860</v>
      </c>
      <c r="E30" s="159"/>
      <c r="F30" s="126" t="s">
        <v>726</v>
      </c>
      <c r="G30" s="142" t="str">
        <f>IF(D30="","*",VLOOKUP(F30,BS_ATIVIDADE[],3,FALSE))</f>
        <v>MODERNIZAÇÃO</v>
      </c>
      <c r="H30" s="105" t="s">
        <v>593</v>
      </c>
      <c r="I30" s="105" t="s">
        <v>593</v>
      </c>
      <c r="J30" s="105">
        <v>48</v>
      </c>
      <c r="K30" s="105">
        <v>123.363</v>
      </c>
      <c r="L30" s="105" t="s">
        <v>593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2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1095</v>
      </c>
      <c r="W30" s="151" t="s">
        <v>1055</v>
      </c>
      <c r="X30" s="104" t="s">
        <v>421</v>
      </c>
      <c r="Y30" s="129" t="s">
        <v>424</v>
      </c>
      <c r="Z30" s="104"/>
      <c r="AA30" s="105" t="s">
        <v>593</v>
      </c>
      <c r="AB30" s="126" t="s">
        <v>593</v>
      </c>
      <c r="AC30" s="126" t="s">
        <v>593</v>
      </c>
      <c r="AD30" s="107" t="s">
        <v>593</v>
      </c>
      <c r="AE30" s="105" t="s">
        <v>593</v>
      </c>
      <c r="AF30" s="105" t="s">
        <v>593</v>
      </c>
      <c r="AG30" s="105" t="s">
        <v>593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ZWI-ZEM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4">
        <f t="shared" si="3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1095</v>
      </c>
      <c r="BG30" s="16"/>
      <c r="BH30" s="17">
        <v>0</v>
      </c>
      <c r="BI30" s="17"/>
      <c r="BJ30" s="17" t="s">
        <v>1060</v>
      </c>
      <c r="BK30" s="18" t="s">
        <v>1060</v>
      </c>
      <c r="BL30" s="16"/>
      <c r="BM30" s="130" t="s">
        <v>447</v>
      </c>
      <c r="BN30" s="130" t="s">
        <v>471</v>
      </c>
      <c r="BO30" s="130" t="s">
        <v>471</v>
      </c>
      <c r="BP30" s="18" t="s">
        <v>1060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8" t="str">
        <f t="shared" si="7"/>
        <v>CondiçõesClimáticaChuva</v>
      </c>
    </row>
    <row r="31" spans="1:72" hidden="1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9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4" t="str">
        <f t="shared" si="3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8" t="str">
        <f t="shared" si="7"/>
        <v/>
      </c>
    </row>
    <row r="32" spans="1:72" hidden="1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9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4" t="str">
        <f t="shared" si="3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8" t="str">
        <f t="shared" si="7"/>
        <v/>
      </c>
    </row>
    <row r="33" spans="1:72" hidden="1">
      <c r="A33" s="47" t="str">
        <f t="shared" si="2"/>
        <v>W6046055</v>
      </c>
      <c r="B33" s="170">
        <v>46055</v>
      </c>
      <c r="C33" s="135">
        <f>IF(BS_CONTROLE[[#This Row],[DATA]]="","",WEEKNUM(BS_CONTROLE[[#This Row],[DATA]]))</f>
        <v>6</v>
      </c>
      <c r="D33" s="171" t="s">
        <v>826</v>
      </c>
      <c r="E33" s="159"/>
      <c r="F33" s="126" t="s">
        <v>788</v>
      </c>
      <c r="G33" s="142" t="str">
        <f>IF(D33="","*",VLOOKUP(F33,BS_ATIVIDADE[],3,FALSE))</f>
        <v>OUTROS</v>
      </c>
      <c r="H33" s="105" t="s">
        <v>212</v>
      </c>
      <c r="I33" s="105" t="s">
        <v>212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2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1092</v>
      </c>
      <c r="W33" s="151" t="s">
        <v>1096</v>
      </c>
      <c r="X33" s="104" t="s">
        <v>421</v>
      </c>
      <c r="Y33" s="129" t="s">
        <v>424</v>
      </c>
      <c r="Z33" s="104"/>
      <c r="AA33" s="105">
        <v>1</v>
      </c>
      <c r="AB33" s="126" t="s">
        <v>412</v>
      </c>
      <c r="AC33" s="126" t="s">
        <v>593</v>
      </c>
      <c r="AD33" s="107">
        <v>0.29166666666666669</v>
      </c>
      <c r="AE33" s="105">
        <v>7694</v>
      </c>
      <c r="AF33" s="105" t="s">
        <v>593</v>
      </c>
      <c r="AG33" s="105" t="s">
        <v>593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 t="shared" si="3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1092</v>
      </c>
      <c r="BG33" s="16"/>
      <c r="BH33" s="17">
        <v>0</v>
      </c>
      <c r="BI33" s="17"/>
      <c r="BJ33" s="17" t="s">
        <v>1097</v>
      </c>
      <c r="BK33" s="18" t="s">
        <v>1098</v>
      </c>
      <c r="BL33" s="16"/>
      <c r="BM33" s="130" t="s">
        <v>436</v>
      </c>
      <c r="BN33" s="130" t="s">
        <v>456</v>
      </c>
      <c r="BO33" s="130" t="s">
        <v>522</v>
      </c>
      <c r="BP33" s="18" t="s">
        <v>1098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8" t="str">
        <f t="shared" si="7"/>
        <v>MecânicaLocomotiva</v>
      </c>
    </row>
    <row r="34" spans="1:72" hidden="1">
      <c r="A34" s="47" t="str">
        <f t="shared" si="2"/>
        <v>W6046055</v>
      </c>
      <c r="B34" s="170">
        <v>46055</v>
      </c>
      <c r="C34" s="135">
        <f>IF(BS_CONTROLE[[#This Row],[DATA]]="","",WEEKNUM(BS_CONTROLE[[#This Row],[DATA]]))</f>
        <v>6</v>
      </c>
      <c r="D34" s="171" t="s">
        <v>826</v>
      </c>
      <c r="E34" s="159"/>
      <c r="F34" s="126" t="s">
        <v>756</v>
      </c>
      <c r="G34" s="142" t="str">
        <f>IF(D34="","*",VLOOKUP(F34,BS_ATIVIDADE[],3,FALSE))</f>
        <v>DORMENTE - DESCARGA</v>
      </c>
      <c r="H34" s="105" t="s">
        <v>212</v>
      </c>
      <c r="I34" s="105" t="s">
        <v>212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593</v>
      </c>
      <c r="P34" s="106">
        <v>4.1666666666666664E-2</v>
      </c>
      <c r="Q34" s="172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1092</v>
      </c>
      <c r="W34" s="151" t="s">
        <v>1099</v>
      </c>
      <c r="X34" s="104" t="s">
        <v>421</v>
      </c>
      <c r="Y34" s="129" t="s">
        <v>424</v>
      </c>
      <c r="Z34" s="104"/>
      <c r="AA34" s="105">
        <v>1</v>
      </c>
      <c r="AB34" s="126" t="s">
        <v>412</v>
      </c>
      <c r="AC34" s="126" t="s">
        <v>593</v>
      </c>
      <c r="AD34" s="107">
        <v>0.29166666666666669</v>
      </c>
      <c r="AE34" s="105">
        <v>7694</v>
      </c>
      <c r="AF34" s="105" t="s">
        <v>593</v>
      </c>
      <c r="AG34" s="105" t="s">
        <v>593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4">
        <f t="shared" si="3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1092</v>
      </c>
      <c r="BG34" s="16"/>
      <c r="BH34" s="17">
        <v>0</v>
      </c>
      <c r="BI34" s="17"/>
      <c r="BJ34" s="17" t="s">
        <v>1097</v>
      </c>
      <c r="BK34" s="18" t="s">
        <v>1098</v>
      </c>
      <c r="BL34" s="16"/>
      <c r="BM34" s="130" t="s">
        <v>436</v>
      </c>
      <c r="BN34" s="130" t="s">
        <v>456</v>
      </c>
      <c r="BO34" s="130" t="s">
        <v>522</v>
      </c>
      <c r="BP34" s="18" t="s">
        <v>1098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8" t="str">
        <f t="shared" si="7"/>
        <v>MecânicaLocomotiva</v>
      </c>
    </row>
    <row r="35" spans="1:72" hidden="1">
      <c r="A35" s="47" t="str">
        <f t="shared" si="2"/>
        <v>W9646055</v>
      </c>
      <c r="B35" s="170">
        <v>46055</v>
      </c>
      <c r="C35" s="135">
        <f>IF(BS_CONTROLE[[#This Row],[DATA]]="","",WEEKNUM(BS_CONTROLE[[#This Row],[DATA]]))</f>
        <v>6</v>
      </c>
      <c r="D35" s="171" t="s">
        <v>840</v>
      </c>
      <c r="E35" s="159"/>
      <c r="F35" s="126" t="s">
        <v>715</v>
      </c>
      <c r="G35" s="142" t="str">
        <f>IF(D35="","*",VLOOKUP(F35,BS_ATIVIDADE[],3,FALSE))</f>
        <v>MODERNIZAÇÃO</v>
      </c>
      <c r="H35" s="105" t="s">
        <v>55</v>
      </c>
      <c r="I35" s="105" t="s">
        <v>55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50" t="s">
        <v>65</v>
      </c>
      <c r="O35" s="106">
        <v>0.3125</v>
      </c>
      <c r="P35" s="106">
        <v>0.20833333333333334</v>
      </c>
      <c r="Q35" s="172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1100</v>
      </c>
      <c r="W35" s="151" t="s">
        <v>1099</v>
      </c>
      <c r="X35" s="104" t="s">
        <v>421</v>
      </c>
      <c r="Y35" s="129" t="s">
        <v>424</v>
      </c>
      <c r="Z35" s="104"/>
      <c r="AA35" s="105">
        <v>1</v>
      </c>
      <c r="AB35" s="126" t="s">
        <v>412</v>
      </c>
      <c r="AC35" s="126" t="s">
        <v>593</v>
      </c>
      <c r="AD35" s="107">
        <v>0.29166666666666669</v>
      </c>
      <c r="AE35" s="105" t="s">
        <v>593</v>
      </c>
      <c r="AF35" s="105" t="s">
        <v>593</v>
      </c>
      <c r="AG35" s="105" t="s">
        <v>593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ZEJ-ZRB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0.5708333333333333</v>
      </c>
      <c r="AS35" s="108">
        <v>0.69444444444444442</v>
      </c>
      <c r="AT35" s="108">
        <v>0.72222222222222221</v>
      </c>
      <c r="AU35" s="136"/>
      <c r="AV35" s="136"/>
      <c r="AW35" s="14"/>
      <c r="AX35" s="14"/>
      <c r="AY35" s="164">
        <f t="shared" si="3"/>
        <v>2.777777777777779E-2</v>
      </c>
      <c r="AZ35" s="153"/>
      <c r="BA35" s="177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1100</v>
      </c>
      <c r="BG35" s="16"/>
      <c r="BH35" s="17">
        <v>0</v>
      </c>
      <c r="BI35" s="17"/>
      <c r="BJ35" s="17" t="s">
        <v>1101</v>
      </c>
      <c r="BK35" s="18" t="s">
        <v>1102</v>
      </c>
      <c r="BL35" s="16"/>
      <c r="BM35" s="130" t="s">
        <v>440</v>
      </c>
      <c r="BN35" s="130" t="s">
        <v>469</v>
      </c>
      <c r="BO35" s="130" t="s">
        <v>547</v>
      </c>
      <c r="BP35" s="18" t="s">
        <v>1103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8" t="str">
        <f t="shared" si="7"/>
        <v>CCOCirculaçãoIntervaloOportunidade</v>
      </c>
    </row>
    <row r="36" spans="1:72" hidden="1">
      <c r="A36" s="47" t="str">
        <f t="shared" si="2"/>
        <v>W6146055</v>
      </c>
      <c r="B36" s="170">
        <v>46055</v>
      </c>
      <c r="C36" s="135">
        <f>IF(BS_CONTROLE[[#This Row],[DATA]]="","",WEEKNUM(BS_CONTROLE[[#This Row],[DATA]]))</f>
        <v>6</v>
      </c>
      <c r="D36" s="171" t="s">
        <v>827</v>
      </c>
      <c r="E36" s="159"/>
      <c r="F36" s="126" t="s">
        <v>607</v>
      </c>
      <c r="G36" s="142" t="str">
        <f>IF(D36="","*",VLOOKUP(F36,BS_ATIVIDADE[],3,FALSE))</f>
        <v>OUTROS</v>
      </c>
      <c r="H36" s="106" t="s">
        <v>306</v>
      </c>
      <c r="I36" s="106" t="s">
        <v>306</v>
      </c>
      <c r="J36" s="105">
        <v>92</v>
      </c>
      <c r="K36" s="105">
        <v>83.7</v>
      </c>
      <c r="L36" s="105" t="s">
        <v>593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2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1104</v>
      </c>
      <c r="W36" s="151" t="s">
        <v>1105</v>
      </c>
      <c r="X36" s="104" t="s">
        <v>416</v>
      </c>
      <c r="Y36" s="129" t="s">
        <v>420</v>
      </c>
      <c r="Z36" s="104"/>
      <c r="AA36" s="105">
        <v>1</v>
      </c>
      <c r="AB36" s="126" t="s">
        <v>412</v>
      </c>
      <c r="AC36" s="126" t="s">
        <v>406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ZXW-ZGP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4">
        <f t="shared" si="3"/>
        <v>4.1666666666666685E-2</v>
      </c>
      <c r="AZ36" s="153"/>
      <c r="BA36" s="109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1104</v>
      </c>
      <c r="BG36" s="16"/>
      <c r="BH36" s="17">
        <v>2</v>
      </c>
      <c r="BI36" s="17"/>
      <c r="BJ36" s="17" t="s">
        <v>1106</v>
      </c>
      <c r="BK36" s="18" t="s">
        <v>1106</v>
      </c>
      <c r="BL36" s="16"/>
      <c r="BM36" s="130" t="s">
        <v>445</v>
      </c>
      <c r="BN36" s="130" t="s">
        <v>445</v>
      </c>
      <c r="BO36" s="130" t="s">
        <v>445</v>
      </c>
      <c r="BP36" s="18" t="s">
        <v>593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8" t="str">
        <f t="shared" si="7"/>
        <v>OKOK</v>
      </c>
    </row>
    <row r="37" spans="1:72" hidden="1">
      <c r="A37" s="47" t="str">
        <f t="shared" si="2"/>
        <v>W6246055</v>
      </c>
      <c r="B37" s="170">
        <v>46055</v>
      </c>
      <c r="C37" s="135">
        <f>IF(BS_CONTROLE[[#This Row],[DATA]]="","",WEEKNUM(BS_CONTROLE[[#This Row],[DATA]]))</f>
        <v>6</v>
      </c>
      <c r="D37" s="171" t="s">
        <v>828</v>
      </c>
      <c r="E37" s="159"/>
      <c r="F37" s="126" t="s">
        <v>607</v>
      </c>
      <c r="G37" s="142" t="str">
        <f>IF(D37="","*",VLOOKUP(F37,BS_ATIVIDADE[],3,FALSE))</f>
        <v>OUTROS</v>
      </c>
      <c r="H37" s="106" t="s">
        <v>184</v>
      </c>
      <c r="I37" s="106" t="s">
        <v>1107</v>
      </c>
      <c r="J37" s="105">
        <v>92</v>
      </c>
      <c r="K37" s="105">
        <v>83.7</v>
      </c>
      <c r="L37" s="105" t="s">
        <v>593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2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1104</v>
      </c>
      <c r="W37" s="151" t="s">
        <v>1105</v>
      </c>
      <c r="X37" s="104" t="s">
        <v>416</v>
      </c>
      <c r="Y37" s="129" t="s">
        <v>420</v>
      </c>
      <c r="Z37" s="104"/>
      <c r="AA37" s="105">
        <v>1</v>
      </c>
      <c r="AB37" s="126" t="s">
        <v>412</v>
      </c>
      <c r="AC37" s="126" t="s">
        <v>406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ZXW-ZGP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4">
        <f t="shared" si="3"/>
        <v>4.166666666666663E-2</v>
      </c>
      <c r="AZ37" s="153"/>
      <c r="BA37" s="109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1104</v>
      </c>
      <c r="BG37" s="16"/>
      <c r="BH37" s="17">
        <v>2</v>
      </c>
      <c r="BI37" s="17"/>
      <c r="BJ37" s="17" t="s">
        <v>1108</v>
      </c>
      <c r="BK37" s="18" t="s">
        <v>1108</v>
      </c>
      <c r="BL37" s="16"/>
      <c r="BM37" s="130" t="s">
        <v>445</v>
      </c>
      <c r="BN37" s="130" t="s">
        <v>445</v>
      </c>
      <c r="BO37" s="130" t="s">
        <v>445</v>
      </c>
      <c r="BP37" s="18" t="s">
        <v>593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8" t="str">
        <f t="shared" si="7"/>
        <v>OKOK</v>
      </c>
    </row>
    <row r="38" spans="1:72" hidden="1">
      <c r="A38" s="47" t="str">
        <f t="shared" si="2"/>
        <v>CAIQUE (TMA-677)46055</v>
      </c>
      <c r="B38" s="170">
        <v>46055</v>
      </c>
      <c r="C38" s="135">
        <f>IF(BS_CONTROLE[[#This Row],[DATA]]="","",WEEKNUM(BS_CONTROLE[[#This Row],[DATA]]))</f>
        <v>6</v>
      </c>
      <c r="D38" s="171" t="s">
        <v>859</v>
      </c>
      <c r="E38" s="159"/>
      <c r="F38" s="126" t="s">
        <v>753</v>
      </c>
      <c r="G38" s="142" t="str">
        <f>IF(D38="","*",VLOOKUP(F38,BS_ATIVIDADE[],3,FALSE))</f>
        <v>AMV</v>
      </c>
      <c r="H38" s="106" t="s">
        <v>593</v>
      </c>
      <c r="I38" s="105" t="s">
        <v>593</v>
      </c>
      <c r="J38" s="105">
        <v>54</v>
      </c>
      <c r="K38" s="105">
        <v>81.814999999999998</v>
      </c>
      <c r="L38" s="105" t="s">
        <v>593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2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1104</v>
      </c>
      <c r="W38" s="151" t="s">
        <v>1109</v>
      </c>
      <c r="X38" s="104" t="s">
        <v>421</v>
      </c>
      <c r="Y38" s="129" t="s">
        <v>424</v>
      </c>
      <c r="Z38" s="104"/>
      <c r="AA38" s="105" t="s">
        <v>593</v>
      </c>
      <c r="AB38" s="126" t="s">
        <v>593</v>
      </c>
      <c r="AC38" s="126" t="s">
        <v>593</v>
      </c>
      <c r="AD38" s="107" t="s">
        <v>593</v>
      </c>
      <c r="AE38" s="105" t="s">
        <v>593</v>
      </c>
      <c r="AF38" s="105" t="s">
        <v>593</v>
      </c>
      <c r="AG38" s="105" t="s">
        <v>593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ZEZ-ZXW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4">
        <f t="shared" si="3"/>
        <v>0</v>
      </c>
      <c r="AZ38" s="153"/>
      <c r="BA38" s="109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1104</v>
      </c>
      <c r="BG38" s="16"/>
      <c r="BH38" s="17">
        <v>0</v>
      </c>
      <c r="BI38" s="17"/>
      <c r="BJ38" s="17" t="s">
        <v>1080</v>
      </c>
      <c r="BK38" s="18" t="s">
        <v>1110</v>
      </c>
      <c r="BL38" s="16"/>
      <c r="BM38" s="130" t="s">
        <v>441</v>
      </c>
      <c r="BN38" s="130" t="s">
        <v>470</v>
      </c>
      <c r="BO38" s="130" t="s">
        <v>521</v>
      </c>
      <c r="BP38" s="18" t="s">
        <v>1110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8" t="str">
        <f t="shared" si="7"/>
        <v>SuperExecução</v>
      </c>
    </row>
    <row r="39" spans="1:72" hidden="1">
      <c r="A39" s="47" t="str">
        <f t="shared" si="2"/>
        <v>HUELTON (TP-725)46055</v>
      </c>
      <c r="B39" s="170">
        <v>46055</v>
      </c>
      <c r="C39" s="135">
        <f>IF(BS_CONTROLE[[#This Row],[DATA]]="","",WEEKNUM(BS_CONTROLE[[#This Row],[DATA]]))</f>
        <v>6</v>
      </c>
      <c r="D39" s="104" t="s">
        <v>889</v>
      </c>
      <c r="E39" s="173"/>
      <c r="F39" s="126" t="s">
        <v>775</v>
      </c>
      <c r="G39" s="142" t="str">
        <f>IF(D39="","*",VLOOKUP(F39,BS_ATIVIDADE[],3,FALSE))</f>
        <v>SOLDA</v>
      </c>
      <c r="H39" s="106" t="s">
        <v>593</v>
      </c>
      <c r="I39" s="105" t="s">
        <v>593</v>
      </c>
      <c r="J39" s="105">
        <v>54</v>
      </c>
      <c r="K39" s="105">
        <v>65.3</v>
      </c>
      <c r="L39" s="105" t="s">
        <v>593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2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1104</v>
      </c>
      <c r="W39" s="151" t="s">
        <v>1055</v>
      </c>
      <c r="X39" s="104" t="s">
        <v>421</v>
      </c>
      <c r="Y39" s="129" t="s">
        <v>424</v>
      </c>
      <c r="Z39" s="104"/>
      <c r="AA39" s="105" t="s">
        <v>593</v>
      </c>
      <c r="AB39" s="126" t="s">
        <v>593</v>
      </c>
      <c r="AC39" s="126" t="s">
        <v>593</v>
      </c>
      <c r="AD39" s="107" t="s">
        <v>593</v>
      </c>
      <c r="AE39" s="105" t="s">
        <v>593</v>
      </c>
      <c r="AF39" s="105" t="s">
        <v>593</v>
      </c>
      <c r="AG39" s="105" t="s">
        <v>593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ZPG-MRS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4">
        <f t="shared" si="3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1104</v>
      </c>
      <c r="BG39" s="16"/>
      <c r="BH39" s="17">
        <v>0</v>
      </c>
      <c r="BI39" s="17"/>
      <c r="BJ39" s="17" t="s">
        <v>1111</v>
      </c>
      <c r="BK39" s="18" t="s">
        <v>1111</v>
      </c>
      <c r="BL39" s="16"/>
      <c r="BM39" s="130" t="s">
        <v>451</v>
      </c>
      <c r="BN39" s="130" t="s">
        <v>451</v>
      </c>
      <c r="BO39" s="130" t="s">
        <v>451</v>
      </c>
      <c r="BP39" s="18" t="s">
        <v>1111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8" t="str">
        <f t="shared" si="7"/>
        <v>SemOportunidadeSemOportunidade</v>
      </c>
    </row>
    <row r="40" spans="1:72" hidden="1">
      <c r="A40" s="47" t="str">
        <f t="shared" si="2"/>
        <v>EXPANSÃO TURMA 146055</v>
      </c>
      <c r="B40" s="176">
        <v>46055</v>
      </c>
      <c r="C40" s="135">
        <f>IF(BS_CONTROLE[[#This Row],[DATA]]="","",WEEKNUM(BS_CONTROLE[[#This Row],[DATA]]))</f>
        <v>6</v>
      </c>
      <c r="D40" s="104" t="s">
        <v>594</v>
      </c>
      <c r="E40" s="173">
        <v>650</v>
      </c>
      <c r="F40" s="126" t="s">
        <v>654</v>
      </c>
      <c r="G40" s="142" t="str">
        <f>IF(D40="","*",VLOOKUP(F40,BS_ATIVIDADE[],3,FALSE))</f>
        <v>EXPANSÃO</v>
      </c>
      <c r="H40" s="106" t="s">
        <v>593</v>
      </c>
      <c r="I40" s="106"/>
      <c r="J40" s="105">
        <v>53</v>
      </c>
      <c r="K40" s="105">
        <v>123.8</v>
      </c>
      <c r="L40" s="105" t="s">
        <v>593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50" t="s">
        <v>1112</v>
      </c>
      <c r="O40" s="106">
        <v>0.33333333333333331</v>
      </c>
      <c r="P40" s="106">
        <v>8.3333333333333329E-2</v>
      </c>
      <c r="Q40" s="172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1113</v>
      </c>
      <c r="W40" s="151" t="s">
        <v>1055</v>
      </c>
      <c r="X40" s="104" t="s">
        <v>421</v>
      </c>
      <c r="Y40" s="129" t="s">
        <v>424</v>
      </c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ZZV-ZPG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4">
        <f t="shared" si="3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1113</v>
      </c>
      <c r="BG40" s="16"/>
      <c r="BH40" s="17">
        <v>2</v>
      </c>
      <c r="BI40" s="17"/>
      <c r="BJ40" s="17" t="s">
        <v>1114</v>
      </c>
      <c r="BK40" s="18" t="s">
        <v>1115</v>
      </c>
      <c r="BL40" s="16"/>
      <c r="BM40" s="130" t="s">
        <v>445</v>
      </c>
      <c r="BN40" s="130" t="s">
        <v>445</v>
      </c>
      <c r="BO40" s="130" t="s">
        <v>445</v>
      </c>
      <c r="BP40" s="18" t="s">
        <v>593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8" t="str">
        <f t="shared" si="7"/>
        <v>OKOK</v>
      </c>
    </row>
    <row r="41" spans="1:72" hidden="1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9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4" t="str">
        <f t="shared" si="3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8" t="str">
        <f t="shared" si="7"/>
        <v/>
      </c>
    </row>
    <row r="42" spans="1:72" hidden="1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9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4" t="str">
        <f t="shared" si="3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8" t="str">
        <f t="shared" si="7"/>
        <v/>
      </c>
    </row>
    <row r="43" spans="1:72" hidden="1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9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4" t="str">
        <f t="shared" si="3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8" t="str">
        <f t="shared" si="7"/>
        <v/>
      </c>
    </row>
    <row r="44" spans="1:72" hidden="1">
      <c r="A44" s="47" t="str">
        <f t="shared" si="2"/>
        <v>KLECIO (TP-699)</v>
      </c>
      <c r="B44" s="102"/>
      <c r="C44" s="135" t="str">
        <f>IF(BS_CONTROLE[[#This Row],[DATA]]="","",WEEKNUM(BS_CONTROLE[[#This Row],[DATA]]))</f>
        <v/>
      </c>
      <c r="D44" s="104" t="s">
        <v>911</v>
      </c>
      <c r="E44" s="159"/>
      <c r="F44" s="126" t="s">
        <v>775</v>
      </c>
      <c r="G44" s="142" t="str">
        <f>IF(D44="","*",VLOOKUP(F44,BS_ATIVIDADE[],3,FALSE))</f>
        <v>SOLDA</v>
      </c>
      <c r="H44" s="106" t="s">
        <v>593</v>
      </c>
      <c r="I44" s="106" t="s">
        <v>593</v>
      </c>
      <c r="J44" s="105">
        <v>70</v>
      </c>
      <c r="K44" s="105">
        <v>87.3</v>
      </c>
      <c r="L44" s="105" t="s">
        <v>593</v>
      </c>
      <c r="M44" s="105" t="s">
        <v>1052</v>
      </c>
      <c r="N44" s="150" t="s">
        <v>1053</v>
      </c>
      <c r="O44" s="106">
        <v>0.33333333333333331</v>
      </c>
      <c r="P44" s="106">
        <v>8.3333333333333329E-2</v>
      </c>
      <c r="Q44" s="172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51" t="s">
        <v>1054</v>
      </c>
      <c r="W44" s="151" t="s">
        <v>1055</v>
      </c>
      <c r="X44" s="104" t="s">
        <v>421</v>
      </c>
      <c r="Y44" s="129"/>
      <c r="Z44" s="104"/>
      <c r="AA44" s="105" t="s">
        <v>593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87.3</v>
      </c>
      <c r="AQ44" s="105">
        <f>BS_CONTROLE[[#This Row],[KM - Inicio]]</f>
        <v>87.3</v>
      </c>
      <c r="AR44" s="108"/>
      <c r="AS44" s="108"/>
      <c r="AT44" s="108"/>
      <c r="AU44" s="136"/>
      <c r="AV44" s="136"/>
      <c r="AW44" s="14"/>
      <c r="AX44" s="14"/>
      <c r="AY44" s="164">
        <f t="shared" si="3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8" t="str">
        <f t="shared" si="7"/>
        <v/>
      </c>
    </row>
    <row r="45" spans="1:72" hidden="1">
      <c r="A45" s="47" t="str">
        <f t="shared" si="2"/>
        <v>V83</v>
      </c>
      <c r="B45" s="102"/>
      <c r="C45" s="135" t="str">
        <f>IF(BS_CONTROLE[[#This Row],[DATA]]="","",WEEKNUM(BS_CONTROLE[[#This Row],[DATA]]))</f>
        <v/>
      </c>
      <c r="D45" s="104" t="s">
        <v>791</v>
      </c>
      <c r="E45" s="159"/>
      <c r="F45" s="126" t="s">
        <v>698</v>
      </c>
      <c r="G45" s="142" t="str">
        <f>IF(D45="","*",VLOOKUP(F45,BS_ATIVIDADE[],3,FALSE))</f>
        <v>MECANIZAÇÃO - SOCADORA</v>
      </c>
      <c r="H45" s="106" t="s">
        <v>1062</v>
      </c>
      <c r="I45" s="106" t="s">
        <v>1062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2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1061</v>
      </c>
      <c r="W45" s="151" t="s">
        <v>1050</v>
      </c>
      <c r="X45" s="104" t="s">
        <v>421</v>
      </c>
      <c r="Y45" s="129" t="s">
        <v>424</v>
      </c>
      <c r="Z45" s="104"/>
      <c r="AA45" s="105">
        <v>1</v>
      </c>
      <c r="AB45" s="126" t="s">
        <v>412</v>
      </c>
      <c r="AC45" s="126" t="s">
        <v>593</v>
      </c>
      <c r="AD45" s="107" t="s">
        <v>593</v>
      </c>
      <c r="AE45" s="105" t="s">
        <v>593</v>
      </c>
      <c r="AF45" s="105" t="s">
        <v>593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ZRX-ZRQ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4">
        <f t="shared" si="3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 t="s">
        <v>1116</v>
      </c>
      <c r="BK45" s="18"/>
      <c r="BL45" s="16"/>
      <c r="BM45" s="130"/>
      <c r="BN45" s="130"/>
      <c r="BO45" s="130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8" t="str">
        <f t="shared" si="7"/>
        <v/>
      </c>
    </row>
    <row r="46" spans="1:72" hidden="1">
      <c r="A46" s="47" t="str">
        <f t="shared" si="2"/>
        <v>EXPANSÃO TURMA 146056</v>
      </c>
      <c r="B46" s="102">
        <v>46056</v>
      </c>
      <c r="C46" s="135">
        <f>IF(BS_CONTROLE[[#This Row],[DATA]]="","",WEEKNUM(BS_CONTROLE[[#This Row],[DATA]]))</f>
        <v>6</v>
      </c>
      <c r="D46" s="104" t="s">
        <v>594</v>
      </c>
      <c r="E46" s="159"/>
      <c r="F46" s="126" t="s">
        <v>654</v>
      </c>
      <c r="G46" s="142" t="str">
        <f>IF(D46="","*",VLOOKUP(F46,BS_ATIVIDADE[],3,FALSE))</f>
        <v>EXPANSÃO</v>
      </c>
      <c r="H46" s="106" t="s">
        <v>593</v>
      </c>
      <c r="I46" s="106" t="s">
        <v>593</v>
      </c>
      <c r="J46" s="105">
        <v>70</v>
      </c>
      <c r="K46" s="105">
        <v>113.5</v>
      </c>
      <c r="L46" s="105" t="s">
        <v>593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1059</v>
      </c>
      <c r="W46" s="151" t="s">
        <v>1055</v>
      </c>
      <c r="X46" s="104" t="s">
        <v>421</v>
      </c>
      <c r="Y46" s="129" t="s">
        <v>424</v>
      </c>
      <c r="Z46" s="104"/>
      <c r="AA46" s="105" t="s">
        <v>593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ZCD</v>
      </c>
      <c r="AN46" s="105" t="str">
        <f>IF(BS_CONTROLE[[#This Row],[SB]]=0, "-", BS_CONTROLE[[#This Row],[SB]])</f>
        <v>ZCD1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>
        <v>0</v>
      </c>
      <c r="AS46" s="108">
        <v>0</v>
      </c>
      <c r="AT46" s="108">
        <v>0</v>
      </c>
      <c r="AU46" s="136"/>
      <c r="AV46" s="136"/>
      <c r="AW46" s="14"/>
      <c r="AX46" s="14"/>
      <c r="AY46" s="164">
        <f t="shared" si="3"/>
        <v>0</v>
      </c>
      <c r="AZ46" s="153"/>
      <c r="BA46" s="109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>
        <v>0</v>
      </c>
      <c r="BI46" s="17"/>
      <c r="BJ46" s="17" t="s">
        <v>1117</v>
      </c>
      <c r="BK46" s="18" t="s">
        <v>1117</v>
      </c>
      <c r="BL46" s="16"/>
      <c r="BM46" s="130" t="s">
        <v>447</v>
      </c>
      <c r="BN46" s="130" t="s">
        <v>471</v>
      </c>
      <c r="BO46" s="130" t="s">
        <v>471</v>
      </c>
      <c r="BP46" s="18" t="s">
        <v>1117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8" t="str">
        <f t="shared" si="7"/>
        <v>CondiçõesClimáticaChuva</v>
      </c>
    </row>
    <row r="47" spans="1:72" hidden="1">
      <c r="A47" s="47" t="str">
        <f t="shared" si="2"/>
        <v>EXPANSÃO TURMA 146056</v>
      </c>
      <c r="B47" s="102">
        <v>46056</v>
      </c>
      <c r="C47" s="135">
        <f>IF(BS_CONTROLE[[#This Row],[DATA]]="","",WEEKNUM(BS_CONTROLE[[#This Row],[DATA]]))</f>
        <v>6</v>
      </c>
      <c r="D47" s="104" t="s">
        <v>594</v>
      </c>
      <c r="E47" s="159">
        <v>40</v>
      </c>
      <c r="F47" s="126" t="s">
        <v>618</v>
      </c>
      <c r="G47" s="142" t="str">
        <f>IF(D47="","*",VLOOKUP(F47,BS_ATIVIDADE[],3,FALSE))</f>
        <v>EXPANSÃO</v>
      </c>
      <c r="H47" s="106" t="s">
        <v>593</v>
      </c>
      <c r="I47" s="106" t="s">
        <v>593</v>
      </c>
      <c r="J47" s="105">
        <v>70</v>
      </c>
      <c r="K47" s="105">
        <v>110.35</v>
      </c>
      <c r="L47" s="105"/>
      <c r="M47" s="127" t="s">
        <v>339</v>
      </c>
      <c r="N47" s="127" t="s">
        <v>340</v>
      </c>
      <c r="O47" s="106">
        <v>0.375</v>
      </c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">
        <v>8</v>
      </c>
      <c r="T47" s="128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5" t="s">
        <v>1059</v>
      </c>
      <c r="W47" s="151" t="s">
        <v>1118</v>
      </c>
      <c r="X47" s="104" t="s">
        <v>421</v>
      </c>
      <c r="Y47" s="129" t="s">
        <v>424</v>
      </c>
      <c r="Z47" s="104"/>
      <c r="AA47" s="105" t="s">
        <v>593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ZCD</v>
      </c>
      <c r="AN47" s="105" t="str">
        <f>IF(BS_CONTROLE[[#This Row],[SB]]=0, "-", BS_CONTROLE[[#This Row],[SB]])</f>
        <v>109ZCD2</v>
      </c>
      <c r="AO47" s="105">
        <f>IF(BS_CONTROLE[[#This Row],[SUB]]=0, "-", BS_CONTROLE[[#This Row],[SUB]])</f>
        <v>70</v>
      </c>
      <c r="AP47" s="105">
        <f>BS_CONTROLE[[#This Row],[KM - Inicio]]</f>
        <v>110.35</v>
      </c>
      <c r="AQ47" s="105">
        <f>BS_CONTROLE[[#This Row],[KM - Inicio]]</f>
        <v>110.35</v>
      </c>
      <c r="AR47" s="108">
        <v>0</v>
      </c>
      <c r="AS47" s="108">
        <v>0</v>
      </c>
      <c r="AT47" s="108">
        <v>0</v>
      </c>
      <c r="AU47" s="136"/>
      <c r="AV47" s="136"/>
      <c r="AW47" s="14"/>
      <c r="AX47" s="14"/>
      <c r="AY47" s="164">
        <f t="shared" si="3"/>
        <v>0</v>
      </c>
      <c r="AZ47" s="153"/>
      <c r="BA47" s="109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50"/>
      <c r="BG47" s="16"/>
      <c r="BH47" s="17">
        <v>0</v>
      </c>
      <c r="BI47" s="17"/>
      <c r="BJ47" s="17" t="s">
        <v>1117</v>
      </c>
      <c r="BK47" s="18" t="s">
        <v>1117</v>
      </c>
      <c r="BL47" s="16"/>
      <c r="BM47" s="130" t="s">
        <v>447</v>
      </c>
      <c r="BN47" s="130" t="s">
        <v>471</v>
      </c>
      <c r="BO47" s="130" t="s">
        <v>471</v>
      </c>
      <c r="BP47" s="18" t="s">
        <v>1117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8" t="str">
        <f t="shared" si="7"/>
        <v>CondiçõesClimáticaChuva</v>
      </c>
    </row>
    <row r="48" spans="1:72" hidden="1">
      <c r="A48" s="47" t="str">
        <f t="shared" si="2"/>
        <v>KLECIO (TP-699)46056</v>
      </c>
      <c r="B48" s="102">
        <v>46056</v>
      </c>
      <c r="C48" s="135">
        <f>IF(BS_CONTROLE[[#This Row],[DATA]]="","",WEEKNUM(BS_CONTROLE[[#This Row],[DATA]]))</f>
        <v>6</v>
      </c>
      <c r="D48" s="104" t="s">
        <v>911</v>
      </c>
      <c r="E48" s="159"/>
      <c r="F48" s="126" t="s">
        <v>775</v>
      </c>
      <c r="G48" s="142" t="str">
        <f>IF(D48="","*",VLOOKUP(F48,BS_ATIVIDADE[],3,FALSE))</f>
        <v>SOLDA</v>
      </c>
      <c r="H48" s="106" t="s">
        <v>593</v>
      </c>
      <c r="I48" s="106" t="s">
        <v>593</v>
      </c>
      <c r="J48" s="105">
        <v>70</v>
      </c>
      <c r="K48" s="105">
        <v>87.3</v>
      </c>
      <c r="L48" s="105" t="s">
        <v>593</v>
      </c>
      <c r="M48" s="105" t="s">
        <v>1119</v>
      </c>
      <c r="N48" s="150" t="s">
        <v>1120</v>
      </c>
      <c r="O48" s="106">
        <v>0.375</v>
      </c>
      <c r="P48" s="106">
        <v>6.25E-2</v>
      </c>
      <c r="Q48" s="172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1054</v>
      </c>
      <c r="W48" s="151" t="s">
        <v>1055</v>
      </c>
      <c r="X48" s="104" t="s">
        <v>421</v>
      </c>
      <c r="Y48" s="129" t="s">
        <v>424</v>
      </c>
      <c r="Z48" s="104"/>
      <c r="AA48" s="105" t="s">
        <v>593</v>
      </c>
      <c r="AB48" s="126"/>
      <c r="AC48" s="126" t="s">
        <v>593</v>
      </c>
      <c r="AD48" s="107" t="s">
        <v>593</v>
      </c>
      <c r="AE48" s="105" t="s">
        <v>593</v>
      </c>
      <c r="AF48" s="105" t="s">
        <v>593</v>
      </c>
      <c r="AG48" s="105" t="s">
        <v>593</v>
      </c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ZSW-2</v>
      </c>
      <c r="AN48" s="105" t="str">
        <f>IF(BS_CONTROLE[[#This Row],[SB]]=0, "-", BS_CONTROLE[[#This Row],[SB]])</f>
        <v>ZSWS</v>
      </c>
      <c r="AO48" s="105">
        <f>IF(BS_CONTROLE[[#This Row],[SUB]]=0, "-", BS_CONTROLE[[#This Row],[SUB]])</f>
        <v>70</v>
      </c>
      <c r="AP48" s="105">
        <f>BS_CONTROLE[[#This Row],[KM - Inicio]]</f>
        <v>87.3</v>
      </c>
      <c r="AQ48" s="105">
        <f>BS_CONTROLE[[#This Row],[KM - Inicio]]</f>
        <v>87.3</v>
      </c>
      <c r="AR48" s="108">
        <v>0.3840277777777778</v>
      </c>
      <c r="AS48" s="108">
        <v>0</v>
      </c>
      <c r="AT48" s="108">
        <v>0</v>
      </c>
      <c r="AU48" s="136"/>
      <c r="AV48" s="136"/>
      <c r="AW48" s="14"/>
      <c r="AX48" s="14"/>
      <c r="AY48" s="164">
        <f t="shared" si="3"/>
        <v>0</v>
      </c>
      <c r="AZ48" s="153"/>
      <c r="BA48" s="109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>
        <v>0</v>
      </c>
      <c r="BI48" s="17"/>
      <c r="BJ48" s="17" t="s">
        <v>1121</v>
      </c>
      <c r="BK48" s="18" t="s">
        <v>1121</v>
      </c>
      <c r="BL48" s="16"/>
      <c r="BM48" s="130" t="s">
        <v>440</v>
      </c>
      <c r="BN48" s="130" t="s">
        <v>469</v>
      </c>
      <c r="BO48" s="130" t="s">
        <v>451</v>
      </c>
      <c r="BP48" s="18" t="s">
        <v>1121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8" t="str">
        <f t="shared" si="7"/>
        <v>CCOCirculaçãoIntervaloOportunidade</v>
      </c>
    </row>
    <row r="49" spans="1:72" hidden="1">
      <c r="A49" s="47" t="str">
        <f t="shared" si="2"/>
        <v>V4846056</v>
      </c>
      <c r="B49" s="102">
        <v>46056</v>
      </c>
      <c r="C49" s="135">
        <f>IF(BS_CONTROLE[[#This Row],[DATA]]="","",WEEKNUM(BS_CONTROLE[[#This Row],[DATA]]))</f>
        <v>6</v>
      </c>
      <c r="D49" s="104" t="s">
        <v>1043</v>
      </c>
      <c r="E49" s="159"/>
      <c r="F49" s="126" t="s">
        <v>698</v>
      </c>
      <c r="G49" s="142" t="str">
        <f>IF(D49="","*",VLOOKUP(F49,BS_ATIVIDADE[],3,FALSE))</f>
        <v>MECANIZAÇÃO - SOCADORA</v>
      </c>
      <c r="H49" s="106" t="s">
        <v>360</v>
      </c>
      <c r="I49" s="106" t="s">
        <v>360</v>
      </c>
      <c r="J49" s="105">
        <v>70</v>
      </c>
      <c r="K49" s="105">
        <v>82.5</v>
      </c>
      <c r="L49" s="105">
        <v>87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6">
        <v>0.35416666666666669</v>
      </c>
      <c r="P49" s="106">
        <v>8.3333333333333329E-2</v>
      </c>
      <c r="Q49" s="172">
        <v>510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51" t="s">
        <v>1046</v>
      </c>
      <c r="W49" s="151" t="s">
        <v>1050</v>
      </c>
      <c r="X49" s="104" t="s">
        <v>421</v>
      </c>
      <c r="Y49" s="129" t="s">
        <v>424</v>
      </c>
      <c r="Z49" s="104"/>
      <c r="AA49" s="105">
        <v>1</v>
      </c>
      <c r="AB49" s="126" t="s">
        <v>412</v>
      </c>
      <c r="AC49" s="126" t="s">
        <v>593</v>
      </c>
      <c r="AD49" s="107">
        <v>0.29166666666666669</v>
      </c>
      <c r="AE49" s="105">
        <v>6249</v>
      </c>
      <c r="AF49" s="105" t="s">
        <v>593</v>
      </c>
      <c r="AG49" s="105" t="s">
        <v>593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5" t="str">
        <f>IF(BS_CONTROLE[[#This Row],[Entre - Estações]]=0, "-", BS_CONTROLE[[#This Row],[Entre - Estações]])</f>
        <v>ZAC-ZSW</v>
      </c>
      <c r="AN49" s="105" t="str">
        <f>IF(BS_CONTROLE[[#This Row],[SB]]=0, "-", BS_CONTROLE[[#This Row],[SB]])</f>
        <v>ZACZSW</v>
      </c>
      <c r="AO49" s="105">
        <f>IF(BS_CONTROLE[[#This Row],[SUB]]=0, "-", BS_CONTROLE[[#This Row],[SUB]])</f>
        <v>70</v>
      </c>
      <c r="AP49" s="105">
        <f>BS_CONTROLE[[#This Row],[KM - Inicio]]</f>
        <v>82.5</v>
      </c>
      <c r="AQ49" s="105">
        <f>BS_CONTROLE[[#This Row],[KM - Inicio]]</f>
        <v>82.5</v>
      </c>
      <c r="AR49" s="108">
        <v>0.33263888888888887</v>
      </c>
      <c r="AS49" s="108">
        <v>0</v>
      </c>
      <c r="AT49" s="108">
        <v>0</v>
      </c>
      <c r="AU49" s="136"/>
      <c r="AV49" s="136"/>
      <c r="AW49" s="14"/>
      <c r="AX49" s="14"/>
      <c r="AY49" s="164">
        <f t="shared" si="3"/>
        <v>0</v>
      </c>
      <c r="AZ49" s="153"/>
      <c r="BA49" s="109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50"/>
      <c r="BG49" s="16"/>
      <c r="BH49" s="17">
        <v>0</v>
      </c>
      <c r="BI49" s="17"/>
      <c r="BJ49" s="17" t="s">
        <v>1122</v>
      </c>
      <c r="BK49" s="18" t="s">
        <v>1122</v>
      </c>
      <c r="BL49" s="16"/>
      <c r="BM49" s="130" t="s">
        <v>440</v>
      </c>
      <c r="BN49" s="130" t="s">
        <v>469</v>
      </c>
      <c r="BO49" s="130" t="s">
        <v>451</v>
      </c>
      <c r="BP49" s="18" t="s">
        <v>1122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8" t="str">
        <f t="shared" si="7"/>
        <v>CCOCirculaçãoIntervaloOportunidade</v>
      </c>
    </row>
    <row r="50" spans="1:72" hidden="1">
      <c r="A50" s="47" t="str">
        <f t="shared" si="2"/>
        <v>W58</v>
      </c>
      <c r="B50" s="102"/>
      <c r="C50" s="135" t="str">
        <f>IF(BS_CONTROLE[[#This Row],[DATA]]="","",WEEKNUM(BS_CONTROLE[[#This Row],[DATA]]))</f>
        <v/>
      </c>
      <c r="D50" s="104" t="s">
        <v>824</v>
      </c>
      <c r="E50" s="159"/>
      <c r="F50" s="126" t="s">
        <v>756</v>
      </c>
      <c r="G50" s="142" t="str">
        <f>IF(D50="","*",VLOOKUP(F50,BS_ATIVIDADE[],3,FALSE))</f>
        <v>DORMENTE - DESCARGA</v>
      </c>
      <c r="H50" s="105">
        <v>106109</v>
      </c>
      <c r="I50" s="105">
        <v>106109</v>
      </c>
      <c r="J50" s="105">
        <v>68</v>
      </c>
      <c r="K50" s="105">
        <v>54.5</v>
      </c>
      <c r="L50" s="105">
        <v>54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6">
        <v>0.35416666666666669</v>
      </c>
      <c r="P50" s="106">
        <v>4.1666666666666664E-2</v>
      </c>
      <c r="Q50" s="172">
        <v>300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1064</v>
      </c>
      <c r="W50" s="151" t="s">
        <v>1065</v>
      </c>
      <c r="X50" s="104" t="s">
        <v>421</v>
      </c>
      <c r="Y50" s="129" t="s">
        <v>424</v>
      </c>
      <c r="Z50" s="104"/>
      <c r="AA50" s="105">
        <v>2</v>
      </c>
      <c r="AB50" s="126" t="s">
        <v>423</v>
      </c>
      <c r="AC50" s="126" t="s">
        <v>593</v>
      </c>
      <c r="AD50" s="107">
        <v>0.29166666666666669</v>
      </c>
      <c r="AE50" s="105">
        <v>9341</v>
      </c>
      <c r="AF50" s="105" t="s">
        <v>593</v>
      </c>
      <c r="AG50" s="105" t="s">
        <v>593</v>
      </c>
      <c r="AH50" s="15"/>
      <c r="AI50" s="126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</v>
      </c>
      <c r="AN50" s="105" t="str">
        <f>IF(BS_CONTROLE[[#This Row],[SB]]=0, "-", BS_CONTROLE[[#This Row],[SB]])</f>
        <v>ZBM2</v>
      </c>
      <c r="AO50" s="105">
        <f>IF(BS_CONTROLE[[#This Row],[SUB]]=0, "-", BS_CONTROLE[[#This Row],[SUB]])</f>
        <v>68</v>
      </c>
      <c r="AP50" s="105">
        <f>BS_CONTROLE[[#This Row],[KM - Inicio]]</f>
        <v>54.5</v>
      </c>
      <c r="AQ50" s="105">
        <f>BS_CONTROLE[[#This Row],[KM - Inicio]]</f>
        <v>54.5</v>
      </c>
      <c r="AR50" s="108"/>
      <c r="AS50" s="108"/>
      <c r="AT50" s="108"/>
      <c r="AU50" s="136"/>
      <c r="AV50" s="136"/>
      <c r="AW50" s="14"/>
      <c r="AX50" s="14"/>
      <c r="AY50" s="164">
        <f t="shared" si="3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 t="s">
        <v>1123</v>
      </c>
      <c r="BK50" s="18"/>
      <c r="BL50" s="16"/>
      <c r="BM50" s="130"/>
      <c r="BN50" s="130"/>
      <c r="BO50" s="130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8" t="str">
        <f t="shared" si="7"/>
        <v/>
      </c>
    </row>
    <row r="51" spans="1:72" hidden="1">
      <c r="A51" s="47" t="str">
        <f t="shared" si="2"/>
        <v>W5846056</v>
      </c>
      <c r="B51" s="102">
        <v>46056</v>
      </c>
      <c r="C51" s="135">
        <f>IF(BS_CONTROLE[[#This Row],[DATA]]="","",WEEKNUM(BS_CONTROLE[[#This Row],[DATA]]))</f>
        <v>6</v>
      </c>
      <c r="D51" s="104" t="s">
        <v>824</v>
      </c>
      <c r="E51" s="159"/>
      <c r="F51" s="126" t="s">
        <v>786</v>
      </c>
      <c r="G51" s="142" t="str">
        <f>IF(D51="","*",VLOOKUP(F51,BS_ATIVIDADE[],3,FALSE))</f>
        <v>OUTROS</v>
      </c>
      <c r="H51" s="105">
        <v>106109</v>
      </c>
      <c r="I51" s="105">
        <v>106109</v>
      </c>
      <c r="J51" s="105">
        <v>68</v>
      </c>
      <c r="K51" s="105">
        <v>57</v>
      </c>
      <c r="L51" s="105">
        <v>53</v>
      </c>
      <c r="M51" s="1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5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6" t="s">
        <v>593</v>
      </c>
      <c r="P51" s="106">
        <v>4.1666666666666664E-2</v>
      </c>
      <c r="Q51" s="172">
        <v>100</v>
      </c>
      <c r="R51" s="10" t="str">
        <f>IFERROR(_xlfn.XLOOKUP(F51, BS_ATIVIDADE[ATIVIDADE],BS_ATIVIDADE[UNIDADE] ), "*")</f>
        <v>Nº DE PEÇAS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51" t="s">
        <v>1064</v>
      </c>
      <c r="W51" s="151" t="s">
        <v>1067</v>
      </c>
      <c r="X51" s="104" t="s">
        <v>421</v>
      </c>
      <c r="Y51" s="129" t="s">
        <v>424</v>
      </c>
      <c r="Z51" s="104"/>
      <c r="AA51" s="105">
        <v>1</v>
      </c>
      <c r="AB51" s="126" t="s">
        <v>412</v>
      </c>
      <c r="AC51" s="126" t="s">
        <v>593</v>
      </c>
      <c r="AD51" s="107">
        <v>0.29166666666666669</v>
      </c>
      <c r="AE51" s="105">
        <v>9341</v>
      </c>
      <c r="AF51" s="105" t="s">
        <v>593</v>
      </c>
      <c r="AG51" s="105" t="s">
        <v>593</v>
      </c>
      <c r="AH51" s="15"/>
      <c r="AI51" s="126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5" t="str">
        <f>IF(BS_CONTROLE[[#This Row],[Entre - Estações]]=0, "-", BS_CONTROLE[[#This Row],[Entre - Estações]])</f>
        <v>ZBM-ZHO</v>
      </c>
      <c r="AN51" s="105" t="str">
        <f>IF(BS_CONTROLE[[#This Row],[SB]]=0, "-", BS_CONTROLE[[#This Row],[SB]])</f>
        <v>K57ZHO</v>
      </c>
      <c r="AO51" s="105">
        <f>IF(BS_CONTROLE[[#This Row],[SUB]]=0, "-", BS_CONTROLE[[#This Row],[SUB]])</f>
        <v>68</v>
      </c>
      <c r="AP51" s="105">
        <f>BS_CONTROLE[[#This Row],[KM - Inicio]]</f>
        <v>57</v>
      </c>
      <c r="AQ51" s="105">
        <f>BS_CONTROLE[[#This Row],[KM - Inicio]]</f>
        <v>57</v>
      </c>
      <c r="AR51" s="108">
        <v>0.34166666666666667</v>
      </c>
      <c r="AS51" s="108">
        <v>0</v>
      </c>
      <c r="AT51" s="108">
        <v>0</v>
      </c>
      <c r="AU51" s="136"/>
      <c r="AV51" s="136"/>
      <c r="AW51" s="14"/>
      <c r="AX51" s="14"/>
      <c r="AY51" s="164">
        <f t="shared" si="3"/>
        <v>0</v>
      </c>
      <c r="AZ51" s="153"/>
      <c r="BA51" s="109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50"/>
      <c r="BG51" s="16"/>
      <c r="BH51" s="17">
        <v>0</v>
      </c>
      <c r="BI51" s="17"/>
      <c r="BJ51" s="17" t="s">
        <v>1124</v>
      </c>
      <c r="BK51" s="18" t="s">
        <v>1124</v>
      </c>
      <c r="BL51" s="16"/>
      <c r="BM51" s="130" t="s">
        <v>440</v>
      </c>
      <c r="BN51" s="130" t="s">
        <v>469</v>
      </c>
      <c r="BO51" s="130" t="s">
        <v>451</v>
      </c>
      <c r="BP51" s="18" t="s">
        <v>1124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8" t="str">
        <f t="shared" si="7"/>
        <v>CCOCirculaçãoIntervaloOportunidade</v>
      </c>
    </row>
    <row r="52" spans="1:72" hidden="1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9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4" t="str">
        <f t="shared" si="3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8" t="str">
        <f t="shared" si="7"/>
        <v/>
      </c>
    </row>
    <row r="53" spans="1:72" hidden="1">
      <c r="A53" s="47" t="str">
        <f t="shared" si="2"/>
        <v>V4246056</v>
      </c>
      <c r="B53" s="102">
        <v>46056</v>
      </c>
      <c r="C53" s="135">
        <f>IF(BS_CONTROLE[[#This Row],[DATA]]="","",WEEKNUM(BS_CONTROLE[[#This Row],[DATA]]))</f>
        <v>6</v>
      </c>
      <c r="D53" s="171" t="s">
        <v>767</v>
      </c>
      <c r="E53" s="159"/>
      <c r="F53" s="126" t="s">
        <v>698</v>
      </c>
      <c r="G53" s="142" t="str">
        <f>IF(D53="","*",VLOOKUP(F53,BS_ATIVIDADE[],3,FALSE))</f>
        <v>MECANIZAÇÃO - SOCADORA</v>
      </c>
      <c r="H53" s="105" t="s">
        <v>104</v>
      </c>
      <c r="I53" s="105" t="s">
        <v>104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2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1046</v>
      </c>
      <c r="W53" s="151" t="s">
        <v>1050</v>
      </c>
      <c r="X53" s="104" t="s">
        <v>421</v>
      </c>
      <c r="Y53" s="129" t="s">
        <v>424</v>
      </c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>
        <v>0.32500000000000001</v>
      </c>
      <c r="AS53" s="108">
        <v>0</v>
      </c>
      <c r="AT53" s="108">
        <v>0</v>
      </c>
      <c r="AU53" s="136"/>
      <c r="AV53" s="136"/>
      <c r="AW53" s="14"/>
      <c r="AX53" s="14"/>
      <c r="AY53" s="164">
        <f t="shared" si="3"/>
        <v>0</v>
      </c>
      <c r="AZ53" s="153"/>
      <c r="BA53" s="109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>
        <v>0</v>
      </c>
      <c r="BI53" s="17"/>
      <c r="BJ53" s="17" t="s">
        <v>1125</v>
      </c>
      <c r="BK53" s="18" t="s">
        <v>1125</v>
      </c>
      <c r="BL53" s="16"/>
      <c r="BM53" s="130" t="s">
        <v>440</v>
      </c>
      <c r="BN53" s="130" t="s">
        <v>469</v>
      </c>
      <c r="BO53" s="130" t="s">
        <v>451</v>
      </c>
      <c r="BP53" s="18" t="s">
        <v>1125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8" t="str">
        <f t="shared" si="7"/>
        <v>CCOCirculaçãoIntervaloOportunidade</v>
      </c>
    </row>
    <row r="54" spans="1:72" hidden="1">
      <c r="A54" s="47" t="str">
        <f t="shared" si="2"/>
        <v>EDSON (TP-780)46056</v>
      </c>
      <c r="B54" s="102">
        <v>46056</v>
      </c>
      <c r="C54" s="135">
        <f>IF(BS_CONTROLE[[#This Row],[DATA]]="","",WEEKNUM(BS_CONTROLE[[#This Row],[DATA]]))</f>
        <v>6</v>
      </c>
      <c r="D54" s="171" t="s">
        <v>876</v>
      </c>
      <c r="E54" s="159"/>
      <c r="F54" s="126" t="s">
        <v>779</v>
      </c>
      <c r="G54" s="142" t="str">
        <f>IF(D54="","*",VLOOKUP(F54,BS_ATIVIDADE[],3,FALSE))</f>
        <v>DORMENTE - SUBSTITUIÇÂO</v>
      </c>
      <c r="H54" s="105" t="s">
        <v>593</v>
      </c>
      <c r="I54" s="105" t="s">
        <v>593</v>
      </c>
      <c r="J54" s="105">
        <v>56</v>
      </c>
      <c r="K54" s="105">
        <v>205</v>
      </c>
      <c r="L54" s="105" t="s">
        <v>593</v>
      </c>
      <c r="M54" s="1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5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6">
        <v>0.375</v>
      </c>
      <c r="P54" s="106">
        <v>8.3333333333333329E-2</v>
      </c>
      <c r="Q54" s="172">
        <v>40</v>
      </c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5" t="s">
        <v>1069</v>
      </c>
      <c r="W54" s="151" t="s">
        <v>1126</v>
      </c>
      <c r="X54" s="104" t="s">
        <v>421</v>
      </c>
      <c r="Y54" s="129" t="s">
        <v>424</v>
      </c>
      <c r="Z54" s="104"/>
      <c r="AA54" s="105">
        <v>1</v>
      </c>
      <c r="AB54" s="126" t="s">
        <v>412</v>
      </c>
      <c r="AC54" s="126" t="s">
        <v>593</v>
      </c>
      <c r="AD54" s="107">
        <v>0.29166666666666669</v>
      </c>
      <c r="AE54" s="105">
        <v>6242</v>
      </c>
      <c r="AF54" s="105" t="s">
        <v>593</v>
      </c>
      <c r="AG54" s="105" t="s">
        <v>593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ZYU-ZST</v>
      </c>
      <c r="AN54" s="105" t="str">
        <f>IF(BS_CONTROLE[[#This Row],[SB]]=0, "-", BS_CONTROLE[[#This Row],[SB]])</f>
        <v>ZYU206</v>
      </c>
      <c r="AO54" s="105">
        <f>IF(BS_CONTROLE[[#This Row],[SUB]]=0, "-", BS_CONTROLE[[#This Row],[SUB]])</f>
        <v>56</v>
      </c>
      <c r="AP54" s="105">
        <f>BS_CONTROLE[[#This Row],[KM - Inicio]]</f>
        <v>205</v>
      </c>
      <c r="AQ54" s="105">
        <f>BS_CONTROLE[[#This Row],[KM - Inicio]]</f>
        <v>205</v>
      </c>
      <c r="AR54" s="108">
        <v>0.35694444444444445</v>
      </c>
      <c r="AS54" s="108">
        <v>0</v>
      </c>
      <c r="AT54" s="108">
        <v>0</v>
      </c>
      <c r="AU54" s="136"/>
      <c r="AV54" s="136"/>
      <c r="AW54" s="14"/>
      <c r="AX54" s="14"/>
      <c r="AY54" s="164">
        <f t="shared" si="3"/>
        <v>0</v>
      </c>
      <c r="AZ54" s="153"/>
      <c r="BA54" s="109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50"/>
      <c r="BG54" s="16"/>
      <c r="BH54" s="17">
        <v>0</v>
      </c>
      <c r="BI54" s="17"/>
      <c r="BJ54" s="17" t="s">
        <v>1127</v>
      </c>
      <c r="BK54" s="18" t="s">
        <v>1127</v>
      </c>
      <c r="BL54" s="16"/>
      <c r="BM54" s="130" t="s">
        <v>440</v>
      </c>
      <c r="BN54" s="130" t="s">
        <v>469</v>
      </c>
      <c r="BO54" s="130" t="s">
        <v>451</v>
      </c>
      <c r="BP54" s="18" t="s">
        <v>1127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8" t="str">
        <f t="shared" si="7"/>
        <v>CCOCirculaçãoIntervaloOportunidade</v>
      </c>
    </row>
    <row r="55" spans="1:72" hidden="1">
      <c r="A55" s="47" t="str">
        <f t="shared" si="2"/>
        <v>DANIEL (TP-647)</v>
      </c>
      <c r="B55" s="102"/>
      <c r="C55" s="135" t="str">
        <f>IF(BS_CONTROLE[[#This Row],[DATA]]="","",WEEKNUM(BS_CONTROLE[[#This Row],[DATA]]))</f>
        <v/>
      </c>
      <c r="D55" s="104" t="s">
        <v>865</v>
      </c>
      <c r="E55" s="159">
        <v>52</v>
      </c>
      <c r="F55" s="126" t="s">
        <v>775</v>
      </c>
      <c r="G55" s="142" t="str">
        <f>IF(D55="","*",VLOOKUP(F55,BS_ATIVIDADE[],3,FALSE))</f>
        <v>SOLDA</v>
      </c>
      <c r="H55" s="106" t="s">
        <v>593</v>
      </c>
      <c r="I55" s="106" t="s">
        <v>593</v>
      </c>
      <c r="J55" s="105">
        <v>56</v>
      </c>
      <c r="K55" s="105">
        <v>200.035</v>
      </c>
      <c r="L55" s="105" t="s">
        <v>593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6">
        <v>0.375</v>
      </c>
      <c r="P55" s="106">
        <v>6.25E-2</v>
      </c>
      <c r="Q55" s="105">
        <v>1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5" t="s">
        <v>1104</v>
      </c>
      <c r="W55" s="151" t="s">
        <v>1055</v>
      </c>
      <c r="X55" s="104" t="s">
        <v>421</v>
      </c>
      <c r="Y55" s="129"/>
      <c r="Z55" s="104"/>
      <c r="AA55" s="105" t="s">
        <v>593</v>
      </c>
      <c r="AB55" s="103"/>
      <c r="AC55" s="152"/>
      <c r="AD55" s="107" t="s">
        <v>593</v>
      </c>
      <c r="AE55" s="105" t="s">
        <v>593</v>
      </c>
      <c r="AF55" s="105" t="s">
        <v>593</v>
      </c>
      <c r="AG55" s="105"/>
      <c r="AH55" s="15"/>
      <c r="AI55" s="126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ZFY-ZYU</v>
      </c>
      <c r="AN55" s="105" t="str">
        <f>IF(BS_CONTROLE[[#This Row],[SB]]=0, "-", BS_CONTROLE[[#This Row],[SB]])</f>
        <v>198ZYU2</v>
      </c>
      <c r="AO55" s="105">
        <f>IF(BS_CONTROLE[[#This Row],[SUB]]=0, "-", BS_CONTROLE[[#This Row],[SUB]])</f>
        <v>56</v>
      </c>
      <c r="AP55" s="105">
        <f>BS_CONTROLE[[#This Row],[KM - Inicio]]</f>
        <v>200.035</v>
      </c>
      <c r="AQ55" s="105">
        <f>BS_CONTROLE[[#This Row],[KM - Inicio]]</f>
        <v>200.035</v>
      </c>
      <c r="AR55" s="108"/>
      <c r="AS55" s="108"/>
      <c r="AT55" s="108"/>
      <c r="AU55" s="136"/>
      <c r="AV55" s="136"/>
      <c r="AW55" s="14"/>
      <c r="AX55" s="14"/>
      <c r="AY55" s="164">
        <f t="shared" si="3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8" t="str">
        <f t="shared" si="7"/>
        <v/>
      </c>
    </row>
    <row r="56" spans="1:72" hidden="1">
      <c r="A56" s="47" t="str">
        <f t="shared" si="2"/>
        <v>W5946056</v>
      </c>
      <c r="B56" s="102">
        <v>46056</v>
      </c>
      <c r="C56" s="135">
        <f>IF(BS_CONTROLE[[#This Row],[DATA]]="","",WEEKNUM(BS_CONTROLE[[#This Row],[DATA]]))</f>
        <v>6</v>
      </c>
      <c r="D56" s="171" t="s">
        <v>825</v>
      </c>
      <c r="E56" s="159"/>
      <c r="F56" s="126" t="s">
        <v>756</v>
      </c>
      <c r="G56" s="142" t="str">
        <f>IF(D56="","*",VLOOKUP(F56,BS_ATIVIDADE[],3,FALSE))</f>
        <v>DORMENTE - DESCARGA</v>
      </c>
      <c r="H56" s="106" t="s">
        <v>104</v>
      </c>
      <c r="I56" s="106" t="s">
        <v>104</v>
      </c>
      <c r="J56" s="105">
        <v>56</v>
      </c>
      <c r="K56" s="105">
        <v>198</v>
      </c>
      <c r="L56" s="105">
        <v>203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7" t="s">
        <v>1128</v>
      </c>
      <c r="O56" s="106">
        <v>0.375</v>
      </c>
      <c r="P56" s="106">
        <v>6.25E-2</v>
      </c>
      <c r="Q56" s="105">
        <v>300</v>
      </c>
      <c r="R56" s="10" t="str">
        <f>IFERROR(_xlfn.XLOOKUP(F56, BS_ATIVIDADE[ATIVIDADE],BS_ATIVIDADE[UNIDADE] ), "*")</f>
        <v>Nº DE DORMENTES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1104</v>
      </c>
      <c r="W56" s="151" t="s">
        <v>1129</v>
      </c>
      <c r="X56" s="104" t="s">
        <v>421</v>
      </c>
      <c r="Y56" s="129" t="s">
        <v>424</v>
      </c>
      <c r="Z56" s="104"/>
      <c r="AA56" s="105">
        <v>1</v>
      </c>
      <c r="AB56" s="103" t="s">
        <v>412</v>
      </c>
      <c r="AC56" s="152"/>
      <c r="AD56" s="107">
        <v>0.3125</v>
      </c>
      <c r="AE56" s="105">
        <v>7629</v>
      </c>
      <c r="AF56" s="105" t="s">
        <v>593</v>
      </c>
      <c r="AG56" s="105"/>
      <c r="AH56" s="15"/>
      <c r="AI56" s="126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5" t="str">
        <f>IF(BS_CONTROLE[[#This Row],[Entre - Estações]]=0, "-", BS_CONTROLE[[#This Row],[Entre - Estações]])</f>
        <v>ZFY-ZYU</v>
      </c>
      <c r="AN56" s="105" t="str">
        <f>IF(BS_CONTROLE[[#This Row],[SB]]=0, "-", BS_CONTROLE[[#This Row],[SB]])</f>
        <v>ZFY1982 / ZYU2</v>
      </c>
      <c r="AO56" s="105">
        <f>IF(BS_CONTROLE[[#This Row],[SUB]]=0, "-", BS_CONTROLE[[#This Row],[SUB]])</f>
        <v>56</v>
      </c>
      <c r="AP56" s="105">
        <f>BS_CONTROLE[[#This Row],[KM - Inicio]]</f>
        <v>198</v>
      </c>
      <c r="AQ56" s="105">
        <f>BS_CONTROLE[[#This Row],[KM - Inicio]]</f>
        <v>198</v>
      </c>
      <c r="AR56" s="108">
        <v>0.43194444444444446</v>
      </c>
      <c r="AS56" s="108">
        <v>0</v>
      </c>
      <c r="AT56" s="108">
        <v>0</v>
      </c>
      <c r="AU56" s="136"/>
      <c r="AV56" s="136"/>
      <c r="AW56" s="14"/>
      <c r="AX56" s="14"/>
      <c r="AY56" s="164">
        <f t="shared" si="3"/>
        <v>0</v>
      </c>
      <c r="AZ56" s="153"/>
      <c r="BA56" s="109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>
        <v>0</v>
      </c>
      <c r="BI56" s="17"/>
      <c r="BJ56" s="17" t="s">
        <v>1130</v>
      </c>
      <c r="BK56" s="18" t="s">
        <v>1130</v>
      </c>
      <c r="BL56" s="16"/>
      <c r="BM56" s="130" t="s">
        <v>440</v>
      </c>
      <c r="BN56" s="130" t="s">
        <v>469</v>
      </c>
      <c r="BO56" s="130" t="s">
        <v>451</v>
      </c>
      <c r="BP56" s="18" t="s">
        <v>1130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8" t="str">
        <f t="shared" si="7"/>
        <v>CCOCirculaçãoIntervaloOportunidade</v>
      </c>
    </row>
    <row r="57" spans="1:72" hidden="1">
      <c r="A57" s="47" t="str">
        <f t="shared" si="2"/>
        <v>ROBSON (TF-701)46056</v>
      </c>
      <c r="B57" s="102">
        <v>46056</v>
      </c>
      <c r="C57" s="135">
        <f>IF(BS_CONTROLE[[#This Row],[DATA]]="","",WEEKNUM(BS_CONTROLE[[#This Row],[DATA]]))</f>
        <v>6</v>
      </c>
      <c r="D57" s="171" t="s">
        <v>933</v>
      </c>
      <c r="E57" s="159"/>
      <c r="F57" s="126" t="s">
        <v>815</v>
      </c>
      <c r="G57" s="142" t="str">
        <f>IF(D57="","*",VLOOKUP(F57,BS_ATIVIDADE[],3,FALSE))</f>
        <v>OUTROS</v>
      </c>
      <c r="H57" s="105" t="s">
        <v>593</v>
      </c>
      <c r="I57" s="105" t="s">
        <v>593</v>
      </c>
      <c r="J57" s="105">
        <v>56</v>
      </c>
      <c r="K57" s="105">
        <v>168</v>
      </c>
      <c r="L57" s="105" t="s">
        <v>593</v>
      </c>
      <c r="M57" s="1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5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6">
        <v>0.375</v>
      </c>
      <c r="P57" s="106">
        <v>8.3333333333333329E-2</v>
      </c>
      <c r="Q57" s="172">
        <v>1</v>
      </c>
      <c r="R57" s="10" t="str">
        <f>IFERROR(_xlfn.XLOOKUP(F57, BS_ATIVIDADE[ATIVIDADE],BS_ATIVIDADE[UNIDADE] ), "*")</f>
        <v>BINÁRIO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51" t="s">
        <v>1078</v>
      </c>
      <c r="W57" s="151" t="s">
        <v>1079</v>
      </c>
      <c r="X57" s="104" t="s">
        <v>421</v>
      </c>
      <c r="Y57" s="129" t="s">
        <v>424</v>
      </c>
      <c r="Z57" s="104"/>
      <c r="AA57" s="105" t="s">
        <v>593</v>
      </c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ZER-ZDI</v>
      </c>
      <c r="AN57" s="105" t="str">
        <f>IF(BS_CONTROLE[[#This Row],[SB]]=0, "-", BS_CONTROLE[[#This Row],[SB]])</f>
        <v>ZER169</v>
      </c>
      <c r="AO57" s="105">
        <f>IF(BS_CONTROLE[[#This Row],[SUB]]=0, "-", BS_CONTROLE[[#This Row],[SUB]])</f>
        <v>56</v>
      </c>
      <c r="AP57" s="105">
        <f>BS_CONTROLE[[#This Row],[KM - Inicio]]</f>
        <v>168</v>
      </c>
      <c r="AQ57" s="105">
        <f>BS_CONTROLE[[#This Row],[KM - Inicio]]</f>
        <v>168</v>
      </c>
      <c r="AR57" s="108">
        <v>0</v>
      </c>
      <c r="AS57" s="108">
        <v>0</v>
      </c>
      <c r="AT57" s="108">
        <v>0</v>
      </c>
      <c r="AU57" s="136"/>
      <c r="AV57" s="136"/>
      <c r="AW57" s="14"/>
      <c r="AX57" s="14"/>
      <c r="AY57" s="164">
        <f t="shared" si="3"/>
        <v>0</v>
      </c>
      <c r="AZ57" s="153"/>
      <c r="BA57" s="109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>
        <v>0</v>
      </c>
      <c r="BI57" s="17"/>
      <c r="BJ57" s="17" t="s">
        <v>1131</v>
      </c>
      <c r="BK57" s="18" t="s">
        <v>1131</v>
      </c>
      <c r="BL57" s="16"/>
      <c r="BM57" s="130" t="s">
        <v>441</v>
      </c>
      <c r="BN57" s="130" t="s">
        <v>470</v>
      </c>
      <c r="BO57" s="130" t="s">
        <v>521</v>
      </c>
      <c r="BP57" s="18" t="s">
        <v>1131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8" t="str">
        <f t="shared" si="7"/>
        <v>SuperExecução</v>
      </c>
    </row>
    <row r="58" spans="1:72" hidden="1">
      <c r="A58" s="47" t="str">
        <f t="shared" si="2"/>
        <v>CARLOS (TP-722)46056</v>
      </c>
      <c r="B58" s="102">
        <v>46056</v>
      </c>
      <c r="C58" s="135">
        <f>IF(BS_CONTROLE[[#This Row],[DATA]]="","",WEEKNUM(BS_CONTROLE[[#This Row],[DATA]]))</f>
        <v>6</v>
      </c>
      <c r="D58" s="104" t="s">
        <v>861</v>
      </c>
      <c r="E58" s="159">
        <v>52</v>
      </c>
      <c r="F58" s="126" t="s">
        <v>775</v>
      </c>
      <c r="G58" s="142" t="str">
        <f>IF(D58="","*",VLOOKUP(F58,BS_ATIVIDADE[],3,FALSE))</f>
        <v>SOLDA</v>
      </c>
      <c r="H58" s="106" t="s">
        <v>593</v>
      </c>
      <c r="I58" s="106" t="s">
        <v>593</v>
      </c>
      <c r="J58" s="105">
        <v>56</v>
      </c>
      <c r="K58" s="105">
        <v>154.30000000000001</v>
      </c>
      <c r="L58" s="105" t="s">
        <v>593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1104</v>
      </c>
      <c r="W58" s="151" t="s">
        <v>1055</v>
      </c>
      <c r="X58" s="104" t="s">
        <v>421</v>
      </c>
      <c r="Y58" s="129" t="s">
        <v>424</v>
      </c>
      <c r="Z58" s="104"/>
      <c r="AA58" s="105" t="s">
        <v>593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ZGA-ZCX</v>
      </c>
      <c r="AN58" s="105" t="str">
        <f>IF(BS_CONTROLE[[#This Row],[SB]]=0, "-", BS_CONTROLE[[#This Row],[SB]])</f>
        <v>154ZPS</v>
      </c>
      <c r="AO58" s="105">
        <f>IF(BS_CONTROLE[[#This Row],[SUB]]=0, "-", BS_CONTROLE[[#This Row],[SUB]])</f>
        <v>56</v>
      </c>
      <c r="AP58" s="105">
        <f>BS_CONTROLE[[#This Row],[KM - Inicio]]</f>
        <v>154.30000000000001</v>
      </c>
      <c r="AQ58" s="105">
        <f>BS_CONTROLE[[#This Row],[KM - Inicio]]</f>
        <v>154.30000000000001</v>
      </c>
      <c r="AR58" s="108">
        <v>0</v>
      </c>
      <c r="AS58" s="108">
        <v>0</v>
      </c>
      <c r="AT58" s="108">
        <v>0</v>
      </c>
      <c r="AU58" s="136"/>
      <c r="AV58" s="136"/>
      <c r="AW58" s="14"/>
      <c r="AX58" s="14"/>
      <c r="AY58" s="164">
        <f t="shared" si="3"/>
        <v>0</v>
      </c>
      <c r="AZ58" s="153"/>
      <c r="BA58" s="109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>
        <v>0</v>
      </c>
      <c r="BI58" s="17"/>
      <c r="BJ58" s="17" t="s">
        <v>1132</v>
      </c>
      <c r="BK58" s="18" t="s">
        <v>1117</v>
      </c>
      <c r="BL58" s="16"/>
      <c r="BM58" s="130" t="s">
        <v>447</v>
      </c>
      <c r="BN58" s="130" t="s">
        <v>471</v>
      </c>
      <c r="BO58" s="130" t="s">
        <v>471</v>
      </c>
      <c r="BP58" s="18" t="s">
        <v>1117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8" t="str">
        <f t="shared" si="7"/>
        <v>CondiçõesClimáticaChuva</v>
      </c>
    </row>
    <row r="59" spans="1:72" hidden="1">
      <c r="A59" s="47" t="str">
        <f t="shared" si="2"/>
        <v>E1746056</v>
      </c>
      <c r="B59" s="102">
        <v>46056</v>
      </c>
      <c r="C59" s="135">
        <f>IF(BS_CONTROLE[[#This Row],[DATA]]="","",WEEKNUM(BS_CONTROLE[[#This Row],[DATA]]))</f>
        <v>6</v>
      </c>
      <c r="D59" s="104" t="s">
        <v>737</v>
      </c>
      <c r="E59" s="159">
        <v>4</v>
      </c>
      <c r="F59" s="126" t="s">
        <v>595</v>
      </c>
      <c r="G59" s="142" t="str">
        <f>IF(D59="","*",VLOOKUP(F59,BS_ATIVIDADE[],3,FALSE))</f>
        <v>CAMINHÂO - SOLDA</v>
      </c>
      <c r="H59" s="106" t="s">
        <v>201</v>
      </c>
      <c r="I59" s="106" t="s">
        <v>201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1084</v>
      </c>
      <c r="W59" s="151" t="s">
        <v>1085</v>
      </c>
      <c r="X59" s="104" t="s">
        <v>421</v>
      </c>
      <c r="Y59" s="129" t="s">
        <v>424</v>
      </c>
      <c r="Z59" s="104"/>
      <c r="AA59" s="105">
        <v>1</v>
      </c>
      <c r="AB59" s="103" t="s">
        <v>412</v>
      </c>
      <c r="AC59" s="152"/>
      <c r="AD59" s="107">
        <v>0.33333333333333331</v>
      </c>
      <c r="AE59" s="105" t="s">
        <v>593</v>
      </c>
      <c r="AF59" s="105" t="s">
        <v>593</v>
      </c>
      <c r="AG59" s="105" t="s">
        <v>593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ZKE-ZWW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 t="shared" si="3"/>
        <v>0</v>
      </c>
      <c r="AZ59" s="153"/>
      <c r="BA59" s="109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>
        <v>0</v>
      </c>
      <c r="BI59" s="17"/>
      <c r="BJ59" s="17" t="s">
        <v>1123</v>
      </c>
      <c r="BK59" s="18" t="s">
        <v>1133</v>
      </c>
      <c r="BL59" s="16"/>
      <c r="BM59" s="130" t="s">
        <v>447</v>
      </c>
      <c r="BN59" s="130" t="s">
        <v>471</v>
      </c>
      <c r="BO59" s="130" t="s">
        <v>471</v>
      </c>
      <c r="BP59" s="18" t="s">
        <v>1133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8" t="str">
        <f t="shared" si="7"/>
        <v>CondiçõesClimáticaChuva</v>
      </c>
    </row>
    <row r="60" spans="1:72" hidden="1">
      <c r="A60" s="47" t="str">
        <f t="shared" si="2"/>
        <v>V89</v>
      </c>
      <c r="B60" s="102"/>
      <c r="C60" s="135" t="str">
        <f>IF(BS_CONTROLE[[#This Row],[DATA]]="","",WEEKNUM(BS_CONTROLE[[#This Row],[DATA]]))</f>
        <v/>
      </c>
      <c r="D60" s="171" t="s">
        <v>803</v>
      </c>
      <c r="E60" s="159"/>
      <c r="F60" s="126" t="s">
        <v>698</v>
      </c>
      <c r="G60" s="142" t="str">
        <f>IF(D60="","*",VLOOKUP(F60,BS_ATIVIDADE[],3,FALSE))</f>
        <v>MECANIZAÇÃO - SOCADORA</v>
      </c>
      <c r="H60" s="105" t="s">
        <v>201</v>
      </c>
      <c r="I60" s="105" t="s">
        <v>201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2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1061</v>
      </c>
      <c r="W60" s="151" t="s">
        <v>1050</v>
      </c>
      <c r="X60" s="104" t="s">
        <v>421</v>
      </c>
      <c r="Y60" s="129"/>
      <c r="Z60" s="104"/>
      <c r="AA60" s="105">
        <v>1</v>
      </c>
      <c r="AB60" s="103" t="s">
        <v>412</v>
      </c>
      <c r="AC60" s="126"/>
      <c r="AD60" s="107">
        <v>0.35416666666666669</v>
      </c>
      <c r="AE60" s="105" t="s">
        <v>593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4">
        <f t="shared" si="3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8" t="str">
        <f t="shared" si="7"/>
        <v/>
      </c>
    </row>
    <row r="61" spans="1:72" hidden="1">
      <c r="A61" s="47" t="str">
        <f t="shared" si="2"/>
        <v>E4246056</v>
      </c>
      <c r="B61" s="102">
        <v>46056</v>
      </c>
      <c r="C61" s="135">
        <f>IF(BS_CONTROLE[[#This Row],[DATA]]="","",WEEKNUM(BS_CONTROLE[[#This Row],[DATA]]))</f>
        <v>6</v>
      </c>
      <c r="D61" s="171" t="s">
        <v>744</v>
      </c>
      <c r="E61" s="159"/>
      <c r="F61" s="126" t="s">
        <v>660</v>
      </c>
      <c r="G61" s="142" t="str">
        <f>IF(D61="","*",VLOOKUP(F61,BS_ATIVIDADE[],3,FALSE))</f>
        <v>TRILHEIRO - DESCARGA</v>
      </c>
      <c r="H61" s="106" t="s">
        <v>201</v>
      </c>
      <c r="I61" s="106" t="s">
        <v>1090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50" t="s">
        <v>1091</v>
      </c>
      <c r="O61" s="106">
        <v>0.39583333333333331</v>
      </c>
      <c r="P61" s="106">
        <v>8.3333333333333329E-2</v>
      </c>
      <c r="Q61" s="172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1092</v>
      </c>
      <c r="W61" s="151" t="s">
        <v>1093</v>
      </c>
      <c r="X61" s="104" t="s">
        <v>421</v>
      </c>
      <c r="Y61" s="129" t="s">
        <v>424</v>
      </c>
      <c r="Z61" s="104"/>
      <c r="AA61" s="105">
        <v>2</v>
      </c>
      <c r="AB61" s="126" t="s">
        <v>423</v>
      </c>
      <c r="AC61" s="126" t="s">
        <v>419</v>
      </c>
      <c r="AD61" s="107">
        <v>0.33333333333333331</v>
      </c>
      <c r="AE61" s="105" t="s">
        <v>593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>
        <v>0.60069444444444442</v>
      </c>
      <c r="AS61" s="108">
        <v>0.62847222222222221</v>
      </c>
      <c r="AT61" s="108">
        <v>0.71180555555555558</v>
      </c>
      <c r="AU61" s="136"/>
      <c r="AV61" s="136"/>
      <c r="AW61" s="14"/>
      <c r="AX61" s="14"/>
      <c r="AY61" s="164">
        <f t="shared" si="3"/>
        <v>8.333333333333337E-2</v>
      </c>
      <c r="AZ61" s="153"/>
      <c r="BA61" s="109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>
        <v>2</v>
      </c>
      <c r="BI61" s="17"/>
      <c r="BJ61" s="17" t="s">
        <v>1134</v>
      </c>
      <c r="BK61" s="18" t="s">
        <v>1135</v>
      </c>
      <c r="BL61" s="16"/>
      <c r="BM61" s="130" t="s">
        <v>445</v>
      </c>
      <c r="BN61" s="130" t="s">
        <v>445</v>
      </c>
      <c r="BO61" s="130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8" t="str">
        <f t="shared" si="7"/>
        <v>OKOK</v>
      </c>
    </row>
    <row r="62" spans="1:72" hidden="1">
      <c r="A62" s="47" t="str">
        <f t="shared" si="2"/>
        <v>CAIQUE (TMA-677)46056</v>
      </c>
      <c r="B62" s="102">
        <v>46056</v>
      </c>
      <c r="C62" s="135">
        <f>IF(BS_CONTROLE[[#This Row],[DATA]]="","",WEEKNUM(BS_CONTROLE[[#This Row],[DATA]]))</f>
        <v>6</v>
      </c>
      <c r="D62" s="104" t="s">
        <v>859</v>
      </c>
      <c r="E62" s="159">
        <v>57</v>
      </c>
      <c r="F62" s="126" t="s">
        <v>726</v>
      </c>
      <c r="G62" s="142" t="str">
        <f>IF(D62="","*",VLOOKUP(F62,BS_ATIVIDADE[],3,FALSE))</f>
        <v>MODERNIZAÇÃO</v>
      </c>
      <c r="H62" s="106" t="s">
        <v>593</v>
      </c>
      <c r="I62" s="106" t="s">
        <v>593</v>
      </c>
      <c r="J62" s="105">
        <v>48</v>
      </c>
      <c r="K62" s="105">
        <v>123.363</v>
      </c>
      <c r="L62" s="105" t="s">
        <v>593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7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6">
        <v>0.35416666666666669</v>
      </c>
      <c r="P62" s="106">
        <v>6.25E-2</v>
      </c>
      <c r="Q62" s="105">
        <v>1</v>
      </c>
      <c r="R62" s="10" t="str">
        <f>IFERROR(_xlfn.XLOOKUP(F62, BS_ATIVIDADE[ATIVIDADE],BS_ATIVIDADE[UNIDADE] ), "*")</f>
        <v>Nº DE SOLDA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5" t="s">
        <v>1100</v>
      </c>
      <c r="W62" s="151" t="s">
        <v>1055</v>
      </c>
      <c r="X62" s="104" t="s">
        <v>421</v>
      </c>
      <c r="Y62" s="129" t="s">
        <v>424</v>
      </c>
      <c r="Z62" s="104"/>
      <c r="AA62" s="105" t="s">
        <v>593</v>
      </c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ZWI-ZEM</v>
      </c>
      <c r="AN62" s="105">
        <f>IF(BS_CONTROLE[[#This Row],[SB]]=0, "-", BS_CONTROLE[[#This Row],[SB]])</f>
        <v>1241231</v>
      </c>
      <c r="AO62" s="105">
        <f>IF(BS_CONTROLE[[#This Row],[SUB]]=0, "-", BS_CONTROLE[[#This Row],[SUB]])</f>
        <v>48</v>
      </c>
      <c r="AP62" s="105">
        <f>BS_CONTROLE[[#This Row],[KM - Inicio]]</f>
        <v>123.363</v>
      </c>
      <c r="AQ62" s="105">
        <f>BS_CONTROLE[[#This Row],[KM - Inicio]]</f>
        <v>123.363</v>
      </c>
      <c r="AR62" s="108">
        <v>0</v>
      </c>
      <c r="AS62" s="108">
        <v>0</v>
      </c>
      <c r="AT62" s="108">
        <v>0</v>
      </c>
      <c r="AU62" s="136"/>
      <c r="AV62" s="136"/>
      <c r="AW62" s="14"/>
      <c r="AX62" s="14"/>
      <c r="AY62" s="164">
        <f t="shared" si="3"/>
        <v>0</v>
      </c>
      <c r="AZ62" s="153"/>
      <c r="BA62" s="109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50"/>
      <c r="BG62" s="16"/>
      <c r="BH62" s="17">
        <v>0</v>
      </c>
      <c r="BI62" s="17"/>
      <c r="BJ62" s="17" t="s">
        <v>1136</v>
      </c>
      <c r="BK62" s="18" t="s">
        <v>1136</v>
      </c>
      <c r="BL62" s="16"/>
      <c r="BM62" s="130" t="s">
        <v>447</v>
      </c>
      <c r="BN62" s="130" t="s">
        <v>463</v>
      </c>
      <c r="BO62" s="130" t="s">
        <v>549</v>
      </c>
      <c r="BP62" s="18" t="s">
        <v>1136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8" t="str">
        <f t="shared" si="7"/>
        <v>CondiçõesClimáticaTemperatura</v>
      </c>
    </row>
    <row r="63" spans="1:72" hidden="1">
      <c r="A63" s="47" t="str">
        <f t="shared" si="2"/>
        <v>WALTER (TP-810)46056</v>
      </c>
      <c r="B63" s="102">
        <v>46056</v>
      </c>
      <c r="C63" s="135">
        <f>IF(BS_CONTROLE[[#This Row],[DATA]]="","",WEEKNUM(BS_CONTROLE[[#This Row],[DATA]]))</f>
        <v>6</v>
      </c>
      <c r="D63" s="104" t="s">
        <v>945</v>
      </c>
      <c r="E63" s="159">
        <v>58</v>
      </c>
      <c r="F63" s="126" t="s">
        <v>726</v>
      </c>
      <c r="G63" s="142" t="str">
        <f>IF(D63="","*",VLOOKUP(F63,BS_ATIVIDADE[],3,FALSE))</f>
        <v>MODERNIZAÇÃO</v>
      </c>
      <c r="H63" s="106"/>
      <c r="I63" s="106"/>
      <c r="J63" s="105">
        <v>48</v>
      </c>
      <c r="K63" s="105">
        <v>123.465</v>
      </c>
      <c r="L63" s="105" t="s">
        <v>593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7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6">
        <v>0.35416666666666669</v>
      </c>
      <c r="P63" s="106">
        <v>6.25E-2</v>
      </c>
      <c r="Q63" s="105">
        <v>1</v>
      </c>
      <c r="R63" s="10" t="str">
        <f>IFERROR(_xlfn.XLOOKUP(F63, BS_ATIVIDADE[ATIVIDADE],BS_ATIVIDADE[UNIDADE] ), "*")</f>
        <v>Nº DE SOLDA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5" t="s">
        <v>1100</v>
      </c>
      <c r="W63" s="151" t="s">
        <v>1055</v>
      </c>
      <c r="X63" s="104" t="s">
        <v>421</v>
      </c>
      <c r="Y63" s="129" t="s">
        <v>424</v>
      </c>
      <c r="Z63" s="104"/>
      <c r="AA63" s="105" t="s">
        <v>593</v>
      </c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ZWI-ZEM</v>
      </c>
      <c r="AN63" s="105">
        <f>IF(BS_CONTROLE[[#This Row],[SB]]=0, "-", BS_CONTROLE[[#This Row],[SB]])</f>
        <v>1241231</v>
      </c>
      <c r="AO63" s="105">
        <f>IF(BS_CONTROLE[[#This Row],[SUB]]=0, "-", BS_CONTROLE[[#This Row],[SUB]])</f>
        <v>48</v>
      </c>
      <c r="AP63" s="105">
        <f>BS_CONTROLE[[#This Row],[KM - Inicio]]</f>
        <v>123.465</v>
      </c>
      <c r="AQ63" s="105">
        <f>BS_CONTROLE[[#This Row],[KM - Inicio]]</f>
        <v>123.465</v>
      </c>
      <c r="AR63" s="108">
        <v>0</v>
      </c>
      <c r="AS63" s="108">
        <v>0</v>
      </c>
      <c r="AT63" s="108">
        <v>0</v>
      </c>
      <c r="AU63" s="136"/>
      <c r="AV63" s="136"/>
      <c r="AW63" s="14"/>
      <c r="AX63" s="14"/>
      <c r="AY63" s="164">
        <f t="shared" si="3"/>
        <v>0</v>
      </c>
      <c r="AZ63" s="153"/>
      <c r="BA63" s="109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50"/>
      <c r="BG63" s="16"/>
      <c r="BH63" s="17">
        <v>0</v>
      </c>
      <c r="BI63" s="17"/>
      <c r="BJ63" s="17" t="s">
        <v>1136</v>
      </c>
      <c r="BK63" s="18" t="s">
        <v>1136</v>
      </c>
      <c r="BL63" s="16"/>
      <c r="BM63" s="130" t="s">
        <v>447</v>
      </c>
      <c r="BN63" s="130" t="s">
        <v>463</v>
      </c>
      <c r="BO63" s="130" t="s">
        <v>549</v>
      </c>
      <c r="BP63" s="18" t="s">
        <v>1136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8" t="str">
        <f t="shared" si="7"/>
        <v>CondiçõesClimáticaTemperatura</v>
      </c>
    </row>
    <row r="64" spans="1:72" hidden="1">
      <c r="A64" s="47" t="str">
        <f t="shared" si="2"/>
        <v>CLEBISON (TP-728)46056</v>
      </c>
      <c r="B64" s="102">
        <v>46056</v>
      </c>
      <c r="C64" s="135">
        <f>IF(BS_CONTROLE[[#This Row],[DATA]]="","",WEEKNUM(BS_CONTROLE[[#This Row],[DATA]]))</f>
        <v>6</v>
      </c>
      <c r="D64" s="104" t="s">
        <v>864</v>
      </c>
      <c r="E64" s="159">
        <v>56</v>
      </c>
      <c r="F64" s="126" t="s">
        <v>775</v>
      </c>
      <c r="G64" s="142" t="str">
        <f>IF(D64="","*",VLOOKUP(F64,BS_ATIVIDADE[],3,FALSE))</f>
        <v>SOLDA</v>
      </c>
      <c r="H64" s="106" t="s">
        <v>593</v>
      </c>
      <c r="I64" s="106" t="s">
        <v>593</v>
      </c>
      <c r="J64" s="105">
        <v>55</v>
      </c>
      <c r="K64" s="105">
        <v>156</v>
      </c>
      <c r="L64" s="105">
        <v>156.31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7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6">
        <v>0.375</v>
      </c>
      <c r="P64" s="106">
        <v>6.25E-2</v>
      </c>
      <c r="Q64" s="105">
        <v>1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51" t="s">
        <v>1092</v>
      </c>
      <c r="W64" s="151" t="s">
        <v>1055</v>
      </c>
      <c r="X64" s="104" t="s">
        <v>421</v>
      </c>
      <c r="Y64" s="129" t="s">
        <v>424</v>
      </c>
      <c r="Z64" s="104"/>
      <c r="AA64" s="105" t="s">
        <v>593</v>
      </c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5" t="str">
        <f>IF(BS_CONTROLE[[#This Row],[Entre - Estações]]=0, "-", BS_CONTROLE[[#This Row],[Entre - Estações]])</f>
        <v>ZRB-ZEV</v>
      </c>
      <c r="AN64" s="105">
        <f>IF(BS_CONTROLE[[#This Row],[SB]]=0, "-", BS_CONTROLE[[#This Row],[SB]])</f>
        <v>1561552</v>
      </c>
      <c r="AO64" s="105">
        <f>IF(BS_CONTROLE[[#This Row],[SUB]]=0, "-", BS_CONTROLE[[#This Row],[SUB]])</f>
        <v>55</v>
      </c>
      <c r="AP64" s="105">
        <f>BS_CONTROLE[[#This Row],[KM - Inicio]]</f>
        <v>156</v>
      </c>
      <c r="AQ64" s="105">
        <f>BS_CONTROLE[[#This Row],[KM - Inicio]]</f>
        <v>156</v>
      </c>
      <c r="AR64" s="108">
        <v>0.45208333333333334</v>
      </c>
      <c r="AS64" s="108">
        <v>0</v>
      </c>
      <c r="AT64" s="108">
        <v>0</v>
      </c>
      <c r="AU64" s="136"/>
      <c r="AV64" s="136"/>
      <c r="AW64" s="14"/>
      <c r="AX64" s="14"/>
      <c r="AY64" s="164">
        <f t="shared" si="3"/>
        <v>0</v>
      </c>
      <c r="AZ64" s="153"/>
      <c r="BA64" s="109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>
        <v>0</v>
      </c>
      <c r="BI64" s="17"/>
      <c r="BJ64" s="17" t="s">
        <v>1137</v>
      </c>
      <c r="BK64" s="18" t="s">
        <v>1138</v>
      </c>
      <c r="BL64" s="16"/>
      <c r="BM64" s="130" t="s">
        <v>447</v>
      </c>
      <c r="BN64" s="130" t="s">
        <v>471</v>
      </c>
      <c r="BO64" s="130" t="s">
        <v>471</v>
      </c>
      <c r="BP64" s="18" t="s">
        <v>1138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8" t="str">
        <f t="shared" si="7"/>
        <v>CondiçõesClimáticaChuva</v>
      </c>
    </row>
    <row r="65" spans="1:72" hidden="1">
      <c r="A65" s="47" t="str">
        <f t="shared" si="2"/>
        <v>ISMAEL(TP-726)46056</v>
      </c>
      <c r="B65" s="102">
        <v>46056</v>
      </c>
      <c r="C65" s="135">
        <f>IF(BS_CONTROLE[[#This Row],[DATA]]="","",WEEKNUM(BS_CONTROLE[[#This Row],[DATA]]))</f>
        <v>6</v>
      </c>
      <c r="D65" s="104" t="s">
        <v>892</v>
      </c>
      <c r="E65" s="159">
        <v>57</v>
      </c>
      <c r="F65" s="126" t="s">
        <v>775</v>
      </c>
      <c r="G65" s="142" t="str">
        <f>IF(D65="","*",VLOOKUP(F65,BS_ATIVIDADE[],3,FALSE))</f>
        <v>SOLDA</v>
      </c>
      <c r="H65" s="106" t="s">
        <v>593</v>
      </c>
      <c r="I65" s="106"/>
      <c r="J65" s="105">
        <v>55</v>
      </c>
      <c r="K65" s="105">
        <v>156</v>
      </c>
      <c r="L65" s="105">
        <v>156.31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7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6">
        <v>0.35416666666666669</v>
      </c>
      <c r="P65" s="106">
        <v>6.25E-2</v>
      </c>
      <c r="Q65" s="105">
        <v>1</v>
      </c>
      <c r="R65" s="10" t="str">
        <f>IFERROR(_xlfn.XLOOKUP(F65, BS_ATIVIDADE[ATIVIDADE],BS_ATIVIDADE[UNIDADE] ), "*")</f>
        <v>Nº DE SOLDA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51" t="s">
        <v>1092</v>
      </c>
      <c r="W65" s="151" t="s">
        <v>1055</v>
      </c>
      <c r="X65" s="104" t="s">
        <v>421</v>
      </c>
      <c r="Y65" s="129" t="s">
        <v>424</v>
      </c>
      <c r="Z65" s="104"/>
      <c r="AA65" s="105" t="s">
        <v>593</v>
      </c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ZRB-ZEV</v>
      </c>
      <c r="AN65" s="105">
        <f>IF(BS_CONTROLE[[#This Row],[SB]]=0, "-", BS_CONTROLE[[#This Row],[SB]])</f>
        <v>1561552</v>
      </c>
      <c r="AO65" s="105">
        <f>IF(BS_CONTROLE[[#This Row],[SUB]]=0, "-", BS_CONTROLE[[#This Row],[SUB]])</f>
        <v>55</v>
      </c>
      <c r="AP65" s="105">
        <f>BS_CONTROLE[[#This Row],[KM - Inicio]]</f>
        <v>156</v>
      </c>
      <c r="AQ65" s="105">
        <f>BS_CONTROLE[[#This Row],[KM - Inicio]]</f>
        <v>156</v>
      </c>
      <c r="AR65" s="108">
        <v>0.45208333333333334</v>
      </c>
      <c r="AS65" s="108">
        <v>0</v>
      </c>
      <c r="AT65" s="108">
        <v>0</v>
      </c>
      <c r="AU65" s="136"/>
      <c r="AV65" s="136"/>
      <c r="AW65" s="14"/>
      <c r="AX65" s="14"/>
      <c r="AY65" s="164">
        <f t="shared" si="3"/>
        <v>0</v>
      </c>
      <c r="AZ65" s="153"/>
      <c r="BA65" s="109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>
        <v>0</v>
      </c>
      <c r="BI65" s="17"/>
      <c r="BJ65" s="17" t="s">
        <v>1137</v>
      </c>
      <c r="BK65" s="18" t="s">
        <v>1138</v>
      </c>
      <c r="BL65" s="16"/>
      <c r="BM65" s="130" t="s">
        <v>447</v>
      </c>
      <c r="BN65" s="130" t="s">
        <v>471</v>
      </c>
      <c r="BO65" s="130" t="s">
        <v>471</v>
      </c>
      <c r="BP65" s="18" t="s">
        <v>1138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8" t="str">
        <f t="shared" si="7"/>
        <v>CondiçõesClimáticaChuva</v>
      </c>
    </row>
    <row r="66" spans="1:72" ht="11.25" hidden="1" customHeight="1">
      <c r="A66" s="47" t="str">
        <f t="shared" si="2"/>
        <v>W9646056</v>
      </c>
      <c r="B66" s="102">
        <v>46056</v>
      </c>
      <c r="C66" s="135">
        <f>IF(BS_CONTROLE[[#This Row],[DATA]]="","",WEEKNUM(BS_CONTROLE[[#This Row],[DATA]]))</f>
        <v>6</v>
      </c>
      <c r="D66" s="104" t="s">
        <v>840</v>
      </c>
      <c r="E66" s="159"/>
      <c r="F66" s="126" t="s">
        <v>715</v>
      </c>
      <c r="G66" s="142" t="str">
        <f>IF(D66="","*",VLOOKUP(F66,BS_ATIVIDADE[],3,FALSE))</f>
        <v>MODERNIZAÇÃO</v>
      </c>
      <c r="H66" s="106" t="s">
        <v>1139</v>
      </c>
      <c r="I66" s="106" t="s">
        <v>1139</v>
      </c>
      <c r="J66" s="105">
        <v>48</v>
      </c>
      <c r="K66" s="105">
        <v>150.6</v>
      </c>
      <c r="L66" s="105">
        <v>151.6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6">
        <v>0.3125</v>
      </c>
      <c r="P66" s="106">
        <v>0.20833333333333334</v>
      </c>
      <c r="Q66" s="105">
        <v>100</v>
      </c>
      <c r="R66" s="10" t="str">
        <f>IFERROR(_xlfn.XLOOKUP(F66, BS_ATIVIDADE[ATIVIDADE],BS_ATIVIDADE[UNIDADE] ), "*")</f>
        <v>Nº DE DORMENTES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5" t="s">
        <v>1100</v>
      </c>
      <c r="W66" s="151" t="s">
        <v>1140</v>
      </c>
      <c r="X66" s="104" t="s">
        <v>421</v>
      </c>
      <c r="Y66" s="129" t="s">
        <v>424</v>
      </c>
      <c r="Z66" s="104"/>
      <c r="AA66" s="105">
        <v>1</v>
      </c>
      <c r="AB66" s="103" t="s">
        <v>412</v>
      </c>
      <c r="AC66" s="152"/>
      <c r="AD66" s="107">
        <v>0.29166666666666669</v>
      </c>
      <c r="AE66" s="105" t="s">
        <v>593</v>
      </c>
      <c r="AF66" s="105" t="s">
        <v>593</v>
      </c>
      <c r="AG66" s="105"/>
      <c r="AH66" s="15"/>
      <c r="AI66" s="126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5" t="str">
        <f>IF(BS_CONTROLE[[#This Row],[Entre - Estações]]=0, "-", BS_CONTROLE[[#This Row],[Entre - Estações]])</f>
        <v>ZEJ-ZRB</v>
      </c>
      <c r="AN66" s="105" t="str">
        <f>IF(BS_CONTROLE[[#This Row],[SB]]=0, "-", BS_CONTROLE[[#This Row],[SB]])</f>
        <v>ZRB1501</v>
      </c>
      <c r="AO66" s="105">
        <f>IF(BS_CONTROLE[[#This Row],[SUB]]=0, "-", BS_CONTROLE[[#This Row],[SUB]])</f>
        <v>48</v>
      </c>
      <c r="AP66" s="105">
        <f>BS_CONTROLE[[#This Row],[KM - Inicio]]</f>
        <v>150.6</v>
      </c>
      <c r="AQ66" s="105">
        <f>BS_CONTROLE[[#This Row],[KM - Inicio]]</f>
        <v>150.6</v>
      </c>
      <c r="AR66" s="108">
        <v>0</v>
      </c>
      <c r="AS66" s="108">
        <v>0</v>
      </c>
      <c r="AT66" s="108">
        <v>0</v>
      </c>
      <c r="AU66" s="136"/>
      <c r="AV66" s="136"/>
      <c r="AW66" s="14"/>
      <c r="AX66" s="14"/>
      <c r="AY66" s="164">
        <f t="shared" si="3"/>
        <v>0</v>
      </c>
      <c r="AZ66" s="153"/>
      <c r="BA66" s="109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50"/>
      <c r="BG66" s="16"/>
      <c r="BH66" s="17">
        <v>0</v>
      </c>
      <c r="BI66" s="17"/>
      <c r="BJ66" s="17" t="s">
        <v>1141</v>
      </c>
      <c r="BK66" s="18" t="s">
        <v>1141</v>
      </c>
      <c r="BL66" s="16"/>
      <c r="BM66" s="130" t="s">
        <v>443</v>
      </c>
      <c r="BN66" s="130" t="s">
        <v>470</v>
      </c>
      <c r="BO66" s="130" t="s">
        <v>521</v>
      </c>
      <c r="BP66" s="18" t="s">
        <v>1141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8" t="str">
        <f t="shared" si="7"/>
        <v>ModernizaçãoExecução</v>
      </c>
    </row>
    <row r="67" spans="1:72" ht="13.5" hidden="1" customHeight="1">
      <c r="A67" s="47" t="str">
        <f t="shared" si="2"/>
        <v>MODERNIZAÇÃO SERRA46056</v>
      </c>
      <c r="B67" s="102">
        <v>46056</v>
      </c>
      <c r="C67" s="135">
        <f>IF(BS_CONTROLE[[#This Row],[DATA]]="","",WEEKNUM(BS_CONTROLE[[#This Row],[DATA]]))</f>
        <v>6</v>
      </c>
      <c r="D67" s="104" t="s">
        <v>635</v>
      </c>
      <c r="E67" s="159">
        <v>61</v>
      </c>
      <c r="F67" s="126" t="s">
        <v>583</v>
      </c>
      <c r="G67" s="142" t="str">
        <f>IF(D67="","*",VLOOKUP(F67,BS_ATIVIDADE[],3,FALSE))</f>
        <v>OUTROS</v>
      </c>
      <c r="H67" s="106" t="s">
        <v>593</v>
      </c>
      <c r="I67" s="106" t="s">
        <v>593</v>
      </c>
      <c r="J67" s="105">
        <v>92</v>
      </c>
      <c r="K67" s="105">
        <v>75.2</v>
      </c>
      <c r="L67" s="105">
        <v>81.8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7" t="s">
        <v>1142</v>
      </c>
      <c r="O67" s="106">
        <v>0.33333333333333331</v>
      </c>
      <c r="P67" s="106">
        <v>0.33333333333333331</v>
      </c>
      <c r="Q67" s="105">
        <v>1</v>
      </c>
      <c r="R67" s="10" t="str">
        <f>IFERROR(_xlfn.XLOOKUP(F67, BS_ATIVIDADE[ATIVIDADE],BS_ATIVIDADE[UNIDADE] ), "*")</f>
        <v>BINÁRIO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1143</v>
      </c>
      <c r="W67" s="151" t="s">
        <v>1144</v>
      </c>
      <c r="X67" s="104" t="s">
        <v>416</v>
      </c>
      <c r="Y67" s="129" t="s">
        <v>420</v>
      </c>
      <c r="Z67" s="104"/>
      <c r="AA67" s="105" t="s">
        <v>593</v>
      </c>
      <c r="AB67" s="103"/>
      <c r="AC67" s="152"/>
      <c r="AD67" s="107" t="s">
        <v>593</v>
      </c>
      <c r="AE67" s="105" t="s">
        <v>593</v>
      </c>
      <c r="AF67" s="105" t="s">
        <v>593</v>
      </c>
      <c r="AG67" s="105" t="s">
        <v>593</v>
      </c>
      <c r="AH67" s="15"/>
      <c r="AI67" s="126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ZEZ-ZXW</v>
      </c>
      <c r="AN67" s="105" t="str">
        <f>IF(BS_CONTROLE[[#This Row],[SB]]=0, "-", BS_CONTROLE[[#This Row],[SB]])</f>
        <v>K79ZEZ2/ZXWK792</v>
      </c>
      <c r="AO67" s="105">
        <f>IF(BS_CONTROLE[[#This Row],[SUB]]=0, "-", BS_CONTROLE[[#This Row],[SUB]])</f>
        <v>92</v>
      </c>
      <c r="AP67" s="105">
        <f>BS_CONTROLE[[#This Row],[KM - Inicio]]</f>
        <v>75.2</v>
      </c>
      <c r="AQ67" s="105">
        <f>BS_CONTROLE[[#This Row],[KM - Inicio]]</f>
        <v>75.2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 t="shared" si="3"/>
        <v>0</v>
      </c>
      <c r="AZ67" s="153"/>
      <c r="BA67" s="109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>
        <v>0</v>
      </c>
      <c r="BI67" s="17"/>
      <c r="BJ67" s="17" t="s">
        <v>1145</v>
      </c>
      <c r="BK67" s="18" t="s">
        <v>1145</v>
      </c>
      <c r="BL67" s="16"/>
      <c r="BM67" s="130" t="s">
        <v>440</v>
      </c>
      <c r="BN67" s="130" t="s">
        <v>460</v>
      </c>
      <c r="BO67" s="130" t="s">
        <v>557</v>
      </c>
      <c r="BP67" s="18" t="s">
        <v>1145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8" t="str">
        <f t="shared" si="7"/>
        <v>CCOCirculaçãoIntervaloContrato</v>
      </c>
    </row>
    <row r="68" spans="1:72" hidden="1">
      <c r="A68" s="47" t="str">
        <f t="shared" si="2"/>
        <v>W6146056</v>
      </c>
      <c r="B68" s="102">
        <v>46056</v>
      </c>
      <c r="C68" s="135">
        <f>IF(BS_CONTROLE[[#This Row],[DATA]]="","",WEEKNUM(BS_CONTROLE[[#This Row],[DATA]]))</f>
        <v>6</v>
      </c>
      <c r="D68" s="104" t="s">
        <v>827</v>
      </c>
      <c r="E68" s="159">
        <v>61</v>
      </c>
      <c r="F68" s="126" t="s">
        <v>730</v>
      </c>
      <c r="G68" s="142" t="str">
        <f>IF(D68="","*",VLOOKUP(F68,BS_ATIVIDADE[],3,FALSE))</f>
        <v>MODERNIZAÇÃO</v>
      </c>
      <c r="H68" s="106" t="s">
        <v>306</v>
      </c>
      <c r="I68" s="106" t="s">
        <v>306</v>
      </c>
      <c r="J68" s="105">
        <v>92</v>
      </c>
      <c r="K68" s="105">
        <v>75.2</v>
      </c>
      <c r="L68" s="105">
        <v>81.8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7" t="s">
        <v>1142</v>
      </c>
      <c r="O68" s="106">
        <v>0.3125</v>
      </c>
      <c r="P68" s="106">
        <v>6.9444444444444447E-4</v>
      </c>
      <c r="Q68" s="105">
        <v>1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1143</v>
      </c>
      <c r="W68" s="151" t="s">
        <v>1146</v>
      </c>
      <c r="X68" s="104" t="s">
        <v>416</v>
      </c>
      <c r="Y68" s="129" t="s">
        <v>420</v>
      </c>
      <c r="Z68" s="104"/>
      <c r="AA68" s="105">
        <v>1</v>
      </c>
      <c r="AB68" s="103" t="s">
        <v>412</v>
      </c>
      <c r="AC68" s="152" t="s">
        <v>406</v>
      </c>
      <c r="AD68" s="107">
        <v>0.29166666666666669</v>
      </c>
      <c r="AE68" s="105">
        <v>7663</v>
      </c>
      <c r="AF68" s="105" t="s">
        <v>593</v>
      </c>
      <c r="AG68" s="105" t="s">
        <v>593</v>
      </c>
      <c r="AH68" s="15"/>
      <c r="AI68" s="126" t="s">
        <v>607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5" t="str">
        <f>IF(BS_CONTROLE[[#This Row],[Entre - Estações]]=0, "-", BS_CONTROLE[[#This Row],[Entre - Estações]])</f>
        <v>ZEZ-ZXW</v>
      </c>
      <c r="AN68" s="105" t="str">
        <f>IF(BS_CONTROLE[[#This Row],[SB]]=0, "-", BS_CONTROLE[[#This Row],[SB]])</f>
        <v>K79ZEZ2/ZXWK792</v>
      </c>
      <c r="AO68" s="105">
        <f>IF(BS_CONTROLE[[#This Row],[SUB]]=0, "-", BS_CONTROLE[[#This Row],[SUB]])</f>
        <v>92</v>
      </c>
      <c r="AP68" s="105">
        <f>BS_CONTROLE[[#This Row],[KM - Inicio]]</f>
        <v>75.2</v>
      </c>
      <c r="AQ68" s="105">
        <f>BS_CONTROLE[[#This Row],[KM - Inicio]]</f>
        <v>75.2</v>
      </c>
      <c r="AR68" s="108">
        <v>0.40069444444444446</v>
      </c>
      <c r="AS68" s="108">
        <v>0</v>
      </c>
      <c r="AT68" s="108">
        <v>6.9444444444444447E-4</v>
      </c>
      <c r="AU68" s="136"/>
      <c r="AV68" s="136"/>
      <c r="AW68" s="14"/>
      <c r="AX68" s="14"/>
      <c r="AY68" s="164">
        <f t="shared" si="3"/>
        <v>6.9444444444444447E-4</v>
      </c>
      <c r="AZ68" s="153"/>
      <c r="BA68" s="109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>
        <v>2</v>
      </c>
      <c r="BI68" s="17"/>
      <c r="BJ68" s="17" t="s">
        <v>1147</v>
      </c>
      <c r="BK68" s="18" t="s">
        <v>1148</v>
      </c>
      <c r="BL68" s="16"/>
      <c r="BM68" s="130" t="s">
        <v>445</v>
      </c>
      <c r="BN68" s="130" t="s">
        <v>445</v>
      </c>
      <c r="BO68" s="130" t="s">
        <v>445</v>
      </c>
      <c r="BP68" s="18" t="s">
        <v>593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8" t="str">
        <f t="shared" si="7"/>
        <v>OKOK</v>
      </c>
    </row>
    <row r="69" spans="1:72" hidden="1">
      <c r="A69" s="47" t="str">
        <f t="shared" si="2"/>
        <v>MODERNIZAÇÃO TURMA 246056</v>
      </c>
      <c r="B69" s="102">
        <v>46056</v>
      </c>
      <c r="C69" s="135">
        <f>IF(BS_CONTROLE[[#This Row],[DATA]]="","",WEEKNUM(BS_CONTROLE[[#This Row],[DATA]]))</f>
        <v>6</v>
      </c>
      <c r="D69" s="104" t="s">
        <v>631</v>
      </c>
      <c r="E69" s="159">
        <v>62</v>
      </c>
      <c r="F69" s="126" t="s">
        <v>726</v>
      </c>
      <c r="G69" s="142" t="str">
        <f>IF(D69="","*",VLOOKUP(F69,BS_ATIVIDADE[],3,FALSE))</f>
        <v>MODERNIZAÇÃO</v>
      </c>
      <c r="H69" s="106" t="s">
        <v>593</v>
      </c>
      <c r="I69" s="106" t="s">
        <v>593</v>
      </c>
      <c r="J69" s="105">
        <v>92</v>
      </c>
      <c r="K69" s="105">
        <v>75.373999999999995</v>
      </c>
      <c r="L69" s="105">
        <v>75.45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0.33333333333333331</v>
      </c>
      <c r="P69" s="106">
        <v>6.9444444444444447E-4</v>
      </c>
      <c r="Q69" s="105">
        <v>4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1143</v>
      </c>
      <c r="W69" s="151" t="s">
        <v>1055</v>
      </c>
      <c r="X69" s="104" t="s">
        <v>416</v>
      </c>
      <c r="Y69" s="129" t="s">
        <v>420</v>
      </c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ZEZ-ZXW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75.373999999999995</v>
      </c>
      <c r="AQ69" s="105">
        <f>BS_CONTROLE[[#This Row],[KM - Inicio]]</f>
        <v>75.373999999999995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 t="shared" si="3"/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>
        <v>0</v>
      </c>
      <c r="BI69" s="17"/>
      <c r="BJ69" s="17" t="s">
        <v>1145</v>
      </c>
      <c r="BK69" s="18" t="s">
        <v>1145</v>
      </c>
      <c r="BL69" s="16"/>
      <c r="BM69" s="130" t="s">
        <v>440</v>
      </c>
      <c r="BN69" s="130" t="s">
        <v>460</v>
      </c>
      <c r="BO69" s="130" t="s">
        <v>557</v>
      </c>
      <c r="BP69" s="18" t="s">
        <v>1145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8" t="str">
        <f t="shared" si="7"/>
        <v>CCOCirculaçãoIntervaloContrato</v>
      </c>
    </row>
    <row r="70" spans="1:72" hidden="1">
      <c r="A70" s="47" t="str">
        <f t="shared" si="2"/>
        <v>V85</v>
      </c>
      <c r="B70" s="102"/>
      <c r="C70" s="135" t="str">
        <f>IF(BS_CONTROLE[[#This Row],[DATA]]="","",WEEKNUM(BS_CONTROLE[[#This Row],[DATA]]))</f>
        <v/>
      </c>
      <c r="D70" s="104" t="s">
        <v>794</v>
      </c>
      <c r="E70" s="159">
        <v>60</v>
      </c>
      <c r="F70" s="126" t="s">
        <v>607</v>
      </c>
      <c r="G70" s="142" t="str">
        <f>IF(D70="","*",VLOOKUP(F70,BS_ATIVIDADE[],3,FALSE))</f>
        <v>OUTROS</v>
      </c>
      <c r="H70" s="106" t="s">
        <v>1149</v>
      </c>
      <c r="I70" s="106" t="s">
        <v>1150</v>
      </c>
      <c r="J70" s="105">
        <v>54</v>
      </c>
      <c r="K70" s="105">
        <v>106.4</v>
      </c>
      <c r="L70" s="105" t="s">
        <v>593</v>
      </c>
      <c r="M70" s="127" t="s">
        <v>1151</v>
      </c>
      <c r="N70" s="127" t="s">
        <v>1152</v>
      </c>
      <c r="O70" s="106">
        <v>0.375</v>
      </c>
      <c r="P70" s="106">
        <v>4.1666666666666664E-2</v>
      </c>
      <c r="Q70" s="105">
        <v>1</v>
      </c>
      <c r="R70" s="10" t="str">
        <f>IFERROR(_xlfn.XLOOKUP(F70, BS_ATIVIDADE[ATIVIDADE],BS_ATIVIDADE[UNIDADE] ), "*")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5" t="s">
        <v>1061</v>
      </c>
      <c r="W70" s="151" t="s">
        <v>1153</v>
      </c>
      <c r="X70" s="104" t="s">
        <v>421</v>
      </c>
      <c r="Y70" s="129" t="s">
        <v>424</v>
      </c>
      <c r="Z70" s="104"/>
      <c r="AA70" s="105">
        <v>1</v>
      </c>
      <c r="AB70" s="103" t="s">
        <v>412</v>
      </c>
      <c r="AC70" s="152"/>
      <c r="AD70" s="107">
        <v>0.35416666666666669</v>
      </c>
      <c r="AE70" s="105">
        <v>6235</v>
      </c>
      <c r="AF70" s="105" t="s">
        <v>593</v>
      </c>
      <c r="AG70" s="105"/>
      <c r="AH70" s="15"/>
      <c r="AI70" s="126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5" t="str">
        <f>IF(BS_CONTROLE[[#This Row],[Entre - Estações]]=0, "-", BS_CONTROLE[[#This Row],[Entre - Estações]])</f>
        <v>ZPT-ZEV</v>
      </c>
      <c r="AN70" s="105" t="str">
        <f>IF(BS_CONTROLE[[#This Row],[SB]]=0, "-", BS_CONTROLE[[#This Row],[SB]])</f>
        <v>ZPTZEV</v>
      </c>
      <c r="AO70" s="105">
        <f>IF(BS_CONTROLE[[#This Row],[SUB]]=0, "-", BS_CONTROLE[[#This Row],[SUB]])</f>
        <v>54</v>
      </c>
      <c r="AP70" s="105">
        <f>BS_CONTROLE[[#This Row],[KM - Inicio]]</f>
        <v>106.4</v>
      </c>
      <c r="AQ70" s="105">
        <f>BS_CONTROLE[[#This Row],[KM - Inicio]]</f>
        <v>106.4</v>
      </c>
      <c r="AR70" s="108"/>
      <c r="AS70" s="108"/>
      <c r="AT70" s="108"/>
      <c r="AU70" s="136"/>
      <c r="AV70" s="136"/>
      <c r="AW70" s="14"/>
      <c r="AX70" s="14"/>
      <c r="AY70" s="164">
        <f t="shared" si="3"/>
        <v>0</v>
      </c>
      <c r="AZ70" s="153"/>
      <c r="BA70" s="109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8" t="str">
        <f t="shared" si="7"/>
        <v/>
      </c>
    </row>
    <row r="71" spans="1:72" hidden="1">
      <c r="A71" s="47" t="str">
        <f t="shared" si="2"/>
        <v>MODERNIZAÇÃO SERRA46056</v>
      </c>
      <c r="B71" s="102">
        <v>46056</v>
      </c>
      <c r="C71" s="135">
        <f>IF(BS_CONTROLE[[#This Row],[DATA]]="","",WEEKNUM(BS_CONTROLE[[#This Row],[DATA]]))</f>
        <v>6</v>
      </c>
      <c r="D71" s="104" t="s">
        <v>635</v>
      </c>
      <c r="E71" s="159">
        <v>61</v>
      </c>
      <c r="F71" s="126" t="s">
        <v>583</v>
      </c>
      <c r="G71" s="142" t="str">
        <f>IF(D71="","*",VLOOKUP(F71,BS_ATIVIDADE[],3,FALSE))</f>
        <v>OUTROS</v>
      </c>
      <c r="H71" s="106" t="s">
        <v>593</v>
      </c>
      <c r="I71" s="106" t="s">
        <v>593</v>
      </c>
      <c r="J71" s="105">
        <v>92</v>
      </c>
      <c r="K71" s="105">
        <v>102.48</v>
      </c>
      <c r="L71" s="105">
        <v>102.18</v>
      </c>
      <c r="M71" s="127" t="s">
        <v>331</v>
      </c>
      <c r="N71" s="127" t="s">
        <v>1154</v>
      </c>
      <c r="O71" s="106">
        <v>0.33333333333333331</v>
      </c>
      <c r="P71" s="106">
        <v>0.22916666666666666</v>
      </c>
      <c r="Q71" s="105">
        <v>1</v>
      </c>
      <c r="R71" s="10" t="str">
        <f>IFERROR(_xlfn.XLOOKUP(F71, BS_ATIVIDADE[ATIVIDADE],BS_ATIVIDADE[UNIDADE] ), "*")</f>
        <v>BINÁRIO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1143</v>
      </c>
      <c r="W71" s="151" t="s">
        <v>1155</v>
      </c>
      <c r="X71" s="104" t="s">
        <v>416</v>
      </c>
      <c r="Y71" s="129" t="s">
        <v>420</v>
      </c>
      <c r="Z71" s="104"/>
      <c r="AA71" s="105" t="s">
        <v>593</v>
      </c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ZGP-ZPT</v>
      </c>
      <c r="AN71" s="105" t="str">
        <f>IF(BS_CONTROLE[[#This Row],[SB]]=0, "-", BS_CONTROLE[[#This Row],[SB]])</f>
        <v>ZGP2/105ZGP2/ZPT1052</v>
      </c>
      <c r="AO71" s="105">
        <f>IF(BS_CONTROLE[[#This Row],[SUB]]=0, "-", BS_CONTROLE[[#This Row],[SUB]])</f>
        <v>92</v>
      </c>
      <c r="AP71" s="105">
        <f>BS_CONTROLE[[#This Row],[KM - Inicio]]</f>
        <v>102.48</v>
      </c>
      <c r="AQ71" s="105">
        <f>BS_CONTROLE[[#This Row],[KM - Inicio]]</f>
        <v>102.48</v>
      </c>
      <c r="AR71" s="108">
        <v>0</v>
      </c>
      <c r="AS71" s="108">
        <v>0</v>
      </c>
      <c r="AT71" s="108">
        <v>0</v>
      </c>
      <c r="AU71" s="136"/>
      <c r="AV71" s="136"/>
      <c r="AW71" s="14"/>
      <c r="AX71" s="14"/>
      <c r="AY71" s="164">
        <f t="shared" ref="AY71:AY134" si="8"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>
        <v>0</v>
      </c>
      <c r="BI71" s="17"/>
      <c r="BJ71" s="17" t="s">
        <v>1145</v>
      </c>
      <c r="BK71" s="18" t="s">
        <v>1145</v>
      </c>
      <c r="BL71" s="16"/>
      <c r="BM71" s="130" t="s">
        <v>440</v>
      </c>
      <c r="BN71" s="130" t="s">
        <v>460</v>
      </c>
      <c r="BO71" s="130" t="s">
        <v>557</v>
      </c>
      <c r="BP71" s="18" t="s">
        <v>1145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8" t="str">
        <f t="shared" si="7"/>
        <v>CCOCirculaçãoIntervaloContrato</v>
      </c>
    </row>
    <row r="72" spans="1:72" ht="32.25" hidden="1" customHeight="1">
      <c r="A72" s="47" t="str">
        <f t="shared" ref="A72:A135" si="9">D72&amp;B72</f>
        <v>W6246056</v>
      </c>
      <c r="B72" s="102">
        <v>46056</v>
      </c>
      <c r="C72" s="135">
        <f>IF(BS_CONTROLE[[#This Row],[DATA]]="","",WEEKNUM(BS_CONTROLE[[#This Row],[DATA]]))</f>
        <v>6</v>
      </c>
      <c r="D72" s="104" t="s">
        <v>828</v>
      </c>
      <c r="E72" s="159">
        <v>66</v>
      </c>
      <c r="F72" s="126" t="s">
        <v>786</v>
      </c>
      <c r="G72" s="142" t="str">
        <f>IF(D72="","*",VLOOKUP(F72,BS_ATIVIDADE[],3,FALSE))</f>
        <v>OUTROS</v>
      </c>
      <c r="H72" s="106" t="s">
        <v>184</v>
      </c>
      <c r="I72" s="106" t="s">
        <v>1107</v>
      </c>
      <c r="J72" s="105">
        <v>92</v>
      </c>
      <c r="K72" s="105">
        <v>102.1</v>
      </c>
      <c r="L72" s="105">
        <v>106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0.3125</v>
      </c>
      <c r="P72" s="106">
        <v>6.9444444444444447E-4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1143</v>
      </c>
      <c r="W72" s="151" t="s">
        <v>1156</v>
      </c>
      <c r="X72" s="104" t="s">
        <v>416</v>
      </c>
      <c r="Y72" s="129" t="s">
        <v>420</v>
      </c>
      <c r="Z72" s="104"/>
      <c r="AA72" s="105">
        <v>1</v>
      </c>
      <c r="AB72" s="103" t="s">
        <v>412</v>
      </c>
      <c r="AC72" s="152"/>
      <c r="AD72" s="107">
        <v>0.29166666666666669</v>
      </c>
      <c r="AE72" s="105">
        <v>9038</v>
      </c>
      <c r="AF72" s="105"/>
      <c r="AG72" s="105"/>
      <c r="AH72" s="15"/>
      <c r="AI72" s="126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102.1</v>
      </c>
      <c r="AQ72" s="105">
        <f>BS_CONTROLE[[#This Row],[KM - Inicio]]</f>
        <v>102.1</v>
      </c>
      <c r="AR72" s="108">
        <v>0</v>
      </c>
      <c r="AS72" s="108">
        <v>0</v>
      </c>
      <c r="AT72" s="108">
        <v>0</v>
      </c>
      <c r="AU72" s="136"/>
      <c r="AV72" s="136"/>
      <c r="AW72" s="14"/>
      <c r="AX72" s="14"/>
      <c r="AY72" s="164">
        <f t="shared" si="8"/>
        <v>0</v>
      </c>
      <c r="AZ72" s="153"/>
      <c r="BA72" s="109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>
        <v>0</v>
      </c>
      <c r="BI72" s="17"/>
      <c r="BJ72" s="17" t="s">
        <v>1145</v>
      </c>
      <c r="BK72" s="18" t="s">
        <v>1145</v>
      </c>
      <c r="BL72" s="16"/>
      <c r="BM72" s="130" t="s">
        <v>440</v>
      </c>
      <c r="BN72" s="130" t="s">
        <v>460</v>
      </c>
      <c r="BO72" s="130" t="s">
        <v>557</v>
      </c>
      <c r="BP72" s="18" t="s">
        <v>1145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8" t="str">
        <f t="shared" ref="BT72:BT135" si="13">IF(BN72="","",SUBSTITUTE(BM72," ","")&amp;SUBSTITUTE(BN72," ",""))</f>
        <v>CCOCirculaçãoIntervaloContrato</v>
      </c>
    </row>
    <row r="73" spans="1:72" hidden="1">
      <c r="A73" s="47" t="str">
        <f t="shared" si="9"/>
        <v>HUELTON (TP-725)46056</v>
      </c>
      <c r="B73" s="102">
        <v>46056</v>
      </c>
      <c r="C73" s="135">
        <f>IF(BS_CONTROLE[[#This Row],[DATA]]="","",WEEKNUM(BS_CONTROLE[[#This Row],[DATA]]))</f>
        <v>6</v>
      </c>
      <c r="D73" s="104" t="s">
        <v>889</v>
      </c>
      <c r="E73" s="159">
        <v>59</v>
      </c>
      <c r="F73" s="126" t="s">
        <v>775</v>
      </c>
      <c r="G73" s="142" t="str">
        <f>IF(D73="","*",VLOOKUP(F73,BS_ATIVIDADE[],3,FALSE))</f>
        <v>SOLDA</v>
      </c>
      <c r="H73" s="106" t="s">
        <v>593</v>
      </c>
      <c r="I73" s="106" t="s">
        <v>593</v>
      </c>
      <c r="J73" s="105">
        <v>92</v>
      </c>
      <c r="K73" s="105">
        <v>106.7</v>
      </c>
      <c r="L73" s="105" t="s">
        <v>593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7" t="s">
        <v>337</v>
      </c>
      <c r="O73" s="106">
        <v>0.375</v>
      </c>
      <c r="P73" s="106">
        <v>0.125</v>
      </c>
      <c r="Q73" s="105">
        <v>2</v>
      </c>
      <c r="R73" s="10" t="str">
        <f>IFERROR(_xlfn.XLOOKUP(F73, BS_ATIVIDADE[ATIVIDADE],BS_ATIVIDADE[UNIDADE] ), "*")</f>
        <v>Nº DE SOLDA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1104</v>
      </c>
      <c r="W73" s="151" t="s">
        <v>1055</v>
      </c>
      <c r="X73" s="104" t="s">
        <v>421</v>
      </c>
      <c r="Y73" s="129" t="s">
        <v>424</v>
      </c>
      <c r="Z73" s="104"/>
      <c r="AA73" s="105" t="s">
        <v>593</v>
      </c>
      <c r="AB73" s="103"/>
      <c r="AC73" s="152"/>
      <c r="AD73" s="107" t="s">
        <v>593</v>
      </c>
      <c r="AE73" s="105"/>
      <c r="AF73" s="105"/>
      <c r="AG73" s="105"/>
      <c r="AH73" s="15"/>
      <c r="AI73" s="126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ZPT</v>
      </c>
      <c r="AN73" s="105" t="str">
        <f>IF(BS_CONTROLE[[#This Row],[SB]]=0, "-", BS_CONTROLE[[#This Row],[SB]])</f>
        <v>ZPT2</v>
      </c>
      <c r="AO73" s="105">
        <f>IF(BS_CONTROLE[[#This Row],[SUB]]=0, "-", BS_CONTROLE[[#This Row],[SUB]])</f>
        <v>92</v>
      </c>
      <c r="AP73" s="105">
        <f>BS_CONTROLE[[#This Row],[KM - Inicio]]</f>
        <v>106.7</v>
      </c>
      <c r="AQ73" s="105">
        <f>BS_CONTROLE[[#This Row],[KM - Inicio]]</f>
        <v>106.7</v>
      </c>
      <c r="AR73" s="108">
        <v>0.44444444444444442</v>
      </c>
      <c r="AS73" s="108">
        <v>0.52777777777777779</v>
      </c>
      <c r="AT73" s="108">
        <v>0.58333333333333337</v>
      </c>
      <c r="AU73" s="136"/>
      <c r="AV73" s="136"/>
      <c r="AW73" s="14"/>
      <c r="AX73" s="14"/>
      <c r="AY73" s="164">
        <f t="shared" si="8"/>
        <v>5.555555555555558E-2</v>
      </c>
      <c r="AZ73" s="153"/>
      <c r="BA73" s="109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>
        <v>0</v>
      </c>
      <c r="BI73" s="17"/>
      <c r="BJ73" s="17" t="s">
        <v>1157</v>
      </c>
      <c r="BK73" s="18" t="s">
        <v>1158</v>
      </c>
      <c r="BL73" s="16"/>
      <c r="BM73" s="130" t="s">
        <v>447</v>
      </c>
      <c r="BN73" s="130" t="s">
        <v>471</v>
      </c>
      <c r="BO73" s="130" t="s">
        <v>471</v>
      </c>
      <c r="BP73" s="18" t="s">
        <v>1158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8" t="str">
        <f t="shared" si="13"/>
        <v>CondiçõesClimáticaChuva</v>
      </c>
    </row>
    <row r="74" spans="1:72" hidden="1">
      <c r="A74" s="47" t="str">
        <f t="shared" si="9"/>
        <v>V8546056</v>
      </c>
      <c r="B74" s="102">
        <v>46056</v>
      </c>
      <c r="C74" s="135">
        <f>IF(BS_CONTROLE[[#This Row],[DATA]]="","",WEEKNUM(BS_CONTROLE[[#This Row],[DATA]]))</f>
        <v>6</v>
      </c>
      <c r="D74" s="104" t="s">
        <v>794</v>
      </c>
      <c r="E74" s="159">
        <v>60</v>
      </c>
      <c r="F74" s="126" t="s">
        <v>698</v>
      </c>
      <c r="G74" s="142" t="str">
        <f>IF(D74="","*",VLOOKUP(F74,BS_ATIVIDADE[],3,FALSE))</f>
        <v>MECANIZAÇÃO - SOCADORA</v>
      </c>
      <c r="H74" s="106" t="s">
        <v>1149</v>
      </c>
      <c r="I74" s="106" t="s">
        <v>1149</v>
      </c>
      <c r="J74" s="105">
        <v>92</v>
      </c>
      <c r="K74" s="105">
        <v>108.2</v>
      </c>
      <c r="L74" s="105">
        <v>107.7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7" t="s">
        <v>337</v>
      </c>
      <c r="O74" s="106">
        <v>0.375</v>
      </c>
      <c r="P74" s="106">
        <v>8.3333333333333329E-2</v>
      </c>
      <c r="Q74" s="105">
        <v>480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1061</v>
      </c>
      <c r="W74" s="151" t="s">
        <v>1050</v>
      </c>
      <c r="X74" s="104" t="s">
        <v>421</v>
      </c>
      <c r="Y74" s="129"/>
      <c r="Z74" s="104"/>
      <c r="AA74" s="105">
        <v>1</v>
      </c>
      <c r="AB74" s="103" t="s">
        <v>412</v>
      </c>
      <c r="AC74" s="152"/>
      <c r="AD74" s="107">
        <v>0.35416666666666669</v>
      </c>
      <c r="AE74" s="105">
        <v>6235</v>
      </c>
      <c r="AF74" s="105" t="s">
        <v>593</v>
      </c>
      <c r="AG74" s="105"/>
      <c r="AH74" s="15"/>
      <c r="AI74" s="126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5" t="s">
        <v>1159</v>
      </c>
      <c r="AN74" s="105" t="s">
        <v>1160</v>
      </c>
      <c r="AO74" s="105">
        <f>IF(BS_CONTROLE[[#This Row],[SUB]]=0, "-", BS_CONTROLE[[#This Row],[SUB]])</f>
        <v>92</v>
      </c>
      <c r="AP74" s="105">
        <v>108.7</v>
      </c>
      <c r="AQ74" s="105">
        <f>BS_CONTROLE[[#This Row],[KM - Inicio]]</f>
        <v>108.2</v>
      </c>
      <c r="AR74" s="108">
        <v>0.37291666666666667</v>
      </c>
      <c r="AS74" s="108">
        <v>0.69652777777777775</v>
      </c>
      <c r="AT74" s="108">
        <v>0.78472222222222221</v>
      </c>
      <c r="AU74" s="136"/>
      <c r="AV74" s="136"/>
      <c r="AW74" s="14"/>
      <c r="AX74" s="14"/>
      <c r="AY74" s="164">
        <f t="shared" si="8"/>
        <v>8.8194444444444464E-2</v>
      </c>
      <c r="AZ74" s="153"/>
      <c r="BA74" s="109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>
        <v>2</v>
      </c>
      <c r="BI74" s="17"/>
      <c r="BJ74" s="17" t="s">
        <v>1161</v>
      </c>
      <c r="BK74" s="18" t="s">
        <v>1162</v>
      </c>
      <c r="BL74" s="16"/>
      <c r="BM74" s="130" t="s">
        <v>445</v>
      </c>
      <c r="BN74" s="130" t="s">
        <v>445</v>
      </c>
      <c r="BO74" s="130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8" t="str">
        <f t="shared" si="13"/>
        <v>OKOK</v>
      </c>
    </row>
    <row r="75" spans="1:72" hidden="1">
      <c r="A75" s="47" t="str">
        <f t="shared" si="9"/>
        <v>EXPANSÃO TURMA 146056</v>
      </c>
      <c r="B75" s="102">
        <v>46056</v>
      </c>
      <c r="C75" s="135">
        <f>IF(BS_CONTROLE[[#This Row],[DATA]]="","",WEEKNUM(BS_CONTROLE[[#This Row],[DATA]]))</f>
        <v>6</v>
      </c>
      <c r="D75" s="104" t="s">
        <v>594</v>
      </c>
      <c r="E75" s="173">
        <v>650</v>
      </c>
      <c r="F75" s="126" t="s">
        <v>654</v>
      </c>
      <c r="G75" s="142" t="str">
        <f>IF(D75="","*",VLOOKUP(F75,BS_ATIVIDADE[],3,FALSE))</f>
        <v>EXPANSÃO</v>
      </c>
      <c r="H75" s="106" t="s">
        <v>593</v>
      </c>
      <c r="I75" s="106"/>
      <c r="J75" s="105">
        <v>53</v>
      </c>
      <c r="K75" s="105">
        <v>123.8</v>
      </c>
      <c r="L75" s="105" t="s">
        <v>593</v>
      </c>
      <c r="M75" s="1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50" t="s">
        <v>141</v>
      </c>
      <c r="O75" s="106">
        <v>0.33333333333333331</v>
      </c>
      <c r="P75" s="106">
        <v>6.25E-2</v>
      </c>
      <c r="Q75" s="172">
        <v>1</v>
      </c>
      <c r="R75" s="10" t="str">
        <f>IFERROR(_xlfn.XLOOKUP(F75, BS_ATIVIDADE[ATIVIDADE],BS_ATIVIDADE[UNIDADE] ), "*")</f>
        <v>Nº DE SOLDA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5" t="s">
        <v>1113</v>
      </c>
      <c r="W75" s="151" t="s">
        <v>1055</v>
      </c>
      <c r="X75" s="104" t="s">
        <v>421</v>
      </c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ZZV-ZPG</v>
      </c>
      <c r="AN75" s="105" t="str">
        <f>IF(BS_CONTROLE[[#This Row],[SB]]=0, "-", BS_CONTROLE[[#This Row],[SB]])</f>
        <v>ZPGRUM1</v>
      </c>
      <c r="AO75" s="105">
        <f>IF(BS_CONTROLE[[#This Row],[SUB]]=0, "-", BS_CONTROLE[[#This Row],[SUB]])</f>
        <v>53</v>
      </c>
      <c r="AP75" s="105">
        <f>BS_CONTROLE[[#This Row],[KM - Inicio]]</f>
        <v>123.8</v>
      </c>
      <c r="AQ75" s="105">
        <f>BS_CONTROLE[[#This Row],[KM - Inicio]]</f>
        <v>123.8</v>
      </c>
      <c r="AR75" s="108">
        <v>0.3972222222222222</v>
      </c>
      <c r="AS75" s="108">
        <v>0.4284722222222222</v>
      </c>
      <c r="AT75" s="108">
        <v>0.4909722222222222</v>
      </c>
      <c r="AU75" s="136"/>
      <c r="AV75" s="136"/>
      <c r="AW75" s="14"/>
      <c r="AX75" s="14"/>
      <c r="AY75" s="164">
        <f t="shared" si="8"/>
        <v>6.25E-2</v>
      </c>
      <c r="AZ75" s="153"/>
      <c r="BA75" s="109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50"/>
      <c r="BG75" s="16"/>
      <c r="BH75" s="17">
        <v>2</v>
      </c>
      <c r="BI75" s="17"/>
      <c r="BJ75" s="17" t="s">
        <v>1163</v>
      </c>
      <c r="BK75" s="18" t="s">
        <v>1164</v>
      </c>
      <c r="BL75" s="16"/>
      <c r="BM75" s="130" t="s">
        <v>445</v>
      </c>
      <c r="BN75" s="130" t="s">
        <v>445</v>
      </c>
      <c r="BO75" s="130" t="s">
        <v>445</v>
      </c>
      <c r="BP75" s="18" t="s">
        <v>593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8" t="str">
        <f t="shared" si="13"/>
        <v>OKOK</v>
      </c>
    </row>
    <row r="76" spans="1:72" hidden="1">
      <c r="A76" s="47" t="str">
        <f t="shared" si="9"/>
        <v>TURMA FIXA VIA 46056</v>
      </c>
      <c r="B76" s="102">
        <v>46056</v>
      </c>
      <c r="C76" s="135">
        <f>IF(BS_CONTROLE[[#This Row],[DATA]]="","",WEEKNUM(BS_CONTROLE[[#This Row],[DATA]]))</f>
        <v>6</v>
      </c>
      <c r="D76" s="104" t="s">
        <v>845</v>
      </c>
      <c r="E76" s="159">
        <v>70</v>
      </c>
      <c r="F76" s="126" t="s">
        <v>736</v>
      </c>
      <c r="G76" s="142" t="str">
        <f>IF(D76="","*",VLOOKUP(F76,BS_ATIVIDADE[],3,FALSE))</f>
        <v>OUTROS</v>
      </c>
      <c r="H76" s="106" t="s">
        <v>593</v>
      </c>
      <c r="I76" s="106" t="s">
        <v>593</v>
      </c>
      <c r="J76" s="105">
        <v>92</v>
      </c>
      <c r="K76" s="105">
        <v>104.6</v>
      </c>
      <c r="L76" s="105" t="s">
        <v>593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6">
        <v>0.60416666666666663</v>
      </c>
      <c r="P76" s="106">
        <v>2.7777777777777776E-2</v>
      </c>
      <c r="Q76" s="105">
        <v>1</v>
      </c>
      <c r="R76" s="10" t="str">
        <f>IFERROR(_xlfn.XLOOKUP(F76, BS_ATIVIDADE[ATIVIDADE],BS_ATIVIDADE[UNIDADE] ), "*")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5"/>
      <c r="W76" s="151" t="s">
        <v>1165</v>
      </c>
      <c r="X76" s="104" t="s">
        <v>425</v>
      </c>
      <c r="Y76" s="129"/>
      <c r="Z76" s="104"/>
      <c r="AA76" s="105" t="s">
        <v>593</v>
      </c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5" t="str">
        <f>IF(BS_CONTROLE[[#This Row],[Entre - Estações]]=0, "-", BS_CONTROLE[[#This Row],[Entre - Estações]])</f>
        <v>ZGP-ZPT</v>
      </c>
      <c r="AN76" s="105" t="str">
        <f>IF(BS_CONTROLE[[#This Row],[SB]]=0, "-", BS_CONTROLE[[#This Row],[SB]])</f>
        <v>105ZGP2</v>
      </c>
      <c r="AO76" s="105">
        <f>IF(BS_CONTROLE[[#This Row],[SUB]]=0, "-", BS_CONTROLE[[#This Row],[SUB]])</f>
        <v>92</v>
      </c>
      <c r="AP76" s="105">
        <f>BS_CONTROLE[[#This Row],[KM - Inicio]]</f>
        <v>104.6</v>
      </c>
      <c r="AQ76" s="105">
        <f>BS_CONTROLE[[#This Row],[KM - Inicio]]</f>
        <v>104.6</v>
      </c>
      <c r="AR76" s="108">
        <v>0.60486111111111107</v>
      </c>
      <c r="AS76" s="108">
        <v>0.69444444444444442</v>
      </c>
      <c r="AT76" s="108">
        <v>0.72222222222222221</v>
      </c>
      <c r="AU76" s="136"/>
      <c r="AV76" s="136"/>
      <c r="AW76" s="14"/>
      <c r="AX76" s="14"/>
      <c r="AY76" s="164">
        <f t="shared" si="8"/>
        <v>2.777777777777779E-2</v>
      </c>
      <c r="AZ76" s="153"/>
      <c r="BA76" s="109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50"/>
      <c r="BG76" s="16"/>
      <c r="BH76" s="17">
        <v>2</v>
      </c>
      <c r="BI76" s="17"/>
      <c r="BJ76" s="17"/>
      <c r="BK76" s="18" t="s">
        <v>1166</v>
      </c>
      <c r="BL76" s="16"/>
      <c r="BM76" s="130" t="s">
        <v>445</v>
      </c>
      <c r="BN76" s="130" t="s">
        <v>445</v>
      </c>
      <c r="BO76" s="130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8" t="str">
        <f t="shared" si="13"/>
        <v>OKOK</v>
      </c>
    </row>
    <row r="77" spans="1:72" hidden="1">
      <c r="A77" s="47" t="str">
        <f t="shared" si="9"/>
        <v/>
      </c>
      <c r="B77" s="102"/>
      <c r="C77" s="135" t="str">
        <f>IF(BS_CONTROLE[[#This Row],[DATA]]="","",WEEKNUM(BS_CONTROLE[[#This Row],[DATA]]))</f>
        <v/>
      </c>
      <c r="D77" s="104"/>
      <c r="E77" s="159"/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4" t="str">
        <f t="shared" si="8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8" t="str">
        <f t="shared" si="13"/>
        <v/>
      </c>
    </row>
    <row r="78" spans="1:72" hidden="1">
      <c r="A78" s="47" t="str">
        <f t="shared" si="9"/>
        <v>EXPANSÃO TURMA 1</v>
      </c>
      <c r="B78" s="102"/>
      <c r="C78" s="135" t="str">
        <f>IF(BS_CONTROLE[[#This Row],[DATA]]="","",WEEKNUM(BS_CONTROLE[[#This Row],[DATA]]))</f>
        <v/>
      </c>
      <c r="D78" s="104" t="s">
        <v>594</v>
      </c>
      <c r="E78" s="159"/>
      <c r="F78" s="126" t="s">
        <v>654</v>
      </c>
      <c r="G78" s="142" t="str">
        <f>IF(D78="","*",VLOOKUP(F78,BS_ATIVIDADE[],3,FALSE))</f>
        <v>EXPANSÃO</v>
      </c>
      <c r="H78" s="106" t="s">
        <v>593</v>
      </c>
      <c r="I78" s="106" t="s">
        <v>593</v>
      </c>
      <c r="J78" s="105">
        <v>70</v>
      </c>
      <c r="K78" s="105">
        <v>113.5</v>
      </c>
      <c r="L78" s="105" t="s">
        <v>593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6">
        <v>0.375</v>
      </c>
      <c r="P78" s="106">
        <v>8.3333333333333329E-2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5" t="s">
        <v>1059</v>
      </c>
      <c r="W78" s="151" t="s">
        <v>1055</v>
      </c>
      <c r="X78" s="104" t="s">
        <v>421</v>
      </c>
      <c r="Y78" s="129"/>
      <c r="Z78" s="104"/>
      <c r="AA78" s="105" t="s">
        <v>593</v>
      </c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ZCD</v>
      </c>
      <c r="AN78" s="105" t="str">
        <f>IF(BS_CONTROLE[[#This Row],[SB]]=0, "-", BS_CONTROLE[[#This Row],[SB]])</f>
        <v>ZCD1</v>
      </c>
      <c r="AO78" s="105">
        <f>IF(BS_CONTROLE[[#This Row],[SUB]]=0, "-", BS_CONTROLE[[#This Row],[SUB]])</f>
        <v>70</v>
      </c>
      <c r="AP78" s="105">
        <f>BS_CONTROLE[[#This Row],[KM - Inicio]]</f>
        <v>113.5</v>
      </c>
      <c r="AQ78" s="105">
        <f>BS_CONTROLE[[#This Row],[KM - Inicio]]</f>
        <v>113.5</v>
      </c>
      <c r="AR78" s="108"/>
      <c r="AS78" s="108"/>
      <c r="AT78" s="108"/>
      <c r="AU78" s="136"/>
      <c r="AV78" s="136"/>
      <c r="AW78" s="14"/>
      <c r="AX78" s="14"/>
      <c r="AY78" s="164">
        <f t="shared" si="8"/>
        <v>0</v>
      </c>
      <c r="AZ78" s="153"/>
      <c r="BA78" s="109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8" t="str">
        <f t="shared" si="13"/>
        <v/>
      </c>
    </row>
    <row r="79" spans="1:72" hidden="1">
      <c r="A79" s="47" t="str">
        <f t="shared" si="9"/>
        <v>EXPANSÃO TURMA 146057</v>
      </c>
      <c r="B79" s="102">
        <v>46057</v>
      </c>
      <c r="C79" s="135">
        <f>IF(BS_CONTROLE[[#This Row],[DATA]]="","",WEEKNUM(BS_CONTROLE[[#This Row],[DATA]]))</f>
        <v>6</v>
      </c>
      <c r="D79" s="104" t="s">
        <v>594</v>
      </c>
      <c r="E79" s="159">
        <v>40</v>
      </c>
      <c r="F79" s="126" t="s">
        <v>618</v>
      </c>
      <c r="G79" s="142" t="str">
        <f>IF(D79="","*",VLOOKUP(F79,BS_ATIVIDADE[],3,FALSE))</f>
        <v>EXPANSÃO</v>
      </c>
      <c r="H79" s="106" t="s">
        <v>593</v>
      </c>
      <c r="I79" s="106" t="s">
        <v>593</v>
      </c>
      <c r="J79" s="105">
        <v>170</v>
      </c>
      <c r="K79" s="105">
        <v>110.35</v>
      </c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6">
        <v>0.375</v>
      </c>
      <c r="P79" s="106">
        <v>0.125</v>
      </c>
      <c r="Q79" s="105">
        <v>312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5" t="s">
        <v>1059</v>
      </c>
      <c r="W79" s="151" t="s">
        <v>1118</v>
      </c>
      <c r="X79" s="104" t="s">
        <v>421</v>
      </c>
      <c r="Y79" s="129" t="s">
        <v>424</v>
      </c>
      <c r="Z79" s="104"/>
      <c r="AA79" s="105" t="s">
        <v>593</v>
      </c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5" t="str">
        <f>IF(BS_CONTROLE[[#This Row],[Entre - Estações]]=0, "-", BS_CONTROLE[[#This Row],[Entre - Estações]])</f>
        <v>ZCD</v>
      </c>
      <c r="AN79" s="105" t="str">
        <f>IF(BS_CONTROLE[[#This Row],[SB]]=0, "-", BS_CONTROLE[[#This Row],[SB]])</f>
        <v>109ZCD2</v>
      </c>
      <c r="AO79" s="105">
        <f>IF(BS_CONTROLE[[#This Row],[SUB]]=0, "-", BS_CONTROLE[[#This Row],[SUB]])</f>
        <v>170</v>
      </c>
      <c r="AP79" s="105">
        <f>BS_CONTROLE[[#This Row],[KM - Inicio]]</f>
        <v>110.35</v>
      </c>
      <c r="AQ79" s="105">
        <f>BS_CONTROLE[[#This Row],[KM - Inicio]]</f>
        <v>110.35</v>
      </c>
      <c r="AR79" s="108">
        <v>0</v>
      </c>
      <c r="AS79" s="108">
        <v>0</v>
      </c>
      <c r="AT79" s="108">
        <v>0</v>
      </c>
      <c r="AU79" s="136"/>
      <c r="AV79" s="136"/>
      <c r="AW79" s="14"/>
      <c r="AX79" s="14"/>
      <c r="AY79" s="164">
        <f t="shared" si="8"/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50"/>
      <c r="BG79" s="16"/>
      <c r="BH79" s="17">
        <v>0</v>
      </c>
      <c r="BI79" s="17"/>
      <c r="BJ79" s="17" t="s">
        <v>1167</v>
      </c>
      <c r="BK79" s="18" t="s">
        <v>1167</v>
      </c>
      <c r="BL79" s="16"/>
      <c r="BM79" s="130" t="s">
        <v>447</v>
      </c>
      <c r="BN79" s="130" t="s">
        <v>474</v>
      </c>
      <c r="BO79" s="130" t="s">
        <v>474</v>
      </c>
      <c r="BP79" s="18" t="s">
        <v>1167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8" t="str">
        <f t="shared" si="13"/>
        <v>CondiçõesClimáticaVentosFortes</v>
      </c>
    </row>
    <row r="80" spans="1:72" hidden="1">
      <c r="A80" s="47" t="str">
        <f t="shared" si="9"/>
        <v>KLECIO (TP-699)46057</v>
      </c>
      <c r="B80" s="102">
        <v>46057</v>
      </c>
      <c r="C80" s="135">
        <f>IF(BS_CONTROLE[[#This Row],[DATA]]="","",WEEKNUM(BS_CONTROLE[[#This Row],[DATA]]))</f>
        <v>6</v>
      </c>
      <c r="D80" s="104" t="s">
        <v>911</v>
      </c>
      <c r="E80" s="159"/>
      <c r="F80" s="126" t="s">
        <v>775</v>
      </c>
      <c r="G80" s="142" t="str">
        <f>IF(D80="","*",VLOOKUP(F80,BS_ATIVIDADE[],3,FALSE))</f>
        <v>SOLDA</v>
      </c>
      <c r="H80" s="106" t="s">
        <v>593</v>
      </c>
      <c r="I80" s="106" t="s">
        <v>593</v>
      </c>
      <c r="J80" s="105">
        <v>70</v>
      </c>
      <c r="K80" s="105">
        <v>87.3</v>
      </c>
      <c r="L80" s="105" t="s">
        <v>593</v>
      </c>
      <c r="M80" s="105" t="s">
        <v>1119</v>
      </c>
      <c r="N80" s="150" t="s">
        <v>1120</v>
      </c>
      <c r="O80" s="106">
        <v>0.375</v>
      </c>
      <c r="P80" s="106">
        <v>6.25E-2</v>
      </c>
      <c r="Q80" s="172">
        <v>1</v>
      </c>
      <c r="R80" s="10" t="str">
        <f>IFERROR(_xlfn.XLOOKUP(F80, BS_ATIVIDADE[ATIVIDADE],BS_ATIVIDADE[UNIDADE] ), "*")</f>
        <v>Nº DE SOLDA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51" t="s">
        <v>1054</v>
      </c>
      <c r="W80" s="151" t="s">
        <v>1055</v>
      </c>
      <c r="X80" s="104" t="s">
        <v>421</v>
      </c>
      <c r="Y80" s="129" t="s">
        <v>424</v>
      </c>
      <c r="Z80" s="104"/>
      <c r="AA80" s="105" t="s">
        <v>593</v>
      </c>
      <c r="AB80" s="126"/>
      <c r="AC80" s="126" t="s">
        <v>593</v>
      </c>
      <c r="AD80" s="107" t="s">
        <v>593</v>
      </c>
      <c r="AE80" s="105" t="s">
        <v>593</v>
      </c>
      <c r="AF80" s="105" t="s">
        <v>593</v>
      </c>
      <c r="AG80" s="105" t="s">
        <v>593</v>
      </c>
      <c r="AH80" s="15"/>
      <c r="AI80" s="126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5" t="str">
        <f>IF(BS_CONTROLE[[#This Row],[Entre - Estações]]=0, "-", BS_CONTROLE[[#This Row],[Entre - Estações]])</f>
        <v>ZSW-2</v>
      </c>
      <c r="AN80" s="105" t="str">
        <f>IF(BS_CONTROLE[[#This Row],[SB]]=0, "-", BS_CONTROLE[[#This Row],[SB]])</f>
        <v>ZSWS</v>
      </c>
      <c r="AO80" s="105">
        <f>IF(BS_CONTROLE[[#This Row],[SUB]]=0, "-", BS_CONTROLE[[#This Row],[SUB]])</f>
        <v>70</v>
      </c>
      <c r="AP80" s="105">
        <f>BS_CONTROLE[[#This Row],[KM - Inicio]]</f>
        <v>87.3</v>
      </c>
      <c r="AQ80" s="105">
        <f>BS_CONTROLE[[#This Row],[KM - Inicio]]</f>
        <v>87.3</v>
      </c>
      <c r="AR80" s="108">
        <v>0.34375</v>
      </c>
      <c r="AS80" s="108">
        <v>0</v>
      </c>
      <c r="AT80" s="108">
        <v>0</v>
      </c>
      <c r="AU80" s="136"/>
      <c r="AV80" s="136"/>
      <c r="AW80" s="14"/>
      <c r="AX80" s="14"/>
      <c r="AY80" s="164">
        <f t="shared" si="8"/>
        <v>0</v>
      </c>
      <c r="AZ80" s="153"/>
      <c r="BA80" s="109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0"/>
      <c r="BG80" s="16"/>
      <c r="BH80" s="17">
        <v>0</v>
      </c>
      <c r="BI80" s="17"/>
      <c r="BJ80" s="17" t="s">
        <v>1168</v>
      </c>
      <c r="BK80" s="18" t="s">
        <v>1168</v>
      </c>
      <c r="BL80" s="16"/>
      <c r="BM80" s="130" t="s">
        <v>451</v>
      </c>
      <c r="BN80" s="130" t="s">
        <v>451</v>
      </c>
      <c r="BO80" s="130" t="s">
        <v>451</v>
      </c>
      <c r="BP80" s="18" t="s">
        <v>1168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8" t="str">
        <f t="shared" si="13"/>
        <v>SemOportunidadeSemOportunidade</v>
      </c>
    </row>
    <row r="81" spans="1:72" hidden="1">
      <c r="A81" s="47" t="str">
        <f t="shared" si="9"/>
        <v>V4846057</v>
      </c>
      <c r="B81" s="102">
        <v>46057</v>
      </c>
      <c r="C81" s="135">
        <f>IF(BS_CONTROLE[[#This Row],[DATA]]="","",WEEKNUM(BS_CONTROLE[[#This Row],[DATA]]))</f>
        <v>6</v>
      </c>
      <c r="D81" s="104" t="s">
        <v>1043</v>
      </c>
      <c r="E81" s="159"/>
      <c r="F81" s="126" t="s">
        <v>698</v>
      </c>
      <c r="G81" s="142" t="str">
        <f>IF(D81="","*",VLOOKUP(F81,BS_ATIVIDADE[],3,FALSE))</f>
        <v>MECANIZAÇÃO - SOCADORA</v>
      </c>
      <c r="H81" s="106" t="s">
        <v>360</v>
      </c>
      <c r="I81" s="106" t="s">
        <v>360</v>
      </c>
      <c r="J81" s="105">
        <v>70</v>
      </c>
      <c r="K81" s="105">
        <v>82.5</v>
      </c>
      <c r="L81" s="105">
        <v>87</v>
      </c>
      <c r="M81" s="1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5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6">
        <v>0.35416666666666669</v>
      </c>
      <c r="P81" s="106">
        <v>8.3333333333333329E-2</v>
      </c>
      <c r="Q81" s="172">
        <v>510</v>
      </c>
      <c r="R81" s="10" t="str">
        <f>IFERROR(_xlfn.XLOOKUP(F81, BS_ATIVIDADE[ATIVIDADE],BS_ATIVIDADE[UNIDADE] ), "*")</f>
        <v>M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51" t="s">
        <v>1046</v>
      </c>
      <c r="W81" s="151" t="s">
        <v>1050</v>
      </c>
      <c r="X81" s="104" t="s">
        <v>421</v>
      </c>
      <c r="Y81" s="129" t="s">
        <v>424</v>
      </c>
      <c r="Z81" s="104"/>
      <c r="AA81" s="105">
        <v>1</v>
      </c>
      <c r="AB81" s="126" t="s">
        <v>412</v>
      </c>
      <c r="AC81" s="126" t="s">
        <v>593</v>
      </c>
      <c r="AD81" s="107">
        <v>0.29166666666666669</v>
      </c>
      <c r="AE81" s="105">
        <v>6249</v>
      </c>
      <c r="AF81" s="105" t="s">
        <v>593</v>
      </c>
      <c r="AG81" s="105" t="s">
        <v>593</v>
      </c>
      <c r="AH81" s="15"/>
      <c r="AI81" s="126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5" t="str">
        <f>IF(BS_CONTROLE[[#This Row],[Entre - Estações]]=0, "-", BS_CONTROLE[[#This Row],[Entre - Estações]])</f>
        <v>ZAC-ZSW</v>
      </c>
      <c r="AN81" s="105" t="str">
        <f>IF(BS_CONTROLE[[#This Row],[SB]]=0, "-", BS_CONTROLE[[#This Row],[SB]])</f>
        <v>ZACZSW</v>
      </c>
      <c r="AO81" s="105">
        <f>IF(BS_CONTROLE[[#This Row],[SUB]]=0, "-", BS_CONTROLE[[#This Row],[SUB]])</f>
        <v>70</v>
      </c>
      <c r="AP81" s="105">
        <f>BS_CONTROLE[[#This Row],[KM - Inicio]]</f>
        <v>82.5</v>
      </c>
      <c r="AQ81" s="105">
        <f>BS_CONTROLE[[#This Row],[KM - Inicio]]</f>
        <v>82.5</v>
      </c>
      <c r="AR81" s="108">
        <v>0.34722222222222221</v>
      </c>
      <c r="AS81" s="108">
        <v>0</v>
      </c>
      <c r="AT81" s="108">
        <v>0</v>
      </c>
      <c r="AU81" s="136"/>
      <c r="AV81" s="136"/>
      <c r="AW81" s="14"/>
      <c r="AX81" s="14"/>
      <c r="AY81" s="164">
        <f t="shared" si="8"/>
        <v>0</v>
      </c>
      <c r="AZ81" s="153"/>
      <c r="BA81" s="109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0"/>
      <c r="BG81" s="16"/>
      <c r="BH81" s="17">
        <v>0</v>
      </c>
      <c r="BI81" s="17"/>
      <c r="BJ81" s="17" t="s">
        <v>1169</v>
      </c>
      <c r="BK81" s="18" t="s">
        <v>1169</v>
      </c>
      <c r="BL81" s="16"/>
      <c r="BM81" s="130" t="s">
        <v>451</v>
      </c>
      <c r="BN81" s="130" t="s">
        <v>451</v>
      </c>
      <c r="BO81" s="130" t="s">
        <v>451</v>
      </c>
      <c r="BP81" s="18" t="s">
        <v>1169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8" t="str">
        <f t="shared" si="13"/>
        <v>SemOportunidadeSemOportunidade</v>
      </c>
    </row>
    <row r="82" spans="1:72" hidden="1">
      <c r="A82" s="47" t="str">
        <f t="shared" si="9"/>
        <v>W5846057</v>
      </c>
      <c r="B82" s="102">
        <v>46057</v>
      </c>
      <c r="C82" s="135">
        <f>IF(BS_CONTROLE[[#This Row],[DATA]]="","",WEEKNUM(BS_CONTROLE[[#This Row],[DATA]]))</f>
        <v>6</v>
      </c>
      <c r="D82" s="104" t="s">
        <v>824</v>
      </c>
      <c r="E82" s="159"/>
      <c r="F82" s="126" t="s">
        <v>786</v>
      </c>
      <c r="G82" s="142" t="str">
        <f>IF(D82="","*",VLOOKUP(F82,BS_ATIVIDADE[],3,FALSE))</f>
        <v>OUTROS</v>
      </c>
      <c r="H82" s="105" t="s">
        <v>1170</v>
      </c>
      <c r="I82" s="105" t="s">
        <v>1170</v>
      </c>
      <c r="J82" s="105">
        <v>68</v>
      </c>
      <c r="K82" s="105">
        <v>57</v>
      </c>
      <c r="L82" s="105">
        <v>53</v>
      </c>
      <c r="M82" s="1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5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6">
        <v>0.33333333333333331</v>
      </c>
      <c r="P82" s="106">
        <v>4.1666666666666664E-2</v>
      </c>
      <c r="Q82" s="172">
        <v>100</v>
      </c>
      <c r="R82" s="10" t="str">
        <f>IFERROR(_xlfn.XLOOKUP(F82, BS_ATIVIDADE[ATIVIDADE],BS_ATIVIDADE[UNIDADE] ), "*")</f>
        <v>Nº DE PEÇAS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51" t="s">
        <v>1064</v>
      </c>
      <c r="W82" s="151" t="s">
        <v>1067</v>
      </c>
      <c r="X82" s="104" t="s">
        <v>421</v>
      </c>
      <c r="Y82" s="129" t="s">
        <v>424</v>
      </c>
      <c r="Z82" s="104"/>
      <c r="AA82" s="105">
        <v>2</v>
      </c>
      <c r="AB82" s="126" t="s">
        <v>423</v>
      </c>
      <c r="AC82" s="126" t="s">
        <v>593</v>
      </c>
      <c r="AD82" s="107">
        <v>0.29166666666666669</v>
      </c>
      <c r="AE82" s="105">
        <v>9341</v>
      </c>
      <c r="AF82" s="105" t="s">
        <v>593</v>
      </c>
      <c r="AG82" s="105" t="s">
        <v>593</v>
      </c>
      <c r="AH82" s="15"/>
      <c r="AI82" s="126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5" t="str">
        <f>IF(BS_CONTROLE[[#This Row],[Entre - Estações]]=0, "-", BS_CONTROLE[[#This Row],[Entre - Estações]])</f>
        <v>ZBM-ZHO</v>
      </c>
      <c r="AN82" s="105" t="str">
        <f>IF(BS_CONTROLE[[#This Row],[SB]]=0, "-", BS_CONTROLE[[#This Row],[SB]])</f>
        <v>K57ZHO</v>
      </c>
      <c r="AO82" s="105">
        <f>IF(BS_CONTROLE[[#This Row],[SUB]]=0, "-", BS_CONTROLE[[#This Row],[SUB]])</f>
        <v>68</v>
      </c>
      <c r="AP82" s="105">
        <f>BS_CONTROLE[[#This Row],[KM - Inicio]]</f>
        <v>57</v>
      </c>
      <c r="AQ82" s="105">
        <f>BS_CONTROLE[[#This Row],[KM - Inicio]]</f>
        <v>57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 t="shared" si="8"/>
        <v>0</v>
      </c>
      <c r="AZ82" s="153"/>
      <c r="BA82" s="109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50"/>
      <c r="BG82" s="16"/>
      <c r="BH82" s="17">
        <v>0</v>
      </c>
      <c r="BI82" s="17"/>
      <c r="BJ82" s="17" t="s">
        <v>1171</v>
      </c>
      <c r="BK82" s="18" t="s">
        <v>1171</v>
      </c>
      <c r="BL82" s="16"/>
      <c r="BM82" s="130" t="s">
        <v>434</v>
      </c>
      <c r="BN82" s="130" t="s">
        <v>455</v>
      </c>
      <c r="BO82" s="130" t="s">
        <v>520</v>
      </c>
      <c r="BP82" s="18" t="s">
        <v>1171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8" t="str">
        <f t="shared" si="13"/>
        <v>TraçãoOperação</v>
      </c>
    </row>
    <row r="83" spans="1:72" hidden="1">
      <c r="A83" s="47" t="str">
        <f t="shared" si="9"/>
        <v/>
      </c>
      <c r="B83" s="102"/>
      <c r="C83" s="135" t="str">
        <f>IF(BS_CONTROLE[[#This Row],[DATA]]="","",WEEKNUM(BS_CONTROLE[[#This Row],[DATA]]))</f>
        <v/>
      </c>
      <c r="D83" s="104"/>
      <c r="E83" s="159"/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4" t="str">
        <f t="shared" si="8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 hidden="1">
      <c r="A84" s="47" t="str">
        <f t="shared" si="9"/>
        <v/>
      </c>
      <c r="B84" s="102"/>
      <c r="C84" s="135" t="str">
        <f>IF(BS_CONTROLE[[#This Row],[DATA]]="","",WEEKNUM(BS_CONTROLE[[#This Row],[DATA]]))</f>
        <v/>
      </c>
      <c r="D84" s="104"/>
      <c r="E84" s="159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4" t="str">
        <f t="shared" si="8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 hidden="1">
      <c r="A85" s="47" t="str">
        <f t="shared" si="9"/>
        <v>V4246057</v>
      </c>
      <c r="B85" s="102">
        <v>46057</v>
      </c>
      <c r="C85" s="135">
        <f>IF(BS_CONTROLE[[#This Row],[DATA]]="","",WEEKNUM(BS_CONTROLE[[#This Row],[DATA]]))</f>
        <v>6</v>
      </c>
      <c r="D85" s="171" t="s">
        <v>767</v>
      </c>
      <c r="E85" s="159"/>
      <c r="F85" s="126" t="s">
        <v>698</v>
      </c>
      <c r="G85" s="142" t="str">
        <f>IF(D85="","*",VLOOKUP(F85,BS_ATIVIDADE[],3,FALSE))</f>
        <v>MECANIZAÇÃO - SOCADORA</v>
      </c>
      <c r="H85" s="105" t="s">
        <v>104</v>
      </c>
      <c r="I85" s="105" t="s">
        <v>104</v>
      </c>
      <c r="J85" s="105">
        <v>56</v>
      </c>
      <c r="K85" s="105">
        <v>208</v>
      </c>
      <c r="L85" s="105">
        <v>206</v>
      </c>
      <c r="M85" s="1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5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6">
        <v>0.35416666666666669</v>
      </c>
      <c r="P85" s="106">
        <v>8.3333333333333329E-2</v>
      </c>
      <c r="Q85" s="172">
        <v>400</v>
      </c>
      <c r="R85" s="10" t="str">
        <f>IFERROR(_xlfn.XLOOKUP(F85, BS_ATIVIDADE[ATIVIDADE],BS_ATIVIDADE[UNIDADE] ), "*")</f>
        <v>M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51" t="s">
        <v>1046</v>
      </c>
      <c r="W85" s="151" t="s">
        <v>1050</v>
      </c>
      <c r="X85" s="104" t="s">
        <v>416</v>
      </c>
      <c r="Y85" s="129" t="s">
        <v>415</v>
      </c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5" t="str">
        <f>IF(BS_CONTROLE[[#This Row],[Entre - Estações]]=0, "-", BS_CONTROLE[[#This Row],[Entre - Estações]])</f>
        <v>ZYU-ZST</v>
      </c>
      <c r="AN85" s="105" t="str">
        <f>IF(BS_CONTROLE[[#This Row],[SB]]=0, "-", BS_CONTROLE[[#This Row],[SB]])</f>
        <v>206ZST</v>
      </c>
      <c r="AO85" s="105">
        <f>IF(BS_CONTROLE[[#This Row],[SUB]]=0, "-", BS_CONTROLE[[#This Row],[SUB]])</f>
        <v>56</v>
      </c>
      <c r="AP85" s="105">
        <f>BS_CONTROLE[[#This Row],[KM - Inicio]]</f>
        <v>208</v>
      </c>
      <c r="AQ85" s="105">
        <f>BS_CONTROLE[[#This Row],[KM - Inicio]]</f>
        <v>208</v>
      </c>
      <c r="AR85" s="108">
        <v>0.36249999999999999</v>
      </c>
      <c r="AS85" s="108">
        <v>0</v>
      </c>
      <c r="AT85" s="108">
        <v>0</v>
      </c>
      <c r="AU85" s="136"/>
      <c r="AV85" s="136"/>
      <c r="AW85" s="14"/>
      <c r="AX85" s="14"/>
      <c r="AY85" s="164">
        <f t="shared" si="8"/>
        <v>0</v>
      </c>
      <c r="AZ85" s="153"/>
      <c r="BA85" s="109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50"/>
      <c r="BG85" s="16"/>
      <c r="BH85" s="17">
        <v>0</v>
      </c>
      <c r="BI85" s="17"/>
      <c r="BJ85" s="17" t="s">
        <v>1172</v>
      </c>
      <c r="BK85" s="18" t="s">
        <v>1172</v>
      </c>
      <c r="BL85" s="16"/>
      <c r="BM85" s="130" t="s">
        <v>440</v>
      </c>
      <c r="BN85" s="130" t="s">
        <v>460</v>
      </c>
      <c r="BO85" s="130" t="s">
        <v>568</v>
      </c>
      <c r="BP85" s="18" t="s">
        <v>1172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8" t="str">
        <f t="shared" si="13"/>
        <v>CCOCirculaçãoIntervaloContrato</v>
      </c>
    </row>
    <row r="86" spans="1:72" hidden="1">
      <c r="A86" s="47" t="str">
        <f t="shared" si="9"/>
        <v>EDSON (TP-780)46057</v>
      </c>
      <c r="B86" s="102">
        <v>46057</v>
      </c>
      <c r="C86" s="135">
        <f>IF(BS_CONTROLE[[#This Row],[DATA]]="","",WEEKNUM(BS_CONTROLE[[#This Row],[DATA]]))</f>
        <v>6</v>
      </c>
      <c r="D86" s="171" t="s">
        <v>876</v>
      </c>
      <c r="E86" s="159"/>
      <c r="F86" s="126" t="s">
        <v>779</v>
      </c>
      <c r="G86" s="142" t="str">
        <f>IF(D86="","*",VLOOKUP(F86,BS_ATIVIDADE[],3,FALSE))</f>
        <v>DORMENTE - SUBSTITUIÇÂO</v>
      </c>
      <c r="H86" s="105" t="s">
        <v>593</v>
      </c>
      <c r="I86" s="105" t="s">
        <v>593</v>
      </c>
      <c r="J86" s="105">
        <v>56</v>
      </c>
      <c r="K86" s="105">
        <v>205</v>
      </c>
      <c r="L86" s="105" t="s">
        <v>593</v>
      </c>
      <c r="M86" s="1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5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6">
        <v>0.375</v>
      </c>
      <c r="P86" s="106">
        <v>8.3333333333333329E-2</v>
      </c>
      <c r="Q86" s="172">
        <v>40</v>
      </c>
      <c r="R86" s="10" t="str">
        <f>IFERROR(_xlfn.XLOOKUP(F86, BS_ATIVIDADE[ATIVIDADE],BS_ATIVIDADE[UNIDADE] ), "*")</f>
        <v>Nº DE DORMENTES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5" t="s">
        <v>1069</v>
      </c>
      <c r="W86" s="151" t="s">
        <v>1126</v>
      </c>
      <c r="X86" s="104" t="s">
        <v>421</v>
      </c>
      <c r="Y86" s="129" t="s">
        <v>424</v>
      </c>
      <c r="Z86" s="104"/>
      <c r="AA86" s="105">
        <v>1</v>
      </c>
      <c r="AB86" s="126" t="s">
        <v>412</v>
      </c>
      <c r="AC86" s="126" t="s">
        <v>593</v>
      </c>
      <c r="AD86" s="107">
        <v>0.29166666666666669</v>
      </c>
      <c r="AE86" s="105">
        <v>6242</v>
      </c>
      <c r="AF86" s="105" t="s">
        <v>593</v>
      </c>
      <c r="AG86" s="105" t="s">
        <v>593</v>
      </c>
      <c r="AH86" s="15"/>
      <c r="AI86" s="126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5" t="str">
        <f>IF(BS_CONTROLE[[#This Row],[Entre - Estações]]=0, "-", BS_CONTROLE[[#This Row],[Entre - Estações]])</f>
        <v>ZYU-ZST</v>
      </c>
      <c r="AN86" s="105" t="str">
        <f>IF(BS_CONTROLE[[#This Row],[SB]]=0, "-", BS_CONTROLE[[#This Row],[SB]])</f>
        <v>ZYU206</v>
      </c>
      <c r="AO86" s="105">
        <f>IF(BS_CONTROLE[[#This Row],[SUB]]=0, "-", BS_CONTROLE[[#This Row],[SUB]])</f>
        <v>56</v>
      </c>
      <c r="AP86" s="105">
        <f>BS_CONTROLE[[#This Row],[KM - Inicio]]</f>
        <v>205</v>
      </c>
      <c r="AQ86" s="105">
        <f>BS_CONTROLE[[#This Row],[KM - Inicio]]</f>
        <v>205</v>
      </c>
      <c r="AR86" s="108">
        <v>0.33750000000000002</v>
      </c>
      <c r="AS86" s="108">
        <v>0</v>
      </c>
      <c r="AT86" s="108">
        <v>0</v>
      </c>
      <c r="AU86" s="136"/>
      <c r="AV86" s="136"/>
      <c r="AW86" s="14"/>
      <c r="AX86" s="14"/>
      <c r="AY86" s="164">
        <f t="shared" si="8"/>
        <v>0</v>
      </c>
      <c r="AZ86" s="153"/>
      <c r="BA86" s="109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50"/>
      <c r="BG86" s="16"/>
      <c r="BH86" s="17">
        <v>0</v>
      </c>
      <c r="BI86" s="17"/>
      <c r="BJ86" s="17" t="s">
        <v>1173</v>
      </c>
      <c r="BK86" s="18" t="s">
        <v>1173</v>
      </c>
      <c r="BL86" s="16"/>
      <c r="BM86" s="130" t="s">
        <v>451</v>
      </c>
      <c r="BN86" s="130" t="s">
        <v>451</v>
      </c>
      <c r="BO86" s="130" t="s">
        <v>451</v>
      </c>
      <c r="BP86" s="18" t="s">
        <v>1173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8" t="str">
        <f t="shared" si="13"/>
        <v>SemOportunidadeSemOportunidade</v>
      </c>
    </row>
    <row r="87" spans="1:72" hidden="1">
      <c r="A87" s="47" t="str">
        <f t="shared" si="9"/>
        <v>ROGÉRIO (TP-730)46057</v>
      </c>
      <c r="B87" s="102">
        <v>46057</v>
      </c>
      <c r="C87" s="135">
        <f>IF(BS_CONTROLE[[#This Row],[DATA]]="","",WEEKNUM(BS_CONTROLE[[#This Row],[DATA]]))</f>
        <v>6</v>
      </c>
      <c r="D87" s="104" t="s">
        <v>935</v>
      </c>
      <c r="E87" s="159">
        <v>81</v>
      </c>
      <c r="F87" s="126" t="s">
        <v>779</v>
      </c>
      <c r="G87" s="142" t="str">
        <f>IF(D87="","*",VLOOKUP(F87,BS_ATIVIDADE[],3,FALSE))</f>
        <v>DORMENTE - SUBSTITUIÇÂO</v>
      </c>
      <c r="H87" s="105" t="s">
        <v>593</v>
      </c>
      <c r="I87" s="105" t="s">
        <v>593</v>
      </c>
      <c r="J87" s="105">
        <v>56</v>
      </c>
      <c r="K87" s="105">
        <v>205</v>
      </c>
      <c r="L87" s="105" t="s">
        <v>593</v>
      </c>
      <c r="M87" s="1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5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6">
        <v>0.375</v>
      </c>
      <c r="P87" s="106">
        <v>8.3333333333333329E-2</v>
      </c>
      <c r="Q87" s="172">
        <v>40</v>
      </c>
      <c r="R87" s="10" t="str">
        <f>IFERROR(_xlfn.XLOOKUP(F87, BS_ATIVIDADE[ATIVIDADE],BS_ATIVIDADE[UNIDADE] ), "*")</f>
        <v>Nº DE DORMENTES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5" t="s">
        <v>1174</v>
      </c>
      <c r="W87" s="151" t="s">
        <v>1126</v>
      </c>
      <c r="X87" s="104" t="s">
        <v>421</v>
      </c>
      <c r="Y87" s="129" t="s">
        <v>424</v>
      </c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5" t="str">
        <f>IF(BS_CONTROLE[[#This Row],[Entre - Estações]]=0, "-", BS_CONTROLE[[#This Row],[Entre - Estações]])</f>
        <v>ZYU-ZST</v>
      </c>
      <c r="AN87" s="105" t="str">
        <f>IF(BS_CONTROLE[[#This Row],[SB]]=0, "-", BS_CONTROLE[[#This Row],[SB]])</f>
        <v>ZYU206</v>
      </c>
      <c r="AO87" s="105">
        <f>IF(BS_CONTROLE[[#This Row],[SUB]]=0, "-", BS_CONTROLE[[#This Row],[SUB]])</f>
        <v>56</v>
      </c>
      <c r="AP87" s="105">
        <f>BS_CONTROLE[[#This Row],[KM - Inicio]]</f>
        <v>205</v>
      </c>
      <c r="AQ87" s="105">
        <f>BS_CONTROLE[[#This Row],[KM - Inicio]]</f>
        <v>205</v>
      </c>
      <c r="AR87" s="108">
        <v>0.33750000000000002</v>
      </c>
      <c r="AS87" s="108">
        <v>0</v>
      </c>
      <c r="AT87" s="108">
        <v>0</v>
      </c>
      <c r="AU87" s="136"/>
      <c r="AV87" s="136"/>
      <c r="AW87" s="14"/>
      <c r="AX87" s="14"/>
      <c r="AY87" s="164">
        <f t="shared" si="8"/>
        <v>0</v>
      </c>
      <c r="AZ87" s="153"/>
      <c r="BA87" s="109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50"/>
      <c r="BG87" s="16"/>
      <c r="BH87" s="17">
        <v>0</v>
      </c>
      <c r="BI87" s="17"/>
      <c r="BJ87" s="17" t="s">
        <v>1173</v>
      </c>
      <c r="BK87" s="18" t="s">
        <v>1173</v>
      </c>
      <c r="BL87" s="16"/>
      <c r="BM87" s="130" t="s">
        <v>451</v>
      </c>
      <c r="BN87" s="130" t="s">
        <v>451</v>
      </c>
      <c r="BO87" s="130" t="s">
        <v>451</v>
      </c>
      <c r="BP87" s="18" t="s">
        <v>1173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8" t="str">
        <f t="shared" si="13"/>
        <v>SemOportunidadeSemOportunidade</v>
      </c>
    </row>
    <row r="88" spans="1:72" hidden="1">
      <c r="A88" s="47" t="str">
        <f t="shared" si="9"/>
        <v>W5946057</v>
      </c>
      <c r="B88" s="102">
        <v>46057</v>
      </c>
      <c r="C88" s="135">
        <f>IF(BS_CONTROLE[[#This Row],[DATA]]="","",WEEKNUM(BS_CONTROLE[[#This Row],[DATA]]))</f>
        <v>6</v>
      </c>
      <c r="D88" s="171" t="s">
        <v>825</v>
      </c>
      <c r="E88" s="159"/>
      <c r="F88" s="126" t="s">
        <v>756</v>
      </c>
      <c r="G88" s="142" t="str">
        <f>IF(D88="","*",VLOOKUP(F88,BS_ATIVIDADE[],3,FALSE))</f>
        <v>DORMENTE - DESCARGA</v>
      </c>
      <c r="H88" s="106" t="s">
        <v>104</v>
      </c>
      <c r="I88" s="106" t="s">
        <v>104</v>
      </c>
      <c r="J88" s="105">
        <v>49</v>
      </c>
      <c r="K88" s="105">
        <v>203.57</v>
      </c>
      <c r="L88" s="105">
        <v>198.57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7" t="s">
        <v>1175</v>
      </c>
      <c r="O88" s="106">
        <v>0.39583333333333331</v>
      </c>
      <c r="P88" s="106">
        <v>6.25E-2</v>
      </c>
      <c r="Q88" s="105">
        <v>415</v>
      </c>
      <c r="R88" s="10" t="str">
        <f>IFERROR(_xlfn.XLOOKUP(F88, BS_ATIVIDADE[ATIVIDADE],BS_ATIVIDADE[UNIDADE] ), "*")</f>
        <v>Nº DE DORMENTES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5" t="s">
        <v>1176</v>
      </c>
      <c r="W88" s="151" t="s">
        <v>1129</v>
      </c>
      <c r="X88" s="104" t="s">
        <v>421</v>
      </c>
      <c r="Y88" s="129"/>
      <c r="Z88" s="104"/>
      <c r="AA88" s="105">
        <v>1</v>
      </c>
      <c r="AB88" s="103" t="s">
        <v>412</v>
      </c>
      <c r="AC88" s="152"/>
      <c r="AD88" s="107">
        <v>0.29166666666666669</v>
      </c>
      <c r="AE88" s="105">
        <v>7629</v>
      </c>
      <c r="AF88" s="105" t="s">
        <v>593</v>
      </c>
      <c r="AG88" s="105"/>
      <c r="AH88" s="15"/>
      <c r="AI88" s="126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5" t="str">
        <f>IF(BS_CONTROLE[[#This Row],[Entre - Estações]]=0, "-", BS_CONTROLE[[#This Row],[Entre - Estações]])</f>
        <v>ZYU</v>
      </c>
      <c r="AN88" s="105" t="str">
        <f>IF(BS_CONTROLE[[#This Row],[SB]]=0, "-", BS_CONTROLE[[#This Row],[SB]])</f>
        <v>ZYU1 / ZFY1981</v>
      </c>
      <c r="AO88" s="105">
        <f>IF(BS_CONTROLE[[#This Row],[SUB]]=0, "-", BS_CONTROLE[[#This Row],[SUB]])</f>
        <v>49</v>
      </c>
      <c r="AP88" s="105">
        <f>BS_CONTROLE[[#This Row],[KM - Inicio]]</f>
        <v>203.57</v>
      </c>
      <c r="AQ88" s="105">
        <f>BS_CONTROLE[[#This Row],[KM - Inicio]]</f>
        <v>203.57</v>
      </c>
      <c r="AR88" s="108">
        <v>0.38958333333333334</v>
      </c>
      <c r="AS88" s="108">
        <v>0</v>
      </c>
      <c r="AT88" s="108">
        <v>0</v>
      </c>
      <c r="AU88" s="136"/>
      <c r="AV88" s="136"/>
      <c r="AW88" s="14"/>
      <c r="AX88" s="14"/>
      <c r="AY88" s="164">
        <f t="shared" si="8"/>
        <v>0</v>
      </c>
      <c r="AZ88" s="153"/>
      <c r="BA88" s="109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50"/>
      <c r="BG88" s="16"/>
      <c r="BH88" s="17">
        <v>0</v>
      </c>
      <c r="BI88" s="17"/>
      <c r="BJ88" s="17" t="s">
        <v>1177</v>
      </c>
      <c r="BK88" s="18" t="s">
        <v>1178</v>
      </c>
      <c r="BL88" s="16"/>
      <c r="BM88" s="130" t="s">
        <v>451</v>
      </c>
      <c r="BN88" s="130" t="s">
        <v>451</v>
      </c>
      <c r="BO88" s="130" t="s">
        <v>451</v>
      </c>
      <c r="BP88" s="18" t="s">
        <v>1178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8" t="str">
        <f t="shared" si="13"/>
        <v>SemOportunidadeSemOportunidade</v>
      </c>
    </row>
    <row r="89" spans="1:72" hidden="1">
      <c r="A89" s="47" t="str">
        <f t="shared" si="9"/>
        <v/>
      </c>
      <c r="B89" s="102"/>
      <c r="C89" s="135" t="str">
        <f>IF(BS_CONTROLE[[#This Row],[DATA]]="","",WEEKNUM(BS_CONTROLE[[#This Row],[DATA]]))</f>
        <v/>
      </c>
      <c r="D89" s="104"/>
      <c r="E89" s="159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4" t="str">
        <f t="shared" si="8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 hidden="1">
      <c r="A90" s="47" t="str">
        <f t="shared" si="9"/>
        <v>E1746057</v>
      </c>
      <c r="B90" s="102">
        <v>46057</v>
      </c>
      <c r="C90" s="135">
        <f>IF(BS_CONTROLE[[#This Row],[DATA]]="","",WEEKNUM(BS_CONTROLE[[#This Row],[DATA]]))</f>
        <v>6</v>
      </c>
      <c r="D90" s="104" t="s">
        <v>737</v>
      </c>
      <c r="E90" s="159">
        <v>4</v>
      </c>
      <c r="F90" s="126" t="s">
        <v>595</v>
      </c>
      <c r="G90" s="142" t="str">
        <f>IF(D90="","*",VLOOKUP(F90,BS_ATIVIDADE[],3,FALSE))</f>
        <v>CAMINHÂO - SOLDA</v>
      </c>
      <c r="H90" s="106" t="s">
        <v>201</v>
      </c>
      <c r="I90" s="106" t="s">
        <v>201</v>
      </c>
      <c r="J90" s="105">
        <v>55</v>
      </c>
      <c r="K90" s="105">
        <v>81</v>
      </c>
      <c r="L90" s="105">
        <v>82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6">
        <v>0.375</v>
      </c>
      <c r="P90" s="106">
        <v>0.16666666666666666</v>
      </c>
      <c r="Q90" s="105">
        <v>4</v>
      </c>
      <c r="R90" s="10" t="str">
        <f>IFERROR(_xlfn.XLOOKUP(F90, BS_ATIVIDADE[ATIVIDADE],BS_ATIVIDADE[UNIDADE] ), "*")</f>
        <v>Nº DE SOLDA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5" t="s">
        <v>1084</v>
      </c>
      <c r="W90" s="151" t="s">
        <v>1085</v>
      </c>
      <c r="X90" s="104" t="s">
        <v>421</v>
      </c>
      <c r="Y90" s="129" t="s">
        <v>424</v>
      </c>
      <c r="Z90" s="104"/>
      <c r="AA90" s="105">
        <v>1</v>
      </c>
      <c r="AB90" s="103" t="s">
        <v>412</v>
      </c>
      <c r="AC90" s="152"/>
      <c r="AD90" s="107">
        <v>0.33333333333333331</v>
      </c>
      <c r="AE90" s="105" t="s">
        <v>593</v>
      </c>
      <c r="AF90" s="105" t="s">
        <v>593</v>
      </c>
      <c r="AG90" s="105" t="s">
        <v>593</v>
      </c>
      <c r="AH90" s="15"/>
      <c r="AI90" s="126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5" t="str">
        <f>IF(BS_CONTROLE[[#This Row],[Entre - Estações]]=0, "-", BS_CONTROLE[[#This Row],[Entre - Estações]])</f>
        <v>ZKE-ZWW</v>
      </c>
      <c r="AN90" s="105" t="str">
        <f>IF(BS_CONTROLE[[#This Row],[SB]]=0, "-", BS_CONTROLE[[#This Row],[SB]])</f>
        <v>K83K802</v>
      </c>
      <c r="AO90" s="105">
        <f>IF(BS_CONTROLE[[#This Row],[SUB]]=0, "-", BS_CONTROLE[[#This Row],[SUB]])</f>
        <v>55</v>
      </c>
      <c r="AP90" s="105">
        <f>BS_CONTROLE[[#This Row],[KM - Inicio]]</f>
        <v>81</v>
      </c>
      <c r="AQ90" s="105">
        <f>BS_CONTROLE[[#This Row],[KM - Inicio]]</f>
        <v>81</v>
      </c>
      <c r="AR90" s="108">
        <v>0</v>
      </c>
      <c r="AS90" s="108">
        <v>0</v>
      </c>
      <c r="AT90" s="108">
        <v>0</v>
      </c>
      <c r="AU90" s="136"/>
      <c r="AV90" s="136"/>
      <c r="AW90" s="14"/>
      <c r="AX90" s="14"/>
      <c r="AY90" s="164">
        <f t="shared" si="8"/>
        <v>0</v>
      </c>
      <c r="AZ90" s="153"/>
      <c r="BA90" s="109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50"/>
      <c r="BG90" s="16"/>
      <c r="BH90" s="17">
        <v>0</v>
      </c>
      <c r="BI90" s="17"/>
      <c r="BJ90" s="17" t="s">
        <v>1123</v>
      </c>
      <c r="BK90" s="18" t="s">
        <v>1179</v>
      </c>
      <c r="BL90" s="16"/>
      <c r="BM90" s="130" t="s">
        <v>447</v>
      </c>
      <c r="BN90" s="130" t="s">
        <v>471</v>
      </c>
      <c r="BO90" s="130" t="s">
        <v>471</v>
      </c>
      <c r="BP90" s="18" t="s">
        <v>1179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8" t="str">
        <f t="shared" si="13"/>
        <v>CondiçõesClimáticaChuva</v>
      </c>
    </row>
    <row r="91" spans="1:72" hidden="1">
      <c r="A91" s="47" t="str">
        <f t="shared" si="9"/>
        <v>V89</v>
      </c>
      <c r="B91" s="102"/>
      <c r="C91" s="135" t="str">
        <f>IF(BS_CONTROLE[[#This Row],[DATA]]="","",WEEKNUM(BS_CONTROLE[[#This Row],[DATA]]))</f>
        <v/>
      </c>
      <c r="D91" s="171" t="s">
        <v>803</v>
      </c>
      <c r="E91" s="159"/>
      <c r="F91" s="126" t="s">
        <v>698</v>
      </c>
      <c r="G91" s="142" t="str">
        <f>IF(D91="","*",VLOOKUP(F91,BS_ATIVIDADE[],3,FALSE))</f>
        <v>MECANIZAÇÃO - SOCADORA</v>
      </c>
      <c r="H91" s="105" t="s">
        <v>201</v>
      </c>
      <c r="I91" s="105" t="s">
        <v>201</v>
      </c>
      <c r="J91" s="105">
        <v>48</v>
      </c>
      <c r="K91" s="105">
        <v>92.745000000000005</v>
      </c>
      <c r="L91" s="105">
        <v>93.587000000000003</v>
      </c>
      <c r="M91" s="1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5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6">
        <v>0.375</v>
      </c>
      <c r="P91" s="106">
        <v>8.3333333333333329E-2</v>
      </c>
      <c r="Q91" s="172">
        <v>480</v>
      </c>
      <c r="R91" s="10" t="str">
        <f>IFERROR(_xlfn.XLOOKUP(F91, BS_ATIVIDADE[ATIVIDADE],BS_ATIVIDADE[UNIDADE] ), "*")</f>
        <v>M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51" t="s">
        <v>1061</v>
      </c>
      <c r="W91" s="151" t="s">
        <v>1050</v>
      </c>
      <c r="X91" s="104" t="s">
        <v>421</v>
      </c>
      <c r="Y91" s="129"/>
      <c r="Z91" s="104"/>
      <c r="AA91" s="105">
        <v>1</v>
      </c>
      <c r="AB91" s="103" t="s">
        <v>412</v>
      </c>
      <c r="AC91" s="126"/>
      <c r="AD91" s="107">
        <v>0.35416666666666669</v>
      </c>
      <c r="AE91" s="105" t="s">
        <v>593</v>
      </c>
      <c r="AF91" s="105"/>
      <c r="AG91" s="105"/>
      <c r="AH91" s="15"/>
      <c r="AI91" s="126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5" t="str">
        <f>IF(BS_CONTROLE[[#This Row],[Entre - Estações]]=0, "-", BS_CONTROLE[[#This Row],[Entre - Estações]])</f>
        <v>ZWW-ZKW</v>
      </c>
      <c r="AN91" s="105" t="str">
        <f>IF(BS_CONTROLE[[#This Row],[SB]]=0, "-", BS_CONTROLE[[#This Row],[SB]])</f>
        <v>K93K911</v>
      </c>
      <c r="AO91" s="105">
        <f>IF(BS_CONTROLE[[#This Row],[SUB]]=0, "-", BS_CONTROLE[[#This Row],[SUB]])</f>
        <v>48</v>
      </c>
      <c r="AP91" s="105">
        <f>BS_CONTROLE[[#This Row],[KM - Inicio]]</f>
        <v>92.745000000000005</v>
      </c>
      <c r="AQ91" s="105">
        <f>BS_CONTROLE[[#This Row],[KM - Inicio]]</f>
        <v>92.745000000000005</v>
      </c>
      <c r="AR91" s="108"/>
      <c r="AS91" s="108"/>
      <c r="AT91" s="108"/>
      <c r="AU91" s="136"/>
      <c r="AV91" s="136"/>
      <c r="AW91" s="14"/>
      <c r="AX91" s="14"/>
      <c r="AY91" s="164">
        <f t="shared" si="8"/>
        <v>0</v>
      </c>
      <c r="AZ91" s="153"/>
      <c r="BA91" s="109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 hidden="1">
      <c r="A92" s="47" t="str">
        <f t="shared" si="9"/>
        <v>E4246057</v>
      </c>
      <c r="B92" s="102">
        <v>46057</v>
      </c>
      <c r="C92" s="135">
        <f>IF(BS_CONTROLE[[#This Row],[DATA]]="","",WEEKNUM(BS_CONTROLE[[#This Row],[DATA]]))</f>
        <v>6</v>
      </c>
      <c r="D92" s="171" t="s">
        <v>744</v>
      </c>
      <c r="E92" s="159"/>
      <c r="F92" s="126" t="s">
        <v>607</v>
      </c>
      <c r="G92" s="142" t="str">
        <f>IF(D92="","*",VLOOKUP(F92,BS_ATIVIDADE[],3,FALSE))</f>
        <v>OUTROS</v>
      </c>
      <c r="H92" s="106" t="s">
        <v>201</v>
      </c>
      <c r="I92" s="106" t="s">
        <v>1090</v>
      </c>
      <c r="J92" s="105">
        <v>55</v>
      </c>
      <c r="K92" s="105">
        <v>102</v>
      </c>
      <c r="L92" s="105" t="s">
        <v>593</v>
      </c>
      <c r="M92" s="105" t="s">
        <v>1180</v>
      </c>
      <c r="N92" s="150" t="s">
        <v>1181</v>
      </c>
      <c r="O92" s="106">
        <v>0.39583333333333331</v>
      </c>
      <c r="P92" s="106">
        <v>4.1666666666666664E-2</v>
      </c>
      <c r="Q92" s="172">
        <v>1</v>
      </c>
      <c r="R92" s="10" t="str">
        <f>IFERROR(_xlfn.XLOOKUP(F92, BS_ATIVIDADE[ATIVIDADE],BS_ATIVIDADE[UNIDADE] ), "*")</f>
        <v>BINÁRIO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51" t="s">
        <v>1182</v>
      </c>
      <c r="W92" s="151" t="s">
        <v>1047</v>
      </c>
      <c r="X92" s="104" t="s">
        <v>421</v>
      </c>
      <c r="Y92" s="129" t="s">
        <v>424</v>
      </c>
      <c r="Z92" s="104"/>
      <c r="AA92" s="105">
        <v>2</v>
      </c>
      <c r="AB92" s="126" t="s">
        <v>423</v>
      </c>
      <c r="AC92" s="126" t="s">
        <v>419</v>
      </c>
      <c r="AD92" s="107">
        <v>0.33333333333333331</v>
      </c>
      <c r="AE92" s="105" t="s">
        <v>593</v>
      </c>
      <c r="AF92" s="105"/>
      <c r="AG92" s="105"/>
      <c r="AH92" s="15"/>
      <c r="AI92" s="126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5" t="s">
        <v>1183</v>
      </c>
      <c r="AN92" s="105" t="s">
        <v>1183</v>
      </c>
      <c r="AO92" s="105">
        <f>IF(BS_CONTROLE[[#This Row],[SUB]]=0, "-", BS_CONTROLE[[#This Row],[SUB]])</f>
        <v>55</v>
      </c>
      <c r="AP92" s="105">
        <f>BS_CONTROLE[[#This Row],[KM - Inicio]]</f>
        <v>102</v>
      </c>
      <c r="AQ92" s="105">
        <f>BS_CONTROLE[[#This Row],[KM - Inicio]]</f>
        <v>102</v>
      </c>
      <c r="AR92" s="108">
        <v>0.60347222222222219</v>
      </c>
      <c r="AS92" s="108">
        <v>0.6069444444444444</v>
      </c>
      <c r="AT92" s="108">
        <v>0.64861111111111114</v>
      </c>
      <c r="AU92" s="136"/>
      <c r="AV92" s="136"/>
      <c r="AW92" s="14"/>
      <c r="AX92" s="14"/>
      <c r="AY92" s="164">
        <f t="shared" si="8"/>
        <v>4.1666666666666741E-2</v>
      </c>
      <c r="AZ92" s="153"/>
      <c r="BA92" s="109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50"/>
      <c r="BG92" s="16"/>
      <c r="BH92" s="17">
        <v>2</v>
      </c>
      <c r="BI92" s="17"/>
      <c r="BJ92" s="17" t="s">
        <v>1184</v>
      </c>
      <c r="BK92" s="18" t="s">
        <v>1185</v>
      </c>
      <c r="BL92" s="16"/>
      <c r="BM92" s="130" t="s">
        <v>445</v>
      </c>
      <c r="BN92" s="130" t="s">
        <v>445</v>
      </c>
      <c r="BO92" s="130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8" t="str">
        <f t="shared" si="13"/>
        <v>OKOK</v>
      </c>
    </row>
    <row r="93" spans="1:72" hidden="1">
      <c r="A93" s="47" t="str">
        <f t="shared" si="9"/>
        <v>TURMA FIXA VIA 46057</v>
      </c>
      <c r="B93" s="102">
        <v>46057</v>
      </c>
      <c r="C93" s="135">
        <f>IF(BS_CONTROLE[[#This Row],[DATA]]="","",WEEKNUM(BS_CONTROLE[[#This Row],[DATA]]))</f>
        <v>6</v>
      </c>
      <c r="D93" s="104" t="s">
        <v>845</v>
      </c>
      <c r="E93" s="159">
        <v>87</v>
      </c>
      <c r="F93" s="126" t="s">
        <v>782</v>
      </c>
      <c r="G93" s="142" t="str">
        <f>IF(D93="","*",VLOOKUP(F93,BS_ATIVIDADE[],3,FALSE))</f>
        <v>TRILHO - SUBSTITUIÇÂO</v>
      </c>
      <c r="H93" s="106" t="s">
        <v>593</v>
      </c>
      <c r="I93" s="106"/>
      <c r="J93" s="105">
        <v>48</v>
      </c>
      <c r="K93" s="105">
        <v>101.7</v>
      </c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6">
        <v>0.41666666666666669</v>
      </c>
      <c r="P93" s="106">
        <v>8.3333333333333329E-2</v>
      </c>
      <c r="Q93" s="105">
        <v>12</v>
      </c>
      <c r="R93" s="10" t="str">
        <f>IFERROR(_xlfn.XLOOKUP(F93, BS_ATIVIDADE[ATIVIDADE],BS_ATIVIDADE[UNIDADE] ), "*")</f>
        <v>M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5" t="s">
        <v>1186</v>
      </c>
      <c r="W93" s="151" t="s">
        <v>1187</v>
      </c>
      <c r="X93" s="104" t="s">
        <v>425</v>
      </c>
      <c r="Y93" s="129"/>
      <c r="Z93" s="104"/>
      <c r="AA93" s="105" t="s">
        <v>593</v>
      </c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ZKW-ZLU</v>
      </c>
      <c r="AN93" s="105" t="str">
        <f>IF(BS_CONTROLE[[#This Row],[SB]]=0, "-", BS_CONTROLE[[#This Row],[SB]])</f>
        <v>102ZKW1</v>
      </c>
      <c r="AO93" s="105">
        <f>IF(BS_CONTROLE[[#This Row],[SUB]]=0, "-", BS_CONTROLE[[#This Row],[SUB]])</f>
        <v>48</v>
      </c>
      <c r="AP93" s="105">
        <f>BS_CONTROLE[[#This Row],[KM - Inicio]]</f>
        <v>101.7</v>
      </c>
      <c r="AQ93" s="105">
        <f>BS_CONTROLE[[#This Row],[KM - Inicio]]</f>
        <v>101.7</v>
      </c>
      <c r="AR93" s="108">
        <v>0.41666666666666669</v>
      </c>
      <c r="AS93" s="108">
        <v>0.43055555555555558</v>
      </c>
      <c r="AT93" s="108">
        <v>0.51388888888888884</v>
      </c>
      <c r="AU93" s="136"/>
      <c r="AV93" s="136"/>
      <c r="AW93" s="14"/>
      <c r="AX93" s="14"/>
      <c r="AY93" s="164">
        <f t="shared" si="8"/>
        <v>8.3333333333333259E-2</v>
      </c>
      <c r="AZ93" s="153"/>
      <c r="BA93" s="109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50"/>
      <c r="BG93" s="16"/>
      <c r="BH93" s="17">
        <v>2</v>
      </c>
      <c r="BI93" s="17"/>
      <c r="BJ93" s="17" t="s">
        <v>1188</v>
      </c>
      <c r="BK93" s="18" t="s">
        <v>1189</v>
      </c>
      <c r="BL93" s="16"/>
      <c r="BM93" s="130" t="s">
        <v>445</v>
      </c>
      <c r="BN93" s="130" t="s">
        <v>445</v>
      </c>
      <c r="BO93" s="130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8" t="str">
        <f t="shared" si="13"/>
        <v>OKOK</v>
      </c>
    </row>
    <row r="94" spans="1:72" hidden="1">
      <c r="A94" s="47" t="str">
        <f t="shared" si="9"/>
        <v>CAIQUE (TMA-677)46057</v>
      </c>
      <c r="B94" s="102">
        <v>46057</v>
      </c>
      <c r="C94" s="135">
        <f>IF(BS_CONTROLE[[#This Row],[DATA]]="","",WEEKNUM(BS_CONTROLE[[#This Row],[DATA]]))</f>
        <v>6</v>
      </c>
      <c r="D94" s="104" t="s">
        <v>859</v>
      </c>
      <c r="E94" s="159">
        <v>57</v>
      </c>
      <c r="F94" s="126" t="s">
        <v>726</v>
      </c>
      <c r="G94" s="142" t="str">
        <f>IF(D94="","*",VLOOKUP(F94,BS_ATIVIDADE[],3,FALSE))</f>
        <v>MODERNIZAÇÃO</v>
      </c>
      <c r="H94" s="106" t="s">
        <v>593</v>
      </c>
      <c r="I94" s="106" t="s">
        <v>593</v>
      </c>
      <c r="J94" s="105">
        <v>48</v>
      </c>
      <c r="K94" s="105">
        <v>123.363</v>
      </c>
      <c r="L94" s="105" t="s">
        <v>593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7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6">
        <v>0.35416666666666669</v>
      </c>
      <c r="P94" s="106">
        <v>6.25E-2</v>
      </c>
      <c r="Q94" s="105">
        <v>1</v>
      </c>
      <c r="R94" s="10" t="str">
        <f>IFERROR(_xlfn.XLOOKUP(F94, BS_ATIVIDADE[ATIVIDADE],BS_ATIVIDADE[UNIDADE] ), "*")</f>
        <v>Nº DE SOLDA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5" t="s">
        <v>1100</v>
      </c>
      <c r="W94" s="151" t="s">
        <v>1055</v>
      </c>
      <c r="X94" s="104" t="s">
        <v>421</v>
      </c>
      <c r="Y94" s="129" t="s">
        <v>424</v>
      </c>
      <c r="Z94" s="104"/>
      <c r="AA94" s="105" t="s">
        <v>593</v>
      </c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5" t="str">
        <f>IF(BS_CONTROLE[[#This Row],[Entre - Estações]]=0, "-", BS_CONTROLE[[#This Row],[Entre - Estações]])</f>
        <v>ZWI-ZEM</v>
      </c>
      <c r="AN94" s="105">
        <f>IF(BS_CONTROLE[[#This Row],[SB]]=0, "-", BS_CONTROLE[[#This Row],[SB]])</f>
        <v>1241231</v>
      </c>
      <c r="AO94" s="105">
        <f>IF(BS_CONTROLE[[#This Row],[SUB]]=0, "-", BS_CONTROLE[[#This Row],[SUB]])</f>
        <v>48</v>
      </c>
      <c r="AP94" s="105">
        <f>BS_CONTROLE[[#This Row],[KM - Inicio]]</f>
        <v>123.363</v>
      </c>
      <c r="AQ94" s="105">
        <f>BS_CONTROLE[[#This Row],[KM - Inicio]]</f>
        <v>123.363</v>
      </c>
      <c r="AR94" s="108">
        <v>0</v>
      </c>
      <c r="AS94" s="108">
        <v>0</v>
      </c>
      <c r="AT94" s="108">
        <v>0</v>
      </c>
      <c r="AU94" s="136"/>
      <c r="AV94" s="136"/>
      <c r="AW94" s="14"/>
      <c r="AX94" s="14"/>
      <c r="AY94" s="164">
        <f t="shared" si="8"/>
        <v>0</v>
      </c>
      <c r="AZ94" s="153"/>
      <c r="BA94" s="109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50"/>
      <c r="BG94" s="16"/>
      <c r="BH94" s="17">
        <v>0</v>
      </c>
      <c r="BI94" s="17"/>
      <c r="BJ94" s="17" t="s">
        <v>1167</v>
      </c>
      <c r="BK94" s="18" t="s">
        <v>1167</v>
      </c>
      <c r="BL94" s="16"/>
      <c r="BM94" s="130" t="s">
        <v>447</v>
      </c>
      <c r="BN94" s="130" t="s">
        <v>463</v>
      </c>
      <c r="BO94" s="130" t="s">
        <v>549</v>
      </c>
      <c r="BP94" s="18" t="s">
        <v>1167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8" t="str">
        <f t="shared" si="13"/>
        <v>CondiçõesClimáticaTemperatura</v>
      </c>
    </row>
    <row r="95" spans="1:72" hidden="1">
      <c r="A95" s="47" t="str">
        <f t="shared" si="9"/>
        <v>WALTER (TP-810)46057</v>
      </c>
      <c r="B95" s="102">
        <v>46057</v>
      </c>
      <c r="C95" s="135">
        <f>IF(BS_CONTROLE[[#This Row],[DATA]]="","",WEEKNUM(BS_CONTROLE[[#This Row],[DATA]]))</f>
        <v>6</v>
      </c>
      <c r="D95" s="104" t="s">
        <v>945</v>
      </c>
      <c r="E95" s="159">
        <v>58</v>
      </c>
      <c r="F95" s="126" t="s">
        <v>726</v>
      </c>
      <c r="G95" s="142" t="str">
        <f>IF(D95="","*",VLOOKUP(F95,BS_ATIVIDADE[],3,FALSE))</f>
        <v>MODERNIZAÇÃO</v>
      </c>
      <c r="H95" s="106" t="s">
        <v>593</v>
      </c>
      <c r="I95" s="106" t="s">
        <v>593</v>
      </c>
      <c r="J95" s="105">
        <v>48</v>
      </c>
      <c r="K95" s="105">
        <v>123.465</v>
      </c>
      <c r="L95" s="105" t="s">
        <v>593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6">
        <v>0.35416666666666669</v>
      </c>
      <c r="P95" s="106">
        <v>6.25E-2</v>
      </c>
      <c r="Q95" s="105">
        <v>1</v>
      </c>
      <c r="R95" s="10" t="str">
        <f>IFERROR(_xlfn.XLOOKUP(F95, BS_ATIVIDADE[ATIVIDADE],BS_ATIVIDADE[UNIDADE] ), "*")</f>
        <v>Nº DE SOLDA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5" t="s">
        <v>1100</v>
      </c>
      <c r="W95" s="151" t="s">
        <v>1055</v>
      </c>
      <c r="X95" s="104" t="s">
        <v>421</v>
      </c>
      <c r="Y95" s="129" t="s">
        <v>424</v>
      </c>
      <c r="Z95" s="104"/>
      <c r="AA95" s="105" t="s">
        <v>593</v>
      </c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ZWI-ZEM</v>
      </c>
      <c r="AN95" s="105">
        <f>IF(BS_CONTROLE[[#This Row],[SB]]=0, "-", BS_CONTROLE[[#This Row],[SB]])</f>
        <v>1241231</v>
      </c>
      <c r="AO95" s="105">
        <f>IF(BS_CONTROLE[[#This Row],[SUB]]=0, "-", BS_CONTROLE[[#This Row],[SUB]])</f>
        <v>48</v>
      </c>
      <c r="AP95" s="105">
        <f>BS_CONTROLE[[#This Row],[KM - Inicio]]</f>
        <v>123.465</v>
      </c>
      <c r="AQ95" s="105">
        <f>BS_CONTROLE[[#This Row],[KM - Inicio]]</f>
        <v>123.465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 t="shared" si="8"/>
        <v>0</v>
      </c>
      <c r="AZ95" s="153"/>
      <c r="BA95" s="109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50"/>
      <c r="BG95" s="16"/>
      <c r="BH95" s="17">
        <v>0</v>
      </c>
      <c r="BI95" s="17"/>
      <c r="BJ95" s="17" t="s">
        <v>1167</v>
      </c>
      <c r="BK95" s="18" t="s">
        <v>1167</v>
      </c>
      <c r="BL95" s="16"/>
      <c r="BM95" s="130" t="s">
        <v>447</v>
      </c>
      <c r="BN95" s="130" t="s">
        <v>463</v>
      </c>
      <c r="BO95" s="130" t="s">
        <v>549</v>
      </c>
      <c r="BP95" s="18" t="s">
        <v>1167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8" t="str">
        <f t="shared" si="13"/>
        <v>CondiçõesClimáticaTemperatura</v>
      </c>
    </row>
    <row r="96" spans="1:72" hidden="1">
      <c r="A96" s="47" t="str">
        <f t="shared" si="9"/>
        <v/>
      </c>
      <c r="B96" s="102"/>
      <c r="C96" s="135" t="str">
        <f>IF(BS_CONTROLE[[#This Row],[DATA]]="","",WEEKNUM(BS_CONTROLE[[#This Row],[DATA]]))</f>
        <v/>
      </c>
      <c r="D96" s="104"/>
      <c r="E96" s="159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4" t="str">
        <f t="shared" si="8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 hidden="1">
      <c r="A97" s="47" t="str">
        <f t="shared" si="9"/>
        <v/>
      </c>
      <c r="B97" s="102"/>
      <c r="C97" s="135" t="str">
        <f>IF(BS_CONTROLE[[#This Row],[DATA]]="","",WEEKNUM(BS_CONTROLE[[#This Row],[DATA]]))</f>
        <v/>
      </c>
      <c r="D97" s="104"/>
      <c r="E97" s="159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4" t="str">
        <f t="shared" si="8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 hidden="1">
      <c r="A98" s="47" t="str">
        <f t="shared" si="9"/>
        <v>HUELTON (TP-725)46057</v>
      </c>
      <c r="B98" s="102">
        <v>46057</v>
      </c>
      <c r="C98" s="135">
        <f>IF(BS_CONTROLE[[#This Row],[DATA]]="","",WEEKNUM(BS_CONTROLE[[#This Row],[DATA]]))</f>
        <v>6</v>
      </c>
      <c r="D98" s="104" t="s">
        <v>889</v>
      </c>
      <c r="E98" s="159">
        <v>92</v>
      </c>
      <c r="F98" s="126" t="s">
        <v>775</v>
      </c>
      <c r="G98" s="142" t="str">
        <f>IF(D98="","*",VLOOKUP(F98,BS_ATIVIDADE[],3,FALSE))</f>
        <v>SOLDA</v>
      </c>
      <c r="H98" s="106" t="s">
        <v>593</v>
      </c>
      <c r="I98" s="105" t="s">
        <v>593</v>
      </c>
      <c r="J98" s="105">
        <v>54</v>
      </c>
      <c r="K98" s="105">
        <v>65.3</v>
      </c>
      <c r="L98" s="105" t="s">
        <v>593</v>
      </c>
      <c r="M98" s="1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5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6">
        <v>0.41666666666666669</v>
      </c>
      <c r="P98" s="106">
        <v>6.25E-2</v>
      </c>
      <c r="Q98" s="172">
        <v>1</v>
      </c>
      <c r="R98" s="10" t="str">
        <f>IFERROR(_xlfn.XLOOKUP(F98, BS_ATIVIDADE[ATIVIDADE],BS_ATIVIDADE[UNIDADE] ), "*")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5" t="s">
        <v>1104</v>
      </c>
      <c r="W98" s="151" t="s">
        <v>1055</v>
      </c>
      <c r="X98" s="104" t="s">
        <v>421</v>
      </c>
      <c r="Y98" s="129" t="s">
        <v>424</v>
      </c>
      <c r="Z98" s="104"/>
      <c r="AA98" s="105" t="s">
        <v>593</v>
      </c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5" t="str">
        <f>IF(BS_CONTROLE[[#This Row],[Entre - Estações]]=0, "-", BS_CONTROLE[[#This Row],[Entre - Estações]])</f>
        <v>ZPG-MRS</v>
      </c>
      <c r="AN98" s="105" t="str">
        <f>IF(BS_CONTROLE[[#This Row],[SB]]=0, "-", BS_CONTROLE[[#This Row],[SB]])</f>
        <v>K67ZEV1</v>
      </c>
      <c r="AO98" s="105">
        <f>IF(BS_CONTROLE[[#This Row],[SUB]]=0, "-", BS_CONTROLE[[#This Row],[SUB]])</f>
        <v>54</v>
      </c>
      <c r="AP98" s="105">
        <f>BS_CONTROLE[[#This Row],[KM - Inicio]]</f>
        <v>65.3</v>
      </c>
      <c r="AQ98" s="105">
        <f>BS_CONTROLE[[#This Row],[KM - Inicio]]</f>
        <v>65.3</v>
      </c>
      <c r="AR98" s="108">
        <v>0.39652777777777776</v>
      </c>
      <c r="AS98" s="108">
        <v>0</v>
      </c>
      <c r="AT98" s="108">
        <v>0</v>
      </c>
      <c r="AU98" s="136"/>
      <c r="AV98" s="136"/>
      <c r="AW98" s="14"/>
      <c r="AX98" s="14"/>
      <c r="AY98" s="164">
        <f t="shared" si="8"/>
        <v>0</v>
      </c>
      <c r="AZ98" s="153"/>
      <c r="BA98" s="109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50"/>
      <c r="BG98" s="16"/>
      <c r="BH98" s="17">
        <v>0</v>
      </c>
      <c r="BI98" s="17"/>
      <c r="BJ98" s="17" t="s">
        <v>1190</v>
      </c>
      <c r="BK98" s="18" t="s">
        <v>1190</v>
      </c>
      <c r="BL98" s="16"/>
      <c r="BM98" s="130" t="s">
        <v>447</v>
      </c>
      <c r="BN98" s="130" t="s">
        <v>471</v>
      </c>
      <c r="BO98" s="130" t="s">
        <v>471</v>
      </c>
      <c r="BP98" s="18" t="s">
        <v>1190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8" t="str">
        <f t="shared" si="13"/>
        <v>CondiçõesClimáticaChuva</v>
      </c>
    </row>
    <row r="99" spans="1:72" hidden="1">
      <c r="A99" s="47" t="str">
        <f t="shared" si="9"/>
        <v>DIEGO (TF-42)46057</v>
      </c>
      <c r="B99" s="102">
        <v>46057</v>
      </c>
      <c r="C99" s="135">
        <f>IF(BS_CONTROLE[[#This Row],[DATA]]="","",WEEKNUM(BS_CONTROLE[[#This Row],[DATA]]))</f>
        <v>6</v>
      </c>
      <c r="D99" s="104" t="s">
        <v>870</v>
      </c>
      <c r="E99" s="159">
        <v>93</v>
      </c>
      <c r="F99" s="126" t="s">
        <v>671</v>
      </c>
      <c r="G99" s="142" t="str">
        <f>IF(D99="","*",VLOOKUP(F99,BS_ATIVIDADE[],3,FALSE))</f>
        <v>LIMPEZA LASTRO</v>
      </c>
      <c r="H99" s="106" t="s">
        <v>593</v>
      </c>
      <c r="I99" s="106" t="s">
        <v>593</v>
      </c>
      <c r="J99" s="105">
        <v>53</v>
      </c>
      <c r="K99" s="105">
        <v>109</v>
      </c>
      <c r="L99" s="105" t="s">
        <v>593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6">
        <v>0.41666666666666669</v>
      </c>
      <c r="P99" s="106">
        <v>8.3333333333333329E-2</v>
      </c>
      <c r="Q99" s="105">
        <v>30</v>
      </c>
      <c r="R99" s="10" t="str">
        <f>IFERROR(_xlfn.XLOOKUP(F99, BS_ATIVIDADE[ATIVIDADE],BS_ATIVIDADE[UNIDADE] ), "*")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5" t="s">
        <v>1104</v>
      </c>
      <c r="W99" s="151" t="s">
        <v>1191</v>
      </c>
      <c r="X99" s="104" t="s">
        <v>421</v>
      </c>
      <c r="Y99" s="129" t="s">
        <v>415</v>
      </c>
      <c r="Z99" s="104"/>
      <c r="AA99" s="105" t="s">
        <v>593</v>
      </c>
      <c r="AB99" s="103"/>
      <c r="AC99" s="152"/>
      <c r="AD99" s="107" t="s">
        <v>593</v>
      </c>
      <c r="AE99" s="105"/>
      <c r="AF99" s="105"/>
      <c r="AG99" s="105"/>
      <c r="AH99" s="15"/>
      <c r="AI99" s="126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PAT-ZGM</v>
      </c>
      <c r="AN99" s="105" t="str">
        <f>IF(BS_CONTROLE[[#This Row],[SB]]=0, "-", BS_CONTROLE[[#This Row],[SB]])</f>
        <v>PAT1102</v>
      </c>
      <c r="AO99" s="105">
        <f>IF(BS_CONTROLE[[#This Row],[SUB]]=0, "-", BS_CONTROLE[[#This Row],[SUB]])</f>
        <v>53</v>
      </c>
      <c r="AP99" s="105">
        <f>BS_CONTROLE[[#This Row],[KM - Inicio]]</f>
        <v>109</v>
      </c>
      <c r="AQ99" s="105">
        <f>BS_CONTROLE[[#This Row],[KM - Inicio]]</f>
        <v>109</v>
      </c>
      <c r="AR99" s="108">
        <v>0.36805555555555558</v>
      </c>
      <c r="AS99" s="108">
        <v>0</v>
      </c>
      <c r="AT99" s="108">
        <v>0</v>
      </c>
      <c r="AU99" s="136"/>
      <c r="AV99" s="136"/>
      <c r="AW99" s="14"/>
      <c r="AX99" s="14"/>
      <c r="AY99" s="164">
        <f t="shared" si="8"/>
        <v>0</v>
      </c>
      <c r="AZ99" s="153"/>
      <c r="BA99" s="109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50"/>
      <c r="BG99" s="16"/>
      <c r="BH99" s="17">
        <v>0</v>
      </c>
      <c r="BI99" s="17"/>
      <c r="BJ99" s="17" t="s">
        <v>1192</v>
      </c>
      <c r="BK99" s="18" t="s">
        <v>1192</v>
      </c>
      <c r="BL99" s="16"/>
      <c r="BM99" s="130" t="s">
        <v>441</v>
      </c>
      <c r="BN99" s="130" t="s">
        <v>470</v>
      </c>
      <c r="BO99" s="130" t="s">
        <v>521</v>
      </c>
      <c r="BP99" s="18" t="s">
        <v>1192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8" t="str">
        <f t="shared" si="13"/>
        <v>SuperExecução</v>
      </c>
    </row>
    <row r="100" spans="1:72" hidden="1">
      <c r="A100" s="47" t="str">
        <f t="shared" si="9"/>
        <v>V8546057</v>
      </c>
      <c r="B100" s="102">
        <v>46057</v>
      </c>
      <c r="C100" s="135">
        <f>IF(BS_CONTROLE[[#This Row],[DATA]]="","",WEEKNUM(BS_CONTROLE[[#This Row],[DATA]]))</f>
        <v>6</v>
      </c>
      <c r="D100" s="104" t="s">
        <v>794</v>
      </c>
      <c r="E100" s="159">
        <v>60</v>
      </c>
      <c r="F100" s="126" t="s">
        <v>698</v>
      </c>
      <c r="G100" s="142" t="str">
        <f>IF(D100="","*",VLOOKUP(F100,BS_ATIVIDADE[],3,FALSE))</f>
        <v>MECANIZAÇÃO - SOCADORA</v>
      </c>
      <c r="H100" s="106" t="s">
        <v>1149</v>
      </c>
      <c r="I100" s="106" t="s">
        <v>1149</v>
      </c>
      <c r="J100" s="105">
        <v>53</v>
      </c>
      <c r="K100" s="105">
        <v>108.8</v>
      </c>
      <c r="L100" s="105">
        <v>110.5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6">
        <v>0.375</v>
      </c>
      <c r="P100" s="106">
        <v>8.3333333333333329E-2</v>
      </c>
      <c r="Q100" s="105">
        <v>480</v>
      </c>
      <c r="R100" s="10" t="str">
        <f>IFERROR(_xlfn.XLOOKUP(F100, BS_ATIVIDADE[ATIVIDADE],BS_ATIVIDADE[UNIDADE] ), "*")</f>
        <v>M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5" t="s">
        <v>1061</v>
      </c>
      <c r="W100" s="151" t="s">
        <v>1050</v>
      </c>
      <c r="X100" s="104" t="s">
        <v>421</v>
      </c>
      <c r="Y100" s="129" t="s">
        <v>424</v>
      </c>
      <c r="Z100" s="104"/>
      <c r="AA100" s="105">
        <v>1</v>
      </c>
      <c r="AB100" s="103" t="s">
        <v>412</v>
      </c>
      <c r="AC100" s="152"/>
      <c r="AD100" s="107">
        <v>0.35416666666666669</v>
      </c>
      <c r="AE100" s="105">
        <v>2235</v>
      </c>
      <c r="AF100" s="105" t="s">
        <v>593</v>
      </c>
      <c r="AG100" s="105" t="s">
        <v>593</v>
      </c>
      <c r="AH100" s="15"/>
      <c r="AI100" s="126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5" t="str">
        <f>IF(BS_CONTROLE[[#This Row],[Entre - Estações]]=0, "-", BS_CONTROLE[[#This Row],[Entre - Estações]])</f>
        <v>PAT-ZGM</v>
      </c>
      <c r="AN100" s="105" t="str">
        <f>IF(BS_CONTROLE[[#This Row],[SB]]=0, "-", BS_CONTROLE[[#This Row],[SB]])</f>
        <v>PAT1102</v>
      </c>
      <c r="AO100" s="105">
        <f>IF(BS_CONTROLE[[#This Row],[SUB]]=0, "-", BS_CONTROLE[[#This Row],[SUB]])</f>
        <v>53</v>
      </c>
      <c r="AP100" s="105">
        <f>BS_CONTROLE[[#This Row],[KM - Inicio]]</f>
        <v>108.8</v>
      </c>
      <c r="AQ100" s="105">
        <f>BS_CONTROLE[[#This Row],[KM - Inicio]]</f>
        <v>108.8</v>
      </c>
      <c r="AR100" s="108">
        <v>0.38333333333333336</v>
      </c>
      <c r="AS100" s="108">
        <v>0</v>
      </c>
      <c r="AT100" s="108">
        <v>0</v>
      </c>
      <c r="AU100" s="136"/>
      <c r="AV100" s="136"/>
      <c r="AW100" s="14"/>
      <c r="AX100" s="14"/>
      <c r="AY100" s="164">
        <f t="shared" si="8"/>
        <v>0</v>
      </c>
      <c r="AZ100" s="153"/>
      <c r="BA100" s="109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50"/>
      <c r="BG100" s="16"/>
      <c r="BH100" s="17">
        <v>0</v>
      </c>
      <c r="BI100" s="17"/>
      <c r="BJ100" s="17" t="s">
        <v>1193</v>
      </c>
      <c r="BK100" s="18" t="s">
        <v>1194</v>
      </c>
      <c r="BL100" s="16"/>
      <c r="BM100" s="130" t="s">
        <v>438</v>
      </c>
      <c r="BN100" s="130" t="s">
        <v>458</v>
      </c>
      <c r="BO100" s="130" t="s">
        <v>525</v>
      </c>
      <c r="BP100" s="18" t="s">
        <v>1194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8" t="str">
        <f t="shared" si="13"/>
        <v>PCMVIARecursosInternos</v>
      </c>
    </row>
    <row r="101" spans="1:72" hidden="1">
      <c r="A101" s="47" t="str">
        <f t="shared" si="9"/>
        <v>EXPANSÃO TURMA 146057</v>
      </c>
      <c r="B101" s="102">
        <v>46057</v>
      </c>
      <c r="C101" s="135">
        <f>IF(BS_CONTROLE[[#This Row],[DATA]]="","",WEEKNUM(BS_CONTROLE[[#This Row],[DATA]]))</f>
        <v>6</v>
      </c>
      <c r="D101" s="104" t="s">
        <v>594</v>
      </c>
      <c r="E101" s="159">
        <v>94</v>
      </c>
      <c r="F101" s="126" t="s">
        <v>654</v>
      </c>
      <c r="G101" s="142" t="str">
        <f>IF(D101="","*",VLOOKUP(F101,BS_ATIVIDADE[],3,FALSE))</f>
        <v>EXPANSÃO</v>
      </c>
      <c r="H101" s="106" t="s">
        <v>593</v>
      </c>
      <c r="I101" s="106" t="s">
        <v>593</v>
      </c>
      <c r="J101" s="105">
        <v>30</v>
      </c>
      <c r="K101" s="105">
        <v>109</v>
      </c>
      <c r="L101" s="105" t="s">
        <v>593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7" t="s">
        <v>1195</v>
      </c>
      <c r="O101" s="106">
        <v>0.33333333333333331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5" t="s">
        <v>1113</v>
      </c>
      <c r="W101" s="151" t="s">
        <v>1055</v>
      </c>
      <c r="X101" s="104" t="s">
        <v>421</v>
      </c>
      <c r="Y101" s="129" t="s">
        <v>424</v>
      </c>
      <c r="Z101" s="104"/>
      <c r="AA101" s="105" t="s">
        <v>593</v>
      </c>
      <c r="AB101" s="103"/>
      <c r="AC101" s="152"/>
      <c r="AD101" s="107" t="s">
        <v>593</v>
      </c>
      <c r="AE101" s="105" t="s">
        <v>593</v>
      </c>
      <c r="AF101" s="105" t="s">
        <v>593</v>
      </c>
      <c r="AG101" s="105" t="s">
        <v>593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">
        <v>140</v>
      </c>
      <c r="AN101" s="105" t="s">
        <v>140</v>
      </c>
      <c r="AO101" s="105">
        <v>53</v>
      </c>
      <c r="AP101" s="105">
        <v>123.6</v>
      </c>
      <c r="AQ101" s="105" t="s">
        <v>593</v>
      </c>
      <c r="AR101" s="108">
        <v>0.35902777777777778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 t="shared" si="8"/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50"/>
      <c r="BG101" s="16"/>
      <c r="BH101" s="17">
        <v>0</v>
      </c>
      <c r="BI101" s="17"/>
      <c r="BJ101" s="17" t="s">
        <v>1196</v>
      </c>
      <c r="BK101" s="18" t="s">
        <v>1196</v>
      </c>
      <c r="BL101" s="16"/>
      <c r="BM101" s="130" t="s">
        <v>447</v>
      </c>
      <c r="BN101" s="130" t="s">
        <v>471</v>
      </c>
      <c r="BO101" s="130" t="s">
        <v>471</v>
      </c>
      <c r="BP101" s="18" t="s">
        <v>1196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8" t="str">
        <f t="shared" si="13"/>
        <v>CondiçõesClimáticaChuva</v>
      </c>
    </row>
    <row r="102" spans="1:72" hidden="1">
      <c r="A102" s="47" t="str">
        <f t="shared" si="9"/>
        <v>W6246057</v>
      </c>
      <c r="B102" s="102">
        <v>46057</v>
      </c>
      <c r="C102" s="135">
        <f>IF(BS_CONTROLE[[#This Row],[DATA]]="","",WEEKNUM(BS_CONTROLE[[#This Row],[DATA]]))</f>
        <v>6</v>
      </c>
      <c r="D102" s="104" t="s">
        <v>828</v>
      </c>
      <c r="E102" s="159">
        <v>94</v>
      </c>
      <c r="F102" s="126" t="s">
        <v>786</v>
      </c>
      <c r="G102" s="142" t="str">
        <f>IF(D102="","*",VLOOKUP(F102,BS_ATIVIDADE[],3,FALSE))</f>
        <v>OUTROS</v>
      </c>
      <c r="H102" s="106" t="s">
        <v>1107</v>
      </c>
      <c r="I102" s="106" t="s">
        <v>1107</v>
      </c>
      <c r="J102" s="105">
        <v>53</v>
      </c>
      <c r="K102" s="105">
        <v>125</v>
      </c>
      <c r="L102" s="105">
        <v>125.4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7" t="s">
        <v>142</v>
      </c>
      <c r="O102" s="106">
        <v>0.33333333333333331</v>
      </c>
      <c r="P102" s="106">
        <v>6.25E-2</v>
      </c>
      <c r="Q102" s="105">
        <v>300</v>
      </c>
      <c r="R102" s="10" t="str">
        <f>IFERROR(_xlfn.XLOOKUP(F102, BS_ATIVIDADE[ATIVIDADE],BS_ATIVIDADE[UNIDADE] ), "*")</f>
        <v>Nº DE PEÇAS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1104</v>
      </c>
      <c r="W102" s="151" t="s">
        <v>1067</v>
      </c>
      <c r="X102" s="104" t="s">
        <v>421</v>
      </c>
      <c r="Y102" s="129" t="s">
        <v>424</v>
      </c>
      <c r="Z102" s="104"/>
      <c r="AA102" s="105" t="s">
        <v>1197</v>
      </c>
      <c r="AB102" s="103" t="s">
        <v>412</v>
      </c>
      <c r="AC102" s="152" t="s">
        <v>419</v>
      </c>
      <c r="AD102" s="107">
        <v>0.3125</v>
      </c>
      <c r="AE102" s="105">
        <v>9038</v>
      </c>
      <c r="AF102" s="105" t="s">
        <v>593</v>
      </c>
      <c r="AG102" s="105" t="s">
        <v>593</v>
      </c>
      <c r="AH102" s="15"/>
      <c r="AI102" s="126" t="s">
        <v>768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5" t="s">
        <v>1159</v>
      </c>
      <c r="AN102" s="105" t="s">
        <v>1160</v>
      </c>
      <c r="AO102" s="105">
        <f>IF(BS_CONTROLE[[#This Row],[SUB]]=0, "-", BS_CONTROLE[[#This Row],[SUB]])</f>
        <v>53</v>
      </c>
      <c r="AP102" s="105">
        <v>109.5</v>
      </c>
      <c r="AQ102" s="105">
        <v>110.2</v>
      </c>
      <c r="AR102" s="108">
        <v>0.36458333333333331</v>
      </c>
      <c r="AS102" s="108">
        <v>0.44027777777777777</v>
      </c>
      <c r="AT102" s="108">
        <v>0.48194444444444445</v>
      </c>
      <c r="AU102" s="136"/>
      <c r="AV102" s="136"/>
      <c r="AW102" s="14"/>
      <c r="AX102" s="14"/>
      <c r="AY102" s="164">
        <f t="shared" si="8"/>
        <v>4.1666666666666685E-2</v>
      </c>
      <c r="AZ102" s="153"/>
      <c r="BA102" s="109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1198</v>
      </c>
      <c r="BK102" s="18" t="s">
        <v>1199</v>
      </c>
      <c r="BL102" s="16"/>
      <c r="BM102" s="130" t="s">
        <v>441</v>
      </c>
      <c r="BN102" s="130" t="s">
        <v>470</v>
      </c>
      <c r="BO102" s="130" t="s">
        <v>580</v>
      </c>
      <c r="BP102" s="18" t="s">
        <v>1199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8" t="str">
        <f t="shared" si="13"/>
        <v>SuperExecução</v>
      </c>
    </row>
    <row r="103" spans="1:72" hidden="1">
      <c r="A103" s="47" t="str">
        <f t="shared" si="9"/>
        <v/>
      </c>
      <c r="B103" s="102"/>
      <c r="C103" s="135" t="str">
        <f>IF(BS_CONTROLE[[#This Row],[DATA]]="","",WEEKNUM(BS_CONTROLE[[#This Row],[DATA]]))</f>
        <v/>
      </c>
      <c r="D103" s="104"/>
      <c r="E103" s="159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 t="shared" si="8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 hidden="1">
      <c r="A104" s="47" t="str">
        <f t="shared" si="9"/>
        <v/>
      </c>
      <c r="B104" s="102"/>
      <c r="C104" s="135" t="str">
        <f>IF(BS_CONTROLE[[#This Row],[DATA]]="","",WEEKNUM(BS_CONTROLE[[#This Row],[DATA]]))</f>
        <v/>
      </c>
      <c r="D104" s="104"/>
      <c r="E104" s="159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 t="shared" si="8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 hidden="1">
      <c r="A105" s="47" t="str">
        <f t="shared" si="9"/>
        <v>EXPANSÃO TURMA 1</v>
      </c>
      <c r="B105" s="102"/>
      <c r="C105" s="135" t="str">
        <f>IF(BS_CONTROLE[[#This Row],[DATA]]="","",WEEKNUM(BS_CONTROLE[[#This Row],[DATA]]))</f>
        <v/>
      </c>
      <c r="D105" s="104" t="s">
        <v>594</v>
      </c>
      <c r="E105" s="159"/>
      <c r="F105" s="126" t="s">
        <v>654</v>
      </c>
      <c r="G105" s="142" t="str">
        <f>IF(D105="","*",VLOOKUP(F105,BS_ATIVIDADE[],3,FALSE))</f>
        <v>EXPANSÃO</v>
      </c>
      <c r="H105" s="106" t="s">
        <v>593</v>
      </c>
      <c r="I105" s="106" t="s">
        <v>593</v>
      </c>
      <c r="J105" s="105">
        <v>70</v>
      </c>
      <c r="K105" s="105">
        <v>113.5</v>
      </c>
      <c r="L105" s="105" t="s">
        <v>593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6">
        <v>0.375</v>
      </c>
      <c r="P105" s="106">
        <v>8.3333333333333329E-2</v>
      </c>
      <c r="Q105" s="105">
        <v>1</v>
      </c>
      <c r="R105" s="10" t="str">
        <f>IFERROR(_xlfn.XLOOKUP(F105, BS_ATIVIDADE[ATIVIDADE],BS_ATIVIDADE[UNIDADE] ), "*")</f>
        <v>Nº DE SOLDA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5" t="s">
        <v>1059</v>
      </c>
      <c r="W105" s="151" t="s">
        <v>1055</v>
      </c>
      <c r="X105" s="104" t="s">
        <v>421</v>
      </c>
      <c r="Y105" s="129"/>
      <c r="Z105" s="104"/>
      <c r="AA105" s="105" t="s">
        <v>593</v>
      </c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5" t="str">
        <f>IF(BS_CONTROLE[[#This Row],[Entre - Estações]]=0, "-", BS_CONTROLE[[#This Row],[Entre - Estações]])</f>
        <v>ZCD</v>
      </c>
      <c r="AN105" s="105" t="str">
        <f>IF(BS_CONTROLE[[#This Row],[SB]]=0, "-", BS_CONTROLE[[#This Row],[SB]])</f>
        <v>ZCD1</v>
      </c>
      <c r="AO105" s="105">
        <f>IF(BS_CONTROLE[[#This Row],[SUB]]=0, "-", BS_CONTROLE[[#This Row],[SUB]])</f>
        <v>70</v>
      </c>
      <c r="AP105" s="105">
        <f>BS_CONTROLE[[#This Row],[KM - Inicio]]</f>
        <v>113.5</v>
      </c>
      <c r="AQ105" s="105">
        <f>BS_CONTROLE[[#This Row],[KM - Inicio]]</f>
        <v>113.5</v>
      </c>
      <c r="AR105" s="108"/>
      <c r="AS105" s="108"/>
      <c r="AT105" s="108"/>
      <c r="AU105" s="136"/>
      <c r="AV105" s="136"/>
      <c r="AW105" s="14"/>
      <c r="AX105" s="14"/>
      <c r="AY105" s="164">
        <f t="shared" si="8"/>
        <v>0</v>
      </c>
      <c r="AZ105" s="153"/>
      <c r="BA105" s="109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 hidden="1">
      <c r="A106" s="47" t="str">
        <f t="shared" si="9"/>
        <v>EXPANSÃO TURMA 146058</v>
      </c>
      <c r="B106" s="102">
        <v>46058</v>
      </c>
      <c r="C106" s="135">
        <f>IF(BS_CONTROLE[[#This Row],[DATA]]="","",WEEKNUM(BS_CONTROLE[[#This Row],[DATA]]))</f>
        <v>6</v>
      </c>
      <c r="D106" s="104" t="s">
        <v>594</v>
      </c>
      <c r="E106" s="159">
        <v>40</v>
      </c>
      <c r="F106" s="126" t="s">
        <v>618</v>
      </c>
      <c r="G106" s="142" t="str">
        <f>IF(D106="","*",VLOOKUP(F106,BS_ATIVIDADE[],3,FALSE))</f>
        <v>EXPANSÃO</v>
      </c>
      <c r="H106" s="106" t="s">
        <v>593</v>
      </c>
      <c r="I106" s="106" t="s">
        <v>593</v>
      </c>
      <c r="J106" s="105">
        <v>170</v>
      </c>
      <c r="K106" s="105">
        <v>110.35</v>
      </c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6">
        <v>0.375</v>
      </c>
      <c r="P106" s="106">
        <v>0.125</v>
      </c>
      <c r="Q106" s="105">
        <v>312</v>
      </c>
      <c r="R106" s="10" t="str">
        <f>IFERROR(_xlfn.XLOOKUP(F106, BS_ATIVIDADE[ATIVIDADE],BS_ATIVIDADE[UNIDADE] ), "*")</f>
        <v>M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5" t="s">
        <v>1059</v>
      </c>
      <c r="W106" s="151" t="s">
        <v>1118</v>
      </c>
      <c r="X106" s="104" t="s">
        <v>421</v>
      </c>
      <c r="Y106" s="129" t="s">
        <v>424</v>
      </c>
      <c r="Z106" s="104"/>
      <c r="AA106" s="105" t="s">
        <v>593</v>
      </c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ZCD</v>
      </c>
      <c r="AN106" s="105" t="str">
        <f>IF(BS_CONTROLE[[#This Row],[SB]]=0, "-", BS_CONTROLE[[#This Row],[SB]])</f>
        <v>109ZCD2</v>
      </c>
      <c r="AO106" s="105">
        <f>IF(BS_CONTROLE[[#This Row],[SUB]]=0, "-", BS_CONTROLE[[#This Row],[SUB]])</f>
        <v>170</v>
      </c>
      <c r="AP106" s="105">
        <f>BS_CONTROLE[[#This Row],[KM - Inicio]]</f>
        <v>110.35</v>
      </c>
      <c r="AQ106" s="105">
        <f>BS_CONTROLE[[#This Row],[KM - Inicio]]</f>
        <v>110.35</v>
      </c>
      <c r="AR106" s="178">
        <v>0.39027777777777778</v>
      </c>
      <c r="AS106" s="178">
        <v>0</v>
      </c>
      <c r="AT106" s="178">
        <v>0</v>
      </c>
      <c r="AU106" s="136"/>
      <c r="AV106" s="136"/>
      <c r="AW106" s="14"/>
      <c r="AX106" s="14"/>
      <c r="AY106" s="164">
        <f t="shared" si="8"/>
        <v>0</v>
      </c>
      <c r="AZ106" s="153"/>
      <c r="BA106" s="177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50"/>
      <c r="BG106" s="16"/>
      <c r="BH106" s="17">
        <v>0</v>
      </c>
      <c r="BI106" s="17"/>
      <c r="BJ106" s="17" t="s">
        <v>1200</v>
      </c>
      <c r="BK106" s="179" t="s">
        <v>1201</v>
      </c>
      <c r="BL106" s="16"/>
      <c r="BM106" s="130" t="s">
        <v>440</v>
      </c>
      <c r="BN106" s="130" t="s">
        <v>469</v>
      </c>
      <c r="BO106" s="130" t="s">
        <v>530</v>
      </c>
      <c r="BP106" s="18" t="s">
        <v>1201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8" t="str">
        <f t="shared" si="13"/>
        <v>CCOCirculaçãoIntervaloOportunidade</v>
      </c>
    </row>
    <row r="107" spans="1:72" hidden="1">
      <c r="A107" s="47" t="str">
        <f t="shared" si="9"/>
        <v>KLECIO (TP-699)46058</v>
      </c>
      <c r="B107" s="102">
        <v>46058</v>
      </c>
      <c r="C107" s="135">
        <f>IF(BS_CONTROLE[[#This Row],[DATA]]="","",WEEKNUM(BS_CONTROLE[[#This Row],[DATA]]))</f>
        <v>6</v>
      </c>
      <c r="D107" s="104" t="s">
        <v>911</v>
      </c>
      <c r="E107" s="159"/>
      <c r="F107" s="126" t="s">
        <v>775</v>
      </c>
      <c r="G107" s="142" t="str">
        <f>IF(D107="","*",VLOOKUP(F107,BS_ATIVIDADE[],3,FALSE))</f>
        <v>SOLDA</v>
      </c>
      <c r="H107" s="106" t="s">
        <v>593</v>
      </c>
      <c r="I107" s="106" t="s">
        <v>593</v>
      </c>
      <c r="J107" s="105">
        <v>70</v>
      </c>
      <c r="K107" s="105">
        <v>87.3</v>
      </c>
      <c r="L107" s="105" t="s">
        <v>593</v>
      </c>
      <c r="M107" s="105" t="s">
        <v>1119</v>
      </c>
      <c r="N107" s="150" t="s">
        <v>1120</v>
      </c>
      <c r="O107" s="106">
        <v>0.375</v>
      </c>
      <c r="P107" s="106">
        <v>6.25E-2</v>
      </c>
      <c r="Q107" s="172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51" t="s">
        <v>1054</v>
      </c>
      <c r="W107" s="151" t="s">
        <v>1055</v>
      </c>
      <c r="X107" s="104" t="s">
        <v>421</v>
      </c>
      <c r="Y107" s="129" t="s">
        <v>424</v>
      </c>
      <c r="Z107" s="104"/>
      <c r="AA107" s="105" t="s">
        <v>593</v>
      </c>
      <c r="AB107" s="126"/>
      <c r="AC107" s="126" t="s">
        <v>593</v>
      </c>
      <c r="AD107" s="107" t="s">
        <v>593</v>
      </c>
      <c r="AE107" s="105" t="s">
        <v>593</v>
      </c>
      <c r="AF107" s="105" t="s">
        <v>593</v>
      </c>
      <c r="AG107" s="105" t="s">
        <v>593</v>
      </c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ZSW-2</v>
      </c>
      <c r="AN107" s="105" t="str">
        <f>IF(BS_CONTROLE[[#This Row],[SB]]=0, "-", BS_CONTROLE[[#This Row],[SB]])</f>
        <v>ZSWS</v>
      </c>
      <c r="AO107" s="105">
        <f>IF(BS_CONTROLE[[#This Row],[SUB]]=0, "-", BS_CONTROLE[[#This Row],[SUB]])</f>
        <v>70</v>
      </c>
      <c r="AP107" s="105">
        <f>BS_CONTROLE[[#This Row],[KM - Inicio]]</f>
        <v>87.3</v>
      </c>
      <c r="AQ107" s="105">
        <f>BS_CONTROLE[[#This Row],[KM - Inicio]]</f>
        <v>87.3</v>
      </c>
      <c r="AR107" s="178">
        <v>0.37847222222222221</v>
      </c>
      <c r="AS107" s="178">
        <v>0.48333333333333334</v>
      </c>
      <c r="AT107" s="178">
        <v>0.54583333333333328</v>
      </c>
      <c r="AU107" s="136"/>
      <c r="AV107" s="136"/>
      <c r="AW107" s="14"/>
      <c r="AX107" s="14"/>
      <c r="AY107" s="164">
        <f t="shared" si="8"/>
        <v>6.2499999999999944E-2</v>
      </c>
      <c r="AZ107" s="153"/>
      <c r="BA107" s="177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1202</v>
      </c>
      <c r="BK107" s="179" t="s">
        <v>1203</v>
      </c>
      <c r="BL107" s="16"/>
      <c r="BM107" s="130" t="s">
        <v>445</v>
      </c>
      <c r="BN107" s="130" t="s">
        <v>1204</v>
      </c>
      <c r="BO107" s="130" t="s">
        <v>1204</v>
      </c>
      <c r="BP107" s="18" t="s">
        <v>593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8" t="str">
        <f t="shared" si="13"/>
        <v>OKok</v>
      </c>
    </row>
    <row r="108" spans="1:72" hidden="1">
      <c r="A108" s="47" t="str">
        <f t="shared" si="9"/>
        <v>V4846058</v>
      </c>
      <c r="B108" s="102">
        <v>46058</v>
      </c>
      <c r="C108" s="135">
        <f>IF(BS_CONTROLE[[#This Row],[DATA]]="","",WEEKNUM(BS_CONTROLE[[#This Row],[DATA]]))</f>
        <v>6</v>
      </c>
      <c r="D108" s="104" t="s">
        <v>1043</v>
      </c>
      <c r="E108" s="159"/>
      <c r="F108" s="126" t="s">
        <v>698</v>
      </c>
      <c r="G108" s="142" t="str">
        <f>IF(D108="","*",VLOOKUP(F108,BS_ATIVIDADE[],3,FALSE))</f>
        <v>MECANIZAÇÃO - SOCADORA</v>
      </c>
      <c r="H108" s="106" t="s">
        <v>360</v>
      </c>
      <c r="I108" s="106" t="s">
        <v>360</v>
      </c>
      <c r="J108" s="105">
        <v>70</v>
      </c>
      <c r="K108" s="105">
        <v>82.5</v>
      </c>
      <c r="L108" s="105">
        <v>87</v>
      </c>
      <c r="M108" s="105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5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6">
        <v>0.35416666666666669</v>
      </c>
      <c r="P108" s="106">
        <v>8.3333333333333329E-2</v>
      </c>
      <c r="Q108" s="172">
        <v>510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51" t="s">
        <v>1046</v>
      </c>
      <c r="W108" s="151" t="s">
        <v>1050</v>
      </c>
      <c r="X108" s="104" t="s">
        <v>421</v>
      </c>
      <c r="Y108" s="129" t="s">
        <v>424</v>
      </c>
      <c r="Z108" s="104"/>
      <c r="AA108" s="105">
        <v>1</v>
      </c>
      <c r="AB108" s="126" t="s">
        <v>412</v>
      </c>
      <c r="AC108" s="126" t="s">
        <v>593</v>
      </c>
      <c r="AD108" s="107">
        <v>0.29166666666666669</v>
      </c>
      <c r="AE108" s="105">
        <v>6249</v>
      </c>
      <c r="AF108" s="105" t="s">
        <v>593</v>
      </c>
      <c r="AG108" s="105" t="s">
        <v>593</v>
      </c>
      <c r="AH108" s="15"/>
      <c r="AI108" s="126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5" t="str">
        <f>IF(BS_CONTROLE[[#This Row],[Entre - Estações]]=0, "-", BS_CONTROLE[[#This Row],[Entre - Estações]])</f>
        <v>ZAC-ZSW</v>
      </c>
      <c r="AN108" s="105" t="str">
        <f>IF(BS_CONTROLE[[#This Row],[SB]]=0, "-", BS_CONTROLE[[#This Row],[SB]])</f>
        <v>ZACZSW</v>
      </c>
      <c r="AO108" s="105">
        <f>IF(BS_CONTROLE[[#This Row],[SUB]]=0, "-", BS_CONTROLE[[#This Row],[SUB]])</f>
        <v>70</v>
      </c>
      <c r="AP108" s="105">
        <f>BS_CONTROLE[[#This Row],[KM - Inicio]]</f>
        <v>82.5</v>
      </c>
      <c r="AQ108" s="105">
        <f>BS_CONTROLE[[#This Row],[KM - Inicio]]</f>
        <v>82.5</v>
      </c>
      <c r="AR108" s="108">
        <v>8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 t="shared" si="8"/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50"/>
      <c r="BG108" s="16"/>
      <c r="BH108" s="17">
        <v>0</v>
      </c>
      <c r="BI108" s="17"/>
      <c r="BJ108" s="17" t="s">
        <v>1205</v>
      </c>
      <c r="BK108" s="18" t="s">
        <v>1206</v>
      </c>
      <c r="BL108" s="16"/>
      <c r="BM108" s="130" t="s">
        <v>440</v>
      </c>
      <c r="BN108" s="130" t="s">
        <v>469</v>
      </c>
      <c r="BO108" s="130" t="s">
        <v>530</v>
      </c>
      <c r="BP108" s="18" t="s">
        <v>1206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8" t="str">
        <f t="shared" si="13"/>
        <v>CCOCirculaçãoIntervaloOportunidade</v>
      </c>
    </row>
    <row r="109" spans="1:72" hidden="1">
      <c r="A109" s="47" t="str">
        <f t="shared" si="9"/>
        <v>W5846058</v>
      </c>
      <c r="B109" s="102">
        <v>46058</v>
      </c>
      <c r="C109" s="135">
        <f>IF(BS_CONTROLE[[#This Row],[DATA]]="","",WEEKNUM(BS_CONTROLE[[#This Row],[DATA]]))</f>
        <v>6</v>
      </c>
      <c r="D109" s="104" t="s">
        <v>824</v>
      </c>
      <c r="E109" s="159"/>
      <c r="F109" s="126" t="s">
        <v>786</v>
      </c>
      <c r="G109" s="142" t="str">
        <f>IF(D109="","*",VLOOKUP(F109,BS_ATIVIDADE[],3,FALSE))</f>
        <v>OUTROS</v>
      </c>
      <c r="H109" s="105">
        <v>106109</v>
      </c>
      <c r="I109" s="105">
        <v>106109</v>
      </c>
      <c r="J109" s="105">
        <v>68</v>
      </c>
      <c r="K109" s="105">
        <v>57</v>
      </c>
      <c r="L109" s="105">
        <v>53</v>
      </c>
      <c r="M109" s="10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5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6">
        <v>0.33333333333333331</v>
      </c>
      <c r="P109" s="106">
        <v>4.1666666666666664E-2</v>
      </c>
      <c r="Q109" s="172">
        <v>100</v>
      </c>
      <c r="R109" s="10" t="str">
        <f>IFERROR(_xlfn.XLOOKUP(F109, BS_ATIVIDADE[ATIVIDADE],BS_ATIVIDADE[UNIDADE] ), "*")</f>
        <v>Nº DE PEÇAS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51" t="s">
        <v>1064</v>
      </c>
      <c r="W109" s="151" t="s">
        <v>1067</v>
      </c>
      <c r="X109" s="104" t="s">
        <v>421</v>
      </c>
      <c r="Y109" s="129" t="s">
        <v>424</v>
      </c>
      <c r="Z109" s="104"/>
      <c r="AA109" s="105">
        <v>2</v>
      </c>
      <c r="AB109" s="126" t="s">
        <v>423</v>
      </c>
      <c r="AC109" s="126" t="s">
        <v>593</v>
      </c>
      <c r="AD109" s="107">
        <v>0.29166666666666669</v>
      </c>
      <c r="AE109" s="105">
        <v>9341</v>
      </c>
      <c r="AF109" s="105" t="s">
        <v>593</v>
      </c>
      <c r="AG109" s="105" t="s">
        <v>593</v>
      </c>
      <c r="AH109" s="15"/>
      <c r="AI109" s="126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5" t="str">
        <f>IF(BS_CONTROLE[[#This Row],[Entre - Estações]]=0, "-", BS_CONTROLE[[#This Row],[Entre - Estações]])</f>
        <v>ZBM-ZHO</v>
      </c>
      <c r="AN109" s="105" t="str">
        <f>IF(BS_CONTROLE[[#This Row],[SB]]=0, "-", BS_CONTROLE[[#This Row],[SB]])</f>
        <v>K57ZHO</v>
      </c>
      <c r="AO109" s="105">
        <f>IF(BS_CONTROLE[[#This Row],[SUB]]=0, "-", BS_CONTROLE[[#This Row],[SUB]])</f>
        <v>68</v>
      </c>
      <c r="AP109" s="105">
        <f>BS_CONTROLE[[#This Row],[KM - Inicio]]</f>
        <v>57</v>
      </c>
      <c r="AQ109" s="105">
        <f>BS_CONTROLE[[#This Row],[KM - Inicio]]</f>
        <v>57</v>
      </c>
      <c r="AR109" s="108">
        <v>0.46180555555555558</v>
      </c>
      <c r="AS109" s="108">
        <v>0</v>
      </c>
      <c r="AT109" s="108">
        <v>0</v>
      </c>
      <c r="AU109" s="136"/>
      <c r="AV109" s="136"/>
      <c r="AW109" s="14"/>
      <c r="AX109" s="14"/>
      <c r="AY109" s="164">
        <f t="shared" si="8"/>
        <v>0</v>
      </c>
      <c r="AZ109" s="153"/>
      <c r="BA109" s="109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50"/>
      <c r="BG109" s="16"/>
      <c r="BH109" s="17">
        <v>0</v>
      </c>
      <c r="BI109" s="17"/>
      <c r="BJ109" s="17" t="s">
        <v>1207</v>
      </c>
      <c r="BK109" s="18" t="s">
        <v>1206</v>
      </c>
      <c r="BL109" s="16"/>
      <c r="BM109" s="130" t="s">
        <v>440</v>
      </c>
      <c r="BN109" s="130" t="s">
        <v>469</v>
      </c>
      <c r="BO109" s="130" t="s">
        <v>530</v>
      </c>
      <c r="BP109" s="18" t="s">
        <v>1206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8" t="str">
        <f t="shared" si="13"/>
        <v>CCOCirculaçãoIntervaloOportunidade</v>
      </c>
    </row>
    <row r="110" spans="1:72" hidden="1">
      <c r="A110" s="47" t="str">
        <f t="shared" si="9"/>
        <v/>
      </c>
      <c r="B110" s="102"/>
      <c r="C110" s="135" t="str">
        <f>IF(BS_CONTROLE[[#This Row],[DATA]]="","",WEEKNUM(BS_CONTROLE[[#This Row],[DATA]]))</f>
        <v/>
      </c>
      <c r="D110" s="104"/>
      <c r="E110" s="159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4" t="str">
        <f t="shared" si="8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 hidden="1">
      <c r="A111" s="47" t="str">
        <f t="shared" si="9"/>
        <v>V4246058</v>
      </c>
      <c r="B111" s="102">
        <v>46058</v>
      </c>
      <c r="C111" s="135">
        <f>IF(BS_CONTROLE[[#This Row],[DATA]]="","",WEEKNUM(BS_CONTROLE[[#This Row],[DATA]]))</f>
        <v>6</v>
      </c>
      <c r="D111" s="171" t="s">
        <v>767</v>
      </c>
      <c r="E111" s="159"/>
      <c r="F111" s="126" t="s">
        <v>698</v>
      </c>
      <c r="G111" s="142" t="str">
        <f>IF(D111="","*",VLOOKUP(F111,BS_ATIVIDADE[],3,FALSE))</f>
        <v>MECANIZAÇÃO - SOCADORA</v>
      </c>
      <c r="H111" s="105" t="s">
        <v>104</v>
      </c>
      <c r="I111" s="105" t="s">
        <v>104</v>
      </c>
      <c r="J111" s="105">
        <v>56</v>
      </c>
      <c r="K111" s="105">
        <v>208</v>
      </c>
      <c r="L111" s="105">
        <v>206</v>
      </c>
      <c r="M111" s="10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5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6">
        <v>0.35416666666666669</v>
      </c>
      <c r="P111" s="106">
        <v>8.3333333333333329E-2</v>
      </c>
      <c r="Q111" s="172">
        <v>400</v>
      </c>
      <c r="R111" s="10" t="str">
        <f>IFERROR(_xlfn.XLOOKUP(F111, BS_ATIVIDADE[ATIVIDADE],BS_ATIVIDADE[UNIDADE] ), "*")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51" t="s">
        <v>1046</v>
      </c>
      <c r="W111" s="151" t="s">
        <v>1050</v>
      </c>
      <c r="X111" s="104" t="s">
        <v>421</v>
      </c>
      <c r="Y111" s="129" t="s">
        <v>424</v>
      </c>
      <c r="Z111" s="104"/>
      <c r="AA111" s="105">
        <v>1</v>
      </c>
      <c r="AB111" s="103" t="s">
        <v>412</v>
      </c>
      <c r="AC111" s="152"/>
      <c r="AD111" s="107">
        <v>0.33333333333333331</v>
      </c>
      <c r="AE111" s="105" t="s">
        <v>593</v>
      </c>
      <c r="AF111" s="105" t="s">
        <v>593</v>
      </c>
      <c r="AG111" s="105" t="s">
        <v>593</v>
      </c>
      <c r="AH111" s="15"/>
      <c r="AI111" s="126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5" t="str">
        <f>IF(BS_CONTROLE[[#This Row],[Entre - Estações]]=0, "-", BS_CONTROLE[[#This Row],[Entre - Estações]])</f>
        <v>ZYU-ZST</v>
      </c>
      <c r="AN111" s="105" t="str">
        <f>IF(BS_CONTROLE[[#This Row],[SB]]=0, "-", BS_CONTROLE[[#This Row],[SB]])</f>
        <v>206ZST</v>
      </c>
      <c r="AO111" s="105">
        <f>IF(BS_CONTROLE[[#This Row],[SUB]]=0, "-", BS_CONTROLE[[#This Row],[SUB]])</f>
        <v>56</v>
      </c>
      <c r="AP111" s="105">
        <f>BS_CONTROLE[[#This Row],[KM - Inicio]]</f>
        <v>208</v>
      </c>
      <c r="AQ111" s="105">
        <f>BS_CONTROLE[[#This Row],[KM - Inicio]]</f>
        <v>208</v>
      </c>
      <c r="AR111" s="108">
        <v>0.32430555555555557</v>
      </c>
      <c r="AS111" s="108">
        <v>0.70833333333333337</v>
      </c>
      <c r="AT111" s="108">
        <v>0.81180555555555556</v>
      </c>
      <c r="AU111" s="136"/>
      <c r="AV111" s="136"/>
      <c r="AW111" s="14"/>
      <c r="AX111" s="14"/>
      <c r="AY111" s="164">
        <f t="shared" si="8"/>
        <v>0.10347222222222219</v>
      </c>
      <c r="AZ111" s="153"/>
      <c r="BA111" s="177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50"/>
      <c r="BG111" s="16"/>
      <c r="BH111" s="17">
        <v>2</v>
      </c>
      <c r="BI111" s="17"/>
      <c r="BJ111" s="17" t="s">
        <v>1208</v>
      </c>
      <c r="BK111" s="18" t="s">
        <v>1209</v>
      </c>
      <c r="BL111" s="16"/>
      <c r="BM111" s="130" t="s">
        <v>437</v>
      </c>
      <c r="BN111" s="130" t="s">
        <v>457</v>
      </c>
      <c r="BO111" s="130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8" t="str">
        <f t="shared" si="13"/>
        <v>MecanizaçãoOperação</v>
      </c>
    </row>
    <row r="112" spans="1:72" hidden="1">
      <c r="A112" s="47" t="str">
        <f t="shared" si="9"/>
        <v>EDSON (TP-780)46058</v>
      </c>
      <c r="B112" s="102">
        <v>46058</v>
      </c>
      <c r="C112" s="135">
        <f>IF(BS_CONTROLE[[#This Row],[DATA]]="","",WEEKNUM(BS_CONTROLE[[#This Row],[DATA]]))</f>
        <v>6</v>
      </c>
      <c r="D112" s="171" t="s">
        <v>876</v>
      </c>
      <c r="E112" s="159"/>
      <c r="F112" s="126" t="s">
        <v>779</v>
      </c>
      <c r="G112" s="142" t="str">
        <f>IF(D112="","*",VLOOKUP(F112,BS_ATIVIDADE[],3,FALSE))</f>
        <v>DORMENTE - SUBSTITUIÇÂO</v>
      </c>
      <c r="H112" s="105" t="s">
        <v>593</v>
      </c>
      <c r="I112" s="105" t="s">
        <v>593</v>
      </c>
      <c r="J112" s="105">
        <v>56</v>
      </c>
      <c r="K112" s="105">
        <v>205</v>
      </c>
      <c r="L112" s="105" t="s">
        <v>593</v>
      </c>
      <c r="M112" s="10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5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6">
        <v>0.375</v>
      </c>
      <c r="P112" s="106">
        <v>8.3333333333333329E-2</v>
      </c>
      <c r="Q112" s="172">
        <v>40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5" t="s">
        <v>1069</v>
      </c>
      <c r="W112" s="151" t="s">
        <v>1126</v>
      </c>
      <c r="X112" s="104" t="s">
        <v>421</v>
      </c>
      <c r="Y112" s="129" t="s">
        <v>424</v>
      </c>
      <c r="Z112" s="104"/>
      <c r="AA112" s="105" t="s">
        <v>593</v>
      </c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ZYU-ZST</v>
      </c>
      <c r="AN112" s="105" t="str">
        <f>IF(BS_CONTROLE[[#This Row],[SB]]=0, "-", BS_CONTROLE[[#This Row],[SB]])</f>
        <v>ZYU206</v>
      </c>
      <c r="AO112" s="105">
        <f>IF(BS_CONTROLE[[#This Row],[SUB]]=0, "-", BS_CONTROLE[[#This Row],[SUB]])</f>
        <v>56</v>
      </c>
      <c r="AP112" s="105">
        <f>BS_CONTROLE[[#This Row],[KM - Inicio]]</f>
        <v>205</v>
      </c>
      <c r="AQ112" s="105">
        <f>BS_CONTROLE[[#This Row],[KM - Inicio]]</f>
        <v>205</v>
      </c>
      <c r="AR112" s="178">
        <v>0</v>
      </c>
      <c r="AS112" s="178">
        <v>0</v>
      </c>
      <c r="AT112" s="178">
        <v>0</v>
      </c>
      <c r="AU112" s="136"/>
      <c r="AV112" s="136"/>
      <c r="AW112" s="14"/>
      <c r="AX112" s="14"/>
      <c r="AY112" s="164">
        <f t="shared" si="8"/>
        <v>0</v>
      </c>
      <c r="AZ112" s="153"/>
      <c r="BA112" s="177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50"/>
      <c r="BG112" s="16"/>
      <c r="BH112" s="17">
        <v>0</v>
      </c>
      <c r="BI112" s="17"/>
      <c r="BJ112" s="17" t="s">
        <v>1210</v>
      </c>
      <c r="BK112" s="179" t="s">
        <v>1211</v>
      </c>
      <c r="BL112" s="16"/>
      <c r="BM112" s="130" t="s">
        <v>451</v>
      </c>
      <c r="BN112" s="130" t="s">
        <v>451</v>
      </c>
      <c r="BO112" s="130" t="s">
        <v>451</v>
      </c>
      <c r="BP112" s="18" t="s">
        <v>1211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8" t="str">
        <f t="shared" si="13"/>
        <v>SemOportunidadeSemOportunidade</v>
      </c>
    </row>
    <row r="113" spans="1:72" hidden="1">
      <c r="A113" s="47" t="str">
        <f t="shared" si="9"/>
        <v>ROGÉRIO (TP-730)46058</v>
      </c>
      <c r="B113" s="102">
        <v>46058</v>
      </c>
      <c r="C113" s="135">
        <f>IF(BS_CONTROLE[[#This Row],[DATA]]="","",WEEKNUM(BS_CONTROLE[[#This Row],[DATA]]))</f>
        <v>6</v>
      </c>
      <c r="D113" s="104" t="s">
        <v>935</v>
      </c>
      <c r="E113" s="159">
        <v>81</v>
      </c>
      <c r="F113" s="126" t="s">
        <v>779</v>
      </c>
      <c r="G113" s="142" t="str">
        <f>IF(D113="","*",VLOOKUP(F113,BS_ATIVIDADE[],3,FALSE))</f>
        <v>DORMENTE - SUBSTITUIÇÂO</v>
      </c>
      <c r="H113" s="105" t="s">
        <v>593</v>
      </c>
      <c r="I113" s="105" t="s">
        <v>593</v>
      </c>
      <c r="J113" s="105">
        <v>56</v>
      </c>
      <c r="K113" s="105">
        <v>205</v>
      </c>
      <c r="L113" s="105" t="s">
        <v>593</v>
      </c>
      <c r="M113" s="10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5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6">
        <v>0.375</v>
      </c>
      <c r="P113" s="106">
        <v>8.3333333333333329E-2</v>
      </c>
      <c r="Q113" s="172">
        <v>40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5" t="s">
        <v>1174</v>
      </c>
      <c r="W113" s="151" t="s">
        <v>1126</v>
      </c>
      <c r="X113" s="104" t="s">
        <v>421</v>
      </c>
      <c r="Y113" s="129" t="s">
        <v>424</v>
      </c>
      <c r="Z113" s="104"/>
      <c r="AA113" s="105" t="s">
        <v>593</v>
      </c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5" t="str">
        <f>IF(BS_CONTROLE[[#This Row],[Entre - Estações]]=0, "-", BS_CONTROLE[[#This Row],[Entre - Estações]])</f>
        <v>ZYU-ZST</v>
      </c>
      <c r="AN113" s="105" t="str">
        <f>IF(BS_CONTROLE[[#This Row],[SB]]=0, "-", BS_CONTROLE[[#This Row],[SB]])</f>
        <v>ZYU206</v>
      </c>
      <c r="AO113" s="105">
        <f>IF(BS_CONTROLE[[#This Row],[SUB]]=0, "-", BS_CONTROLE[[#This Row],[SUB]])</f>
        <v>56</v>
      </c>
      <c r="AP113" s="105">
        <f>BS_CONTROLE[[#This Row],[KM - Inicio]]</f>
        <v>205</v>
      </c>
      <c r="AQ113" s="105">
        <f>BS_CONTROLE[[#This Row],[KM - Inicio]]</f>
        <v>205</v>
      </c>
      <c r="AR113" s="178">
        <v>0</v>
      </c>
      <c r="AS113" s="178">
        <v>0</v>
      </c>
      <c r="AT113" s="178">
        <v>0</v>
      </c>
      <c r="AU113" s="136"/>
      <c r="AV113" s="136"/>
      <c r="AW113" s="14"/>
      <c r="AX113" s="14"/>
      <c r="AY113" s="164">
        <f t="shared" si="8"/>
        <v>0</v>
      </c>
      <c r="AZ113" s="153"/>
      <c r="BA113" s="177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50"/>
      <c r="BG113" s="16"/>
      <c r="BH113" s="17">
        <v>0</v>
      </c>
      <c r="BI113" s="17"/>
      <c r="BJ113" s="17" t="s">
        <v>1210</v>
      </c>
      <c r="BK113" s="179" t="s">
        <v>1211</v>
      </c>
      <c r="BL113" s="16"/>
      <c r="BM113" s="130" t="s">
        <v>451</v>
      </c>
      <c r="BN113" s="130" t="s">
        <v>451</v>
      </c>
      <c r="BO113" s="130" t="s">
        <v>451</v>
      </c>
      <c r="BP113" s="18" t="s">
        <v>1211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8" t="str">
        <f t="shared" si="13"/>
        <v>SemOportunidadeSemOportunidade</v>
      </c>
    </row>
    <row r="114" spans="1:72" hidden="1">
      <c r="A114" s="47" t="str">
        <f t="shared" si="9"/>
        <v>DANIEL (TP-647)46058</v>
      </c>
      <c r="B114" s="102">
        <v>46058</v>
      </c>
      <c r="C114" s="135">
        <f>IF(BS_CONTROLE[[#This Row],[DATA]]="","",WEEKNUM(BS_CONTROLE[[#This Row],[DATA]]))</f>
        <v>6</v>
      </c>
      <c r="D114" s="104" t="s">
        <v>865</v>
      </c>
      <c r="E114" s="159">
        <v>108</v>
      </c>
      <c r="F114" s="126" t="s">
        <v>775</v>
      </c>
      <c r="G114" s="142" t="str">
        <f>IF(D114="","*",VLOOKUP(F114,BS_ATIVIDADE[],3,FALSE))</f>
        <v>SOLDA</v>
      </c>
      <c r="H114" s="106" t="s">
        <v>593</v>
      </c>
      <c r="I114" s="106" t="s">
        <v>593</v>
      </c>
      <c r="J114" s="105">
        <v>49</v>
      </c>
      <c r="K114" s="105">
        <v>201.5</v>
      </c>
      <c r="L114" s="105">
        <v>202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6">
        <v>0.375</v>
      </c>
      <c r="P114" s="106">
        <v>6.25E-2</v>
      </c>
      <c r="Q114" s="105">
        <v>1</v>
      </c>
      <c r="R114" s="10" t="str">
        <f>IFERROR(_xlfn.XLOOKUP(F114, BS_ATIVIDADE[ATIVIDADE],BS_ATIVIDADE[UNIDADE] ), "*")</f>
        <v>Nº DE SOLDA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5" t="s">
        <v>1212</v>
      </c>
      <c r="W114" s="151" t="s">
        <v>1055</v>
      </c>
      <c r="X114" s="104" t="s">
        <v>421</v>
      </c>
      <c r="Y114" s="129" t="s">
        <v>424</v>
      </c>
      <c r="Z114" s="104"/>
      <c r="AA114" s="105" t="s">
        <v>593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5" t="str">
        <f>IF(BS_CONTROLE[[#This Row],[Entre - Estações]]=0, "-", BS_CONTROLE[[#This Row],[Entre - Estações]])</f>
        <v>ZYU</v>
      </c>
      <c r="AN114" s="105" t="str">
        <f>IF(BS_CONTROLE[[#This Row],[SB]]=0, "-", BS_CONTROLE[[#This Row],[SB]])</f>
        <v>ZYU1</v>
      </c>
      <c r="AO114" s="105">
        <f>IF(BS_CONTROLE[[#This Row],[SUB]]=0, "-", BS_CONTROLE[[#This Row],[SUB]])</f>
        <v>49</v>
      </c>
      <c r="AP114" s="105">
        <f>BS_CONTROLE[[#This Row],[KM - Inicio]]</f>
        <v>201.5</v>
      </c>
      <c r="AQ114" s="105">
        <f>BS_CONTROLE[[#This Row],[KM - Inicio]]</f>
        <v>201.5</v>
      </c>
      <c r="AR114" s="178">
        <v>0</v>
      </c>
      <c r="AS114" s="178">
        <v>0</v>
      </c>
      <c r="AT114" s="178">
        <v>0</v>
      </c>
      <c r="AU114" s="136"/>
      <c r="AV114" s="136"/>
      <c r="AW114" s="14"/>
      <c r="AX114" s="14"/>
      <c r="AY114" s="164">
        <f t="shared" si="8"/>
        <v>0</v>
      </c>
      <c r="AZ114" s="153"/>
      <c r="BA114" s="177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50"/>
      <c r="BG114" s="16"/>
      <c r="BH114" s="17">
        <v>0</v>
      </c>
      <c r="BI114" s="17"/>
      <c r="BJ114" s="17" t="s">
        <v>1080</v>
      </c>
      <c r="BK114" s="179" t="s">
        <v>1211</v>
      </c>
      <c r="BL114" s="16"/>
      <c r="BM114" s="130" t="s">
        <v>451</v>
      </c>
      <c r="BN114" s="130" t="s">
        <v>451</v>
      </c>
      <c r="BO114" s="130" t="s">
        <v>451</v>
      </c>
      <c r="BP114" s="18" t="s">
        <v>1213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8" t="str">
        <f t="shared" si="13"/>
        <v>SemOportunidadeSemOportunidade</v>
      </c>
    </row>
    <row r="115" spans="1:72" hidden="1">
      <c r="A115" s="47" t="str">
        <f t="shared" si="9"/>
        <v>W5946058</v>
      </c>
      <c r="B115" s="102">
        <v>46058</v>
      </c>
      <c r="C115" s="135">
        <f>IF(BS_CONTROLE[[#This Row],[DATA]]="","",WEEKNUM(BS_CONTROLE[[#This Row],[DATA]]))</f>
        <v>6</v>
      </c>
      <c r="D115" s="171" t="s">
        <v>825</v>
      </c>
      <c r="E115" s="159"/>
      <c r="F115" s="126" t="s">
        <v>756</v>
      </c>
      <c r="G115" s="142" t="str">
        <f>IF(D115="","*",VLOOKUP(F115,BS_ATIVIDADE[],3,FALSE))</f>
        <v>DORMENTE - DESCARGA</v>
      </c>
      <c r="H115" s="106" t="s">
        <v>104</v>
      </c>
      <c r="I115" s="106" t="s">
        <v>104</v>
      </c>
      <c r="J115" s="105">
        <v>49</v>
      </c>
      <c r="K115" s="105">
        <v>203.57</v>
      </c>
      <c r="L115" s="105">
        <v>198.57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">
        <v>1175</v>
      </c>
      <c r="O115" s="106">
        <v>0.35416666666666669</v>
      </c>
      <c r="P115" s="106">
        <v>6.25E-2</v>
      </c>
      <c r="Q115" s="105">
        <v>415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5" t="s">
        <v>1176</v>
      </c>
      <c r="W115" s="151" t="s">
        <v>1129</v>
      </c>
      <c r="X115" s="104" t="s">
        <v>421</v>
      </c>
      <c r="Y115" s="129" t="s">
        <v>424</v>
      </c>
      <c r="Z115" s="104"/>
      <c r="AA115" s="105">
        <v>1</v>
      </c>
      <c r="AB115" s="103" t="s">
        <v>412</v>
      </c>
      <c r="AC115" s="152"/>
      <c r="AD115" s="107">
        <v>0.29166666666666669</v>
      </c>
      <c r="AE115" s="105">
        <v>7629</v>
      </c>
      <c r="AF115" s="105" t="s">
        <v>593</v>
      </c>
      <c r="AG115" s="105"/>
      <c r="AH115" s="15"/>
      <c r="AI115" s="126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ZYU1 / ZFY1981</v>
      </c>
      <c r="AO115" s="105">
        <f>IF(BS_CONTROLE[[#This Row],[SUB]]=0, "-", BS_CONTROLE[[#This Row],[SUB]])</f>
        <v>49</v>
      </c>
      <c r="AP115" s="105">
        <f>BS_CONTROLE[[#This Row],[KM - Inicio]]</f>
        <v>203.57</v>
      </c>
      <c r="AQ115" s="105">
        <f>BS_CONTROLE[[#This Row],[KM - Inicio]]</f>
        <v>203.57</v>
      </c>
      <c r="AR115" s="108">
        <v>0.34097222222222223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 t="shared" si="8"/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50"/>
      <c r="BG115" s="16"/>
      <c r="BH115" s="17">
        <v>0</v>
      </c>
      <c r="BI115" s="17"/>
      <c r="BJ115" s="17" t="s">
        <v>1214</v>
      </c>
      <c r="BK115" s="18" t="s">
        <v>1206</v>
      </c>
      <c r="BL115" s="16"/>
      <c r="BM115" s="130" t="s">
        <v>440</v>
      </c>
      <c r="BN115" s="130" t="s">
        <v>469</v>
      </c>
      <c r="BO115" s="130" t="s">
        <v>530</v>
      </c>
      <c r="BP115" s="18" t="s">
        <v>1211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8" t="str">
        <f t="shared" si="13"/>
        <v>CCOCirculaçãoIntervaloOportunidade</v>
      </c>
    </row>
    <row r="116" spans="1:72" hidden="1">
      <c r="A116" s="47" t="str">
        <f t="shared" si="9"/>
        <v>E1746058</v>
      </c>
      <c r="B116" s="102">
        <v>46058</v>
      </c>
      <c r="C116" s="135">
        <f>IF(BS_CONTROLE[[#This Row],[DATA]]="","",WEEKNUM(BS_CONTROLE[[#This Row],[DATA]]))</f>
        <v>6</v>
      </c>
      <c r="D116" s="104" t="s">
        <v>737</v>
      </c>
      <c r="E116" s="159">
        <v>4</v>
      </c>
      <c r="F116" s="126" t="s">
        <v>595</v>
      </c>
      <c r="G116" s="142" t="str">
        <f>IF(D116="","*",VLOOKUP(F116,BS_ATIVIDADE[],3,FALSE))</f>
        <v>CAMINHÂO - SOLDA</v>
      </c>
      <c r="H116" s="106" t="s">
        <v>201</v>
      </c>
      <c r="I116" s="106" t="s">
        <v>201</v>
      </c>
      <c r="J116" s="105">
        <v>55</v>
      </c>
      <c r="K116" s="105">
        <v>81</v>
      </c>
      <c r="L116" s="105">
        <v>82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6">
        <v>0.375</v>
      </c>
      <c r="P116" s="106">
        <v>8.3333333333333329E-2</v>
      </c>
      <c r="Q116" s="105">
        <v>3</v>
      </c>
      <c r="R116" s="10" t="str">
        <f>IFERROR(_xlfn.XLOOKUP(F116, BS_ATIVIDADE[ATIVIDADE],BS_ATIVIDADE[UNIDADE] ), "*")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5" t="s">
        <v>1084</v>
      </c>
      <c r="W116" s="151" t="s">
        <v>1085</v>
      </c>
      <c r="X116" s="104" t="s">
        <v>421</v>
      </c>
      <c r="Y116" s="129" t="s">
        <v>424</v>
      </c>
      <c r="Z116" s="104"/>
      <c r="AA116" s="105">
        <v>1</v>
      </c>
      <c r="AB116" s="103" t="s">
        <v>412</v>
      </c>
      <c r="AC116" s="152"/>
      <c r="AD116" s="107">
        <v>0.33333333333333331</v>
      </c>
      <c r="AE116" s="105">
        <v>6251</v>
      </c>
      <c r="AF116" s="105" t="s">
        <v>593</v>
      </c>
      <c r="AG116" s="105" t="s">
        <v>593</v>
      </c>
      <c r="AH116" s="15"/>
      <c r="AI116" s="126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5" t="str">
        <f>IF(BS_CONTROLE[[#This Row],[Entre - Estações]]=0, "-", BS_CONTROLE[[#This Row],[Entre - Estações]])</f>
        <v>ZKE-ZWW</v>
      </c>
      <c r="AN116" s="105" t="str">
        <f>IF(BS_CONTROLE[[#This Row],[SB]]=0, "-", BS_CONTROLE[[#This Row],[SB]])</f>
        <v>K83K802</v>
      </c>
      <c r="AO116" s="105">
        <f>IF(BS_CONTROLE[[#This Row],[SUB]]=0, "-", BS_CONTROLE[[#This Row],[SUB]])</f>
        <v>55</v>
      </c>
      <c r="AP116" s="105">
        <f>BS_CONTROLE[[#This Row],[KM - Inicio]]</f>
        <v>81</v>
      </c>
      <c r="AQ116" s="105">
        <f>BS_CONTROLE[[#This Row],[KM - Inicio]]</f>
        <v>81</v>
      </c>
      <c r="AR116" s="108">
        <v>0.36249999999999999</v>
      </c>
      <c r="AS116" s="108">
        <v>0.45833333333333331</v>
      </c>
      <c r="AT116" s="108">
        <v>0.54166666666666663</v>
      </c>
      <c r="AU116" s="136"/>
      <c r="AV116" s="136"/>
      <c r="AW116" s="14"/>
      <c r="AX116" s="14"/>
      <c r="AY116" s="164">
        <f t="shared" si="8"/>
        <v>8.3333333333333315E-2</v>
      </c>
      <c r="AZ116" s="153"/>
      <c r="BA116" s="109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50"/>
      <c r="BG116" s="16"/>
      <c r="BH116" s="17">
        <v>2</v>
      </c>
      <c r="BI116" s="17"/>
      <c r="BJ116" s="17" t="s">
        <v>1123</v>
      </c>
      <c r="BK116" s="18" t="s">
        <v>1215</v>
      </c>
      <c r="BL116" s="16"/>
      <c r="BM116" s="130" t="s">
        <v>445</v>
      </c>
      <c r="BN116" s="130" t="s">
        <v>445</v>
      </c>
      <c r="BO116" s="130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8" t="str">
        <f t="shared" si="13"/>
        <v>OKOK</v>
      </c>
    </row>
    <row r="117" spans="1:72" hidden="1">
      <c r="A117" s="47" t="str">
        <f t="shared" si="9"/>
        <v>V89</v>
      </c>
      <c r="B117" s="102"/>
      <c r="C117" s="135" t="str">
        <f>IF(BS_CONTROLE[[#This Row],[DATA]]="","",WEEKNUM(BS_CONTROLE[[#This Row],[DATA]]))</f>
        <v/>
      </c>
      <c r="D117" s="171" t="s">
        <v>803</v>
      </c>
      <c r="E117" s="159"/>
      <c r="F117" s="126" t="s">
        <v>698</v>
      </c>
      <c r="G117" s="142" t="str">
        <f>IF(D117="","*",VLOOKUP(F117,BS_ATIVIDADE[],3,FALSE))</f>
        <v>MECANIZAÇÃO - SOCADORA</v>
      </c>
      <c r="H117" s="105" t="s">
        <v>201</v>
      </c>
      <c r="I117" s="105" t="s">
        <v>201</v>
      </c>
      <c r="J117" s="105">
        <v>48</v>
      </c>
      <c r="K117" s="105">
        <v>92.745000000000005</v>
      </c>
      <c r="L117" s="105">
        <v>93.587000000000003</v>
      </c>
      <c r="M117" s="10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5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6">
        <v>0.375</v>
      </c>
      <c r="P117" s="106">
        <v>8.3333333333333329E-2</v>
      </c>
      <c r="Q117" s="172">
        <v>480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51" t="s">
        <v>1061</v>
      </c>
      <c r="W117" s="151" t="s">
        <v>1050</v>
      </c>
      <c r="X117" s="104" t="s">
        <v>421</v>
      </c>
      <c r="Y117" s="129"/>
      <c r="Z117" s="104"/>
      <c r="AA117" s="105">
        <v>1</v>
      </c>
      <c r="AB117" s="103" t="s">
        <v>412</v>
      </c>
      <c r="AC117" s="126"/>
      <c r="AD117" s="107">
        <v>0.35416666666666669</v>
      </c>
      <c r="AE117" s="105" t="s">
        <v>593</v>
      </c>
      <c r="AF117" s="105"/>
      <c r="AG117" s="105"/>
      <c r="AH117" s="15"/>
      <c r="AI117" s="126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5" t="str">
        <f>IF(BS_CONTROLE[[#This Row],[Entre - Estações]]=0, "-", BS_CONTROLE[[#This Row],[Entre - Estações]])</f>
        <v>ZWW-ZKW</v>
      </c>
      <c r="AN117" s="105" t="str">
        <f>IF(BS_CONTROLE[[#This Row],[SB]]=0, "-", BS_CONTROLE[[#This Row],[SB]])</f>
        <v>K93K911</v>
      </c>
      <c r="AO117" s="105">
        <f>IF(BS_CONTROLE[[#This Row],[SUB]]=0, "-", BS_CONTROLE[[#This Row],[SUB]])</f>
        <v>48</v>
      </c>
      <c r="AP117" s="105">
        <f>BS_CONTROLE[[#This Row],[KM - Inicio]]</f>
        <v>92.745000000000005</v>
      </c>
      <c r="AQ117" s="105">
        <f>BS_CONTROLE[[#This Row],[KM - Inicio]]</f>
        <v>92.745000000000005</v>
      </c>
      <c r="AR117" s="108"/>
      <c r="AS117" s="108"/>
      <c r="AT117" s="108"/>
      <c r="AU117" s="136"/>
      <c r="AV117" s="136"/>
      <c r="AW117" s="14"/>
      <c r="AX117" s="14"/>
      <c r="AY117" s="164">
        <f t="shared" si="8"/>
        <v>0</v>
      </c>
      <c r="AZ117" s="153"/>
      <c r="BA117" s="109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 hidden="1">
      <c r="A118" s="47" t="str">
        <f t="shared" si="9"/>
        <v>E42</v>
      </c>
      <c r="B118" s="102"/>
      <c r="C118" s="135" t="str">
        <f>IF(BS_CONTROLE[[#This Row],[DATA]]="","",WEEKNUM(BS_CONTROLE[[#This Row],[DATA]]))</f>
        <v/>
      </c>
      <c r="D118" s="171" t="s">
        <v>744</v>
      </c>
      <c r="E118" s="159"/>
      <c r="F118" s="126" t="s">
        <v>607</v>
      </c>
      <c r="G118" s="142" t="str">
        <f>IF(D118="","*",VLOOKUP(F118,BS_ATIVIDADE[],3,FALSE))</f>
        <v>OUTROS</v>
      </c>
      <c r="H118" s="106" t="s">
        <v>201</v>
      </c>
      <c r="I118" s="106" t="s">
        <v>1090</v>
      </c>
      <c r="J118" s="105">
        <v>55</v>
      </c>
      <c r="K118" s="105">
        <v>102</v>
      </c>
      <c r="L118" s="105" t="s">
        <v>593</v>
      </c>
      <c r="M118" s="105" t="s">
        <v>1180</v>
      </c>
      <c r="N118" s="150" t="s">
        <v>1181</v>
      </c>
      <c r="O118" s="106">
        <v>0.39583333333333331</v>
      </c>
      <c r="P118" s="106">
        <v>4.1666666666666664E-2</v>
      </c>
      <c r="Q118" s="172">
        <v>1</v>
      </c>
      <c r="R118" s="10" t="str">
        <f>IFERROR(_xlfn.XLOOKUP(F118, BS_ATIVIDADE[ATIVIDADE],BS_ATIVIDADE[UNIDADE] ), "*")</f>
        <v>BINÁRIO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51" t="s">
        <v>1182</v>
      </c>
      <c r="W118" s="151" t="s">
        <v>1047</v>
      </c>
      <c r="X118" s="104" t="s">
        <v>421</v>
      </c>
      <c r="Y118" s="129"/>
      <c r="Z118" s="104"/>
      <c r="AA118" s="105">
        <v>2</v>
      </c>
      <c r="AB118" s="126" t="s">
        <v>423</v>
      </c>
      <c r="AC118" s="126" t="s">
        <v>419</v>
      </c>
      <c r="AD118" s="107">
        <v>0.33333333333333331</v>
      </c>
      <c r="AE118" s="105" t="s">
        <v>593</v>
      </c>
      <c r="AF118" s="105"/>
      <c r="AG118" s="105"/>
      <c r="AH118" s="15"/>
      <c r="AI118" s="126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5" t="str">
        <f>IF(BS_CONTROLE[[#This Row],[Entre - Estações]]=0, "-", BS_CONTROLE[[#This Row],[Entre - Estações]])</f>
        <v>ZKW-ZCP</v>
      </c>
      <c r="AN118" s="105" t="str">
        <f>IF(BS_CONTROLE[[#This Row],[SB]]=0, "-", BS_CONTROLE[[#This Row],[SB]])</f>
        <v>ZKWZCP</v>
      </c>
      <c r="AO118" s="105">
        <f>IF(BS_CONTROLE[[#This Row],[SUB]]=0, "-", BS_CONTROLE[[#This Row],[SUB]])</f>
        <v>55</v>
      </c>
      <c r="AP118" s="105">
        <f>BS_CONTROLE[[#This Row],[KM - Inicio]]</f>
        <v>102</v>
      </c>
      <c r="AQ118" s="105">
        <f>BS_CONTROLE[[#This Row],[KM - Inicio]]</f>
        <v>102</v>
      </c>
      <c r="AR118" s="108"/>
      <c r="AS118" s="108"/>
      <c r="AT118" s="108"/>
      <c r="AU118" s="136"/>
      <c r="AV118" s="136"/>
      <c r="AW118" s="14"/>
      <c r="AX118" s="14"/>
      <c r="AY118" s="164">
        <f t="shared" si="8"/>
        <v>0</v>
      </c>
      <c r="AZ118" s="153"/>
      <c r="BA118" s="109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 hidden="1">
      <c r="A119" s="47" t="str">
        <f t="shared" si="9"/>
        <v>CAIQUE (TMA-677)46058</v>
      </c>
      <c r="B119" s="102">
        <v>46058</v>
      </c>
      <c r="C119" s="135">
        <f>IF(BS_CONTROLE[[#This Row],[DATA]]="","",WEEKNUM(BS_CONTROLE[[#This Row],[DATA]]))</f>
        <v>6</v>
      </c>
      <c r="D119" s="104" t="s">
        <v>859</v>
      </c>
      <c r="E119" s="159">
        <v>57</v>
      </c>
      <c r="F119" s="126" t="s">
        <v>726</v>
      </c>
      <c r="G119" s="142" t="str">
        <f>IF(D119="","*",VLOOKUP(F119,BS_ATIVIDADE[],3,FALSE))</f>
        <v>MODERNIZAÇÃO</v>
      </c>
      <c r="H119" s="106" t="s">
        <v>593</v>
      </c>
      <c r="I119" s="106" t="s">
        <v>593</v>
      </c>
      <c r="J119" s="105">
        <v>48</v>
      </c>
      <c r="K119" s="105">
        <v>123.363</v>
      </c>
      <c r="L119" s="105" t="s">
        <v>593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7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6">
        <v>0.35416666666666669</v>
      </c>
      <c r="P119" s="106">
        <v>6.25E-2</v>
      </c>
      <c r="Q119" s="105">
        <v>1</v>
      </c>
      <c r="R119" s="10" t="str">
        <f>IFERROR(_xlfn.XLOOKUP(F119, BS_ATIVIDADE[ATIVIDADE],BS_ATIVIDADE[UNIDADE] ), "*")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5" t="s">
        <v>1100</v>
      </c>
      <c r="W119" s="151" t="s">
        <v>1055</v>
      </c>
      <c r="X119" s="104" t="s">
        <v>421</v>
      </c>
      <c r="Y119" s="129" t="s">
        <v>424</v>
      </c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5" t="str">
        <f>IF(BS_CONTROLE[[#This Row],[Entre - Estações]]=0, "-", BS_CONTROLE[[#This Row],[Entre - Estações]])</f>
        <v>ZWI-ZEM</v>
      </c>
      <c r="AN119" s="105">
        <f>IF(BS_CONTROLE[[#This Row],[SB]]=0, "-", BS_CONTROLE[[#This Row],[SB]])</f>
        <v>1241231</v>
      </c>
      <c r="AO119" s="105">
        <f>IF(BS_CONTROLE[[#This Row],[SUB]]=0, "-", BS_CONTROLE[[#This Row],[SUB]])</f>
        <v>48</v>
      </c>
      <c r="AP119" s="105">
        <f>BS_CONTROLE[[#This Row],[KM - Inicio]]</f>
        <v>123.363</v>
      </c>
      <c r="AQ119" s="105">
        <f>BS_CONTROLE[[#This Row],[KM - Inicio]]</f>
        <v>123.363</v>
      </c>
      <c r="AR119" s="178"/>
      <c r="AS119" s="178"/>
      <c r="AT119" s="178"/>
      <c r="AU119" s="136"/>
      <c r="AV119" s="136"/>
      <c r="AW119" s="14"/>
      <c r="AX119" s="14"/>
      <c r="AY119" s="164">
        <f t="shared" si="8"/>
        <v>0</v>
      </c>
      <c r="AZ119" s="153"/>
      <c r="BA119" s="177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50"/>
      <c r="BG119" s="16"/>
      <c r="BH119" s="17">
        <v>0</v>
      </c>
      <c r="BI119" s="17"/>
      <c r="BJ119" s="17" t="s">
        <v>1216</v>
      </c>
      <c r="BK119" s="179" t="s">
        <v>1217</v>
      </c>
      <c r="BL119" s="16"/>
      <c r="BM119" s="130" t="s">
        <v>443</v>
      </c>
      <c r="BN119" s="130" t="s">
        <v>470</v>
      </c>
      <c r="BO119" s="130" t="s">
        <v>521</v>
      </c>
      <c r="BP119" s="18" t="s">
        <v>1217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8" t="str">
        <f t="shared" si="13"/>
        <v>ModernizaçãoExecução</v>
      </c>
    </row>
    <row r="120" spans="1:72" hidden="1">
      <c r="A120" s="47" t="str">
        <f t="shared" si="9"/>
        <v>WALTER (TP-810)46058</v>
      </c>
      <c r="B120" s="102">
        <v>46058</v>
      </c>
      <c r="C120" s="135">
        <f>IF(BS_CONTROLE[[#This Row],[DATA]]="","",WEEKNUM(BS_CONTROLE[[#This Row],[DATA]]))</f>
        <v>6</v>
      </c>
      <c r="D120" s="104" t="s">
        <v>945</v>
      </c>
      <c r="E120" s="159">
        <v>58</v>
      </c>
      <c r="F120" s="126" t="s">
        <v>726</v>
      </c>
      <c r="G120" s="142" t="str">
        <f>IF(D120="","*",VLOOKUP(F120,BS_ATIVIDADE[],3,FALSE))</f>
        <v>MODERNIZAÇÃO</v>
      </c>
      <c r="H120" s="106" t="s">
        <v>593</v>
      </c>
      <c r="I120" s="106" t="s">
        <v>593</v>
      </c>
      <c r="J120" s="105">
        <v>48</v>
      </c>
      <c r="K120" s="105">
        <v>123.465</v>
      </c>
      <c r="L120" s="105" t="s">
        <v>593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6">
        <v>0.35416666666666669</v>
      </c>
      <c r="P120" s="106">
        <v>6.25E-2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5" t="s">
        <v>1100</v>
      </c>
      <c r="W120" s="151" t="s">
        <v>1055</v>
      </c>
      <c r="X120" s="104" t="s">
        <v>421</v>
      </c>
      <c r="Y120" s="129" t="s">
        <v>424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5" t="str">
        <f>IF(BS_CONTROLE[[#This Row],[Entre - Estações]]=0, "-", BS_CONTROLE[[#This Row],[Entre - Estações]])</f>
        <v>ZWI-ZEM</v>
      </c>
      <c r="AN120" s="105">
        <f>IF(BS_CONTROLE[[#This Row],[SB]]=0, "-", BS_CONTROLE[[#This Row],[SB]])</f>
        <v>1241231</v>
      </c>
      <c r="AO120" s="105">
        <f>IF(BS_CONTROLE[[#This Row],[SUB]]=0, "-", BS_CONTROLE[[#This Row],[SUB]])</f>
        <v>48</v>
      </c>
      <c r="AP120" s="105">
        <f>BS_CONTROLE[[#This Row],[KM - Inicio]]</f>
        <v>123.465</v>
      </c>
      <c r="AQ120" s="105">
        <f>BS_CONTROLE[[#This Row],[KM - Inicio]]</f>
        <v>123.465</v>
      </c>
      <c r="AR120" s="178">
        <v>0.44583333333333336</v>
      </c>
      <c r="AS120" s="178">
        <v>0.44791666666666669</v>
      </c>
      <c r="AT120" s="178">
        <v>0.51041666666666663</v>
      </c>
      <c r="AU120" s="136"/>
      <c r="AV120" s="136"/>
      <c r="AW120" s="14"/>
      <c r="AX120" s="14"/>
      <c r="AY120" s="164">
        <f t="shared" si="8"/>
        <v>6.2499999999999944E-2</v>
      </c>
      <c r="AZ120" s="153"/>
      <c r="BA120" s="177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50"/>
      <c r="BG120" s="16"/>
      <c r="BH120" s="17">
        <v>2</v>
      </c>
      <c r="BI120" s="17"/>
      <c r="BJ120" s="17" t="s">
        <v>1216</v>
      </c>
      <c r="BK120" s="179" t="s">
        <v>1218</v>
      </c>
      <c r="BL120" s="16"/>
      <c r="BM120" s="130" t="s">
        <v>445</v>
      </c>
      <c r="BN120" s="130" t="s">
        <v>445</v>
      </c>
      <c r="BO120" s="130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8" t="str">
        <f t="shared" si="13"/>
        <v>OKOK</v>
      </c>
    </row>
    <row r="121" spans="1:72" ht="21" hidden="1" customHeight="1">
      <c r="A121" s="47" t="str">
        <f t="shared" si="9"/>
        <v>W6046058</v>
      </c>
      <c r="B121" s="102">
        <v>46058</v>
      </c>
      <c r="C121" s="135">
        <f>IF(BS_CONTROLE[[#This Row],[DATA]]="","",WEEKNUM(BS_CONTROLE[[#This Row],[DATA]]))</f>
        <v>6</v>
      </c>
      <c r="D121" s="104" t="s">
        <v>826</v>
      </c>
      <c r="E121" s="159">
        <v>114</v>
      </c>
      <c r="F121" s="126" t="s">
        <v>756</v>
      </c>
      <c r="G121" s="142" t="str">
        <f>IF(D121="","*",VLOOKUP(F121,BS_ATIVIDADE[],3,FALSE))</f>
        <v>DORMENTE - DESCARGA</v>
      </c>
      <c r="H121" s="105" t="s">
        <v>212</v>
      </c>
      <c r="I121" s="105" t="s">
        <v>212</v>
      </c>
      <c r="J121" s="105">
        <v>48</v>
      </c>
      <c r="K121" s="105">
        <v>145.9</v>
      </c>
      <c r="L121" s="105">
        <v>150</v>
      </c>
      <c r="M121" s="127" t="s">
        <v>63</v>
      </c>
      <c r="N121" s="127" t="s">
        <v>1219</v>
      </c>
      <c r="O121" s="106">
        <v>0.375</v>
      </c>
      <c r="P121" s="106">
        <v>4.1666666666666664E-2</v>
      </c>
      <c r="Q121" s="105">
        <v>600</v>
      </c>
      <c r="R121" s="10" t="str">
        <f>IFERROR(_xlfn.XLOOKUP(F121, BS_ATIVIDADE[ATIVIDADE],BS_ATIVIDADE[UNIDADE] ), "*")</f>
        <v>Nº DE DORMENTES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5" t="s">
        <v>1220</v>
      </c>
      <c r="W121" s="151" t="s">
        <v>1129</v>
      </c>
      <c r="X121" s="104" t="s">
        <v>421</v>
      </c>
      <c r="Y121" s="129" t="s">
        <v>424</v>
      </c>
      <c r="Z121" s="104"/>
      <c r="AA121" s="105">
        <v>1</v>
      </c>
      <c r="AB121" s="103" t="s">
        <v>412</v>
      </c>
      <c r="AC121" s="152"/>
      <c r="AD121" s="107">
        <v>0.29166666666666669</v>
      </c>
      <c r="AE121" s="105">
        <v>7694</v>
      </c>
      <c r="AF121" s="105"/>
      <c r="AG121" s="105"/>
      <c r="AH121" s="15"/>
      <c r="AI121" s="126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5" t="str">
        <f>IF(BS_CONTROLE[[#This Row],[Entre - Estações]]=0, "-", BS_CONTROLE[[#This Row],[Entre - Estações]])</f>
        <v>ZEJ-ZRB</v>
      </c>
      <c r="AN121" s="105" t="str">
        <f>IF(BS_CONTROLE[[#This Row],[SB]]=0, "-", BS_CONTROLE[[#This Row],[SB]])</f>
        <v>ZEJ1 / ZRB1501</v>
      </c>
      <c r="AO121" s="105">
        <f>IF(BS_CONTROLE[[#This Row],[SUB]]=0, "-", BS_CONTROLE[[#This Row],[SUB]])</f>
        <v>48</v>
      </c>
      <c r="AP121" s="105">
        <f>BS_CONTROLE[[#This Row],[KM - Inicio]]</f>
        <v>145.9</v>
      </c>
      <c r="AQ121" s="105">
        <f>BS_CONTROLE[[#This Row],[KM - Inicio]]</f>
        <v>145.9</v>
      </c>
      <c r="AR121" s="108">
        <v>0</v>
      </c>
      <c r="AS121" s="108">
        <v>0</v>
      </c>
      <c r="AT121" s="108">
        <v>0</v>
      </c>
      <c r="AU121" s="136"/>
      <c r="AV121" s="136"/>
      <c r="AW121" s="14"/>
      <c r="AX121" s="14"/>
      <c r="AY121" s="164">
        <f t="shared" si="8"/>
        <v>0</v>
      </c>
      <c r="AZ121" s="153"/>
      <c r="BA121" s="109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50"/>
      <c r="BG121" s="16"/>
      <c r="BH121" s="17">
        <v>0</v>
      </c>
      <c r="BI121" s="17"/>
      <c r="BJ121" s="17" t="s">
        <v>1123</v>
      </c>
      <c r="BK121" s="18" t="s">
        <v>1221</v>
      </c>
      <c r="BL121" s="16"/>
      <c r="BM121" s="130" t="s">
        <v>436</v>
      </c>
      <c r="BN121" s="130" t="s">
        <v>456</v>
      </c>
      <c r="BO121" s="130" t="s">
        <v>522</v>
      </c>
      <c r="BP121" s="18" t="s">
        <v>1221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8" t="str">
        <f t="shared" si="13"/>
        <v>MecânicaLocomotiva</v>
      </c>
    </row>
    <row r="122" spans="1:72" ht="24.75" hidden="1" customHeight="1">
      <c r="A122" s="47" t="str">
        <f t="shared" si="9"/>
        <v>W9646058</v>
      </c>
      <c r="B122" s="102">
        <v>46058</v>
      </c>
      <c r="C122" s="135">
        <f>IF(BS_CONTROLE[[#This Row],[DATA]]="","",WEEKNUM(BS_CONTROLE[[#This Row],[DATA]]))</f>
        <v>6</v>
      </c>
      <c r="D122" s="104" t="s">
        <v>840</v>
      </c>
      <c r="E122" s="159">
        <v>115</v>
      </c>
      <c r="F122" s="126" t="s">
        <v>715</v>
      </c>
      <c r="G122" s="142" t="str">
        <f>IF(D122="","*",VLOOKUP(F122,BS_ATIVIDADE[],3,FALSE))</f>
        <v>MODERNIZAÇÃO</v>
      </c>
      <c r="H122" s="106" t="s">
        <v>55</v>
      </c>
      <c r="I122" s="106" t="s">
        <v>1139</v>
      </c>
      <c r="J122" s="105">
        <v>48</v>
      </c>
      <c r="K122" s="105">
        <v>151.6</v>
      </c>
      <c r="L122" s="105">
        <v>150.6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6">
        <v>0.3125</v>
      </c>
      <c r="P122" s="106">
        <v>8.3333333333333329E-2</v>
      </c>
      <c r="Q122" s="105">
        <v>800</v>
      </c>
      <c r="R122" s="10" t="str">
        <f>IFERROR(_xlfn.XLOOKUP(F122, BS_ATIVIDADE[ATIVIDADE],BS_ATIVIDADE[UNIDADE] ), "*")</f>
        <v>Nº DE DORMENTES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5" t="s">
        <v>1100</v>
      </c>
      <c r="W122" s="151" t="s">
        <v>1222</v>
      </c>
      <c r="X122" s="104" t="s">
        <v>421</v>
      </c>
      <c r="Y122" s="129" t="s">
        <v>424</v>
      </c>
      <c r="Z122" s="104"/>
      <c r="AA122" s="105">
        <v>1</v>
      </c>
      <c r="AB122" s="103" t="s">
        <v>412</v>
      </c>
      <c r="AC122" s="152"/>
      <c r="AD122" s="107">
        <v>0.29166666666666669</v>
      </c>
      <c r="AE122" s="105" t="s">
        <v>593</v>
      </c>
      <c r="AF122" s="105"/>
      <c r="AG122" s="105"/>
      <c r="AH122" s="15"/>
      <c r="AI122" s="126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5" t="str">
        <f>IF(BS_CONTROLE[[#This Row],[Entre - Estações]]=0, "-", BS_CONTROLE[[#This Row],[Entre - Estações]])</f>
        <v>ZEJ-ZRB</v>
      </c>
      <c r="AN122" s="105" t="str">
        <f>IF(BS_CONTROLE[[#This Row],[SB]]=0, "-", BS_CONTROLE[[#This Row],[SB]])</f>
        <v>ZRB1501</v>
      </c>
      <c r="AO122" s="105">
        <f>IF(BS_CONTROLE[[#This Row],[SUB]]=0, "-", BS_CONTROLE[[#This Row],[SUB]])</f>
        <v>48</v>
      </c>
      <c r="AP122" s="105">
        <f>BS_CONTROLE[[#This Row],[KM - Inicio]]</f>
        <v>151.6</v>
      </c>
      <c r="AQ122" s="105">
        <f>BS_CONTROLE[[#This Row],[KM - Inicio]]</f>
        <v>151.6</v>
      </c>
      <c r="AR122" s="108">
        <v>0.3215277777777778</v>
      </c>
      <c r="AS122" s="108">
        <v>0.46180555555555558</v>
      </c>
      <c r="AT122" s="108">
        <v>0.58402777777777781</v>
      </c>
      <c r="AU122" s="136"/>
      <c r="AV122" s="136"/>
      <c r="AW122" s="14"/>
      <c r="AX122" s="14"/>
      <c r="AY122" s="164">
        <f t="shared" si="8"/>
        <v>0.12222222222222223</v>
      </c>
      <c r="AZ122" s="153"/>
      <c r="BA122" s="109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50"/>
      <c r="BG122" s="16"/>
      <c r="BH122" s="17">
        <v>2</v>
      </c>
      <c r="BI122" s="17"/>
      <c r="BJ122" s="17" t="s">
        <v>1223</v>
      </c>
      <c r="BK122" s="18" t="s">
        <v>1224</v>
      </c>
      <c r="BL122" s="16"/>
      <c r="BM122" s="130" t="s">
        <v>445</v>
      </c>
      <c r="BN122" s="130" t="s">
        <v>445</v>
      </c>
      <c r="BO122" s="130" t="s">
        <v>445</v>
      </c>
      <c r="BP122" s="18" t="s">
        <v>593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8" t="str">
        <f t="shared" si="13"/>
        <v>OKOK</v>
      </c>
    </row>
    <row r="123" spans="1:72" hidden="1">
      <c r="A123" s="47" t="str">
        <f t="shared" si="9"/>
        <v>HUELTON (TP-725)46058</v>
      </c>
      <c r="B123" s="102">
        <v>46058</v>
      </c>
      <c r="C123" s="135">
        <f>IF(BS_CONTROLE[[#This Row],[DATA]]="","",WEEKNUM(BS_CONTROLE[[#This Row],[DATA]]))</f>
        <v>6</v>
      </c>
      <c r="D123" s="104" t="s">
        <v>889</v>
      </c>
      <c r="E123" s="159">
        <v>92</v>
      </c>
      <c r="F123" s="126" t="s">
        <v>775</v>
      </c>
      <c r="G123" s="142" t="str">
        <f>IF(D123="","*",VLOOKUP(F123,BS_ATIVIDADE[],3,FALSE))</f>
        <v>SOLDA</v>
      </c>
      <c r="H123" s="106" t="s">
        <v>593</v>
      </c>
      <c r="I123" s="105" t="s">
        <v>593</v>
      </c>
      <c r="J123" s="105">
        <v>54</v>
      </c>
      <c r="K123" s="105">
        <v>65.3</v>
      </c>
      <c r="L123" s="105" t="s">
        <v>593</v>
      </c>
      <c r="M123" s="10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5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6">
        <v>0.41666666666666669</v>
      </c>
      <c r="P123" s="106">
        <v>6.25E-2</v>
      </c>
      <c r="Q123" s="172">
        <v>1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5" t="s">
        <v>1104</v>
      </c>
      <c r="W123" s="151" t="s">
        <v>1055</v>
      </c>
      <c r="X123" s="104" t="s">
        <v>421</v>
      </c>
      <c r="Y123" s="129" t="s">
        <v>424</v>
      </c>
      <c r="Z123" s="104"/>
      <c r="AA123" s="105" t="s">
        <v>593</v>
      </c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5" t="str">
        <f>IF(BS_CONTROLE[[#This Row],[Entre - Estações]]=0, "-", BS_CONTROLE[[#This Row],[Entre - Estações]])</f>
        <v>ZPG-MRS</v>
      </c>
      <c r="AN123" s="105" t="str">
        <f>IF(BS_CONTROLE[[#This Row],[SB]]=0, "-", BS_CONTROLE[[#This Row],[SB]])</f>
        <v>K67ZEV1</v>
      </c>
      <c r="AO123" s="105">
        <f>IF(BS_CONTROLE[[#This Row],[SUB]]=0, "-", BS_CONTROLE[[#This Row],[SUB]])</f>
        <v>54</v>
      </c>
      <c r="AP123" s="105">
        <f>BS_CONTROLE[[#This Row],[KM - Inicio]]</f>
        <v>65.3</v>
      </c>
      <c r="AQ123" s="105">
        <f>BS_CONTROLE[[#This Row],[KM - Inicio]]</f>
        <v>65.3</v>
      </c>
      <c r="AR123" s="178">
        <v>0</v>
      </c>
      <c r="AS123" s="178">
        <v>0</v>
      </c>
      <c r="AT123" s="178">
        <v>0</v>
      </c>
      <c r="AU123" s="136"/>
      <c r="AV123" s="136"/>
      <c r="AW123" s="14"/>
      <c r="AX123" s="14"/>
      <c r="AY123" s="164">
        <f t="shared" si="8"/>
        <v>0</v>
      </c>
      <c r="AZ123" s="153"/>
      <c r="BA123" s="177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50"/>
      <c r="BG123" s="16"/>
      <c r="BH123" s="17">
        <v>0</v>
      </c>
      <c r="BI123" s="17"/>
      <c r="BJ123" s="17" t="s">
        <v>1216</v>
      </c>
      <c r="BK123" s="179" t="s">
        <v>1225</v>
      </c>
      <c r="BL123" s="16"/>
      <c r="BM123" s="130" t="s">
        <v>447</v>
      </c>
      <c r="BN123" s="130" t="s">
        <v>463</v>
      </c>
      <c r="BO123" s="130" t="s">
        <v>549</v>
      </c>
      <c r="BP123" s="18" t="s">
        <v>1225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8" t="str">
        <f t="shared" si="13"/>
        <v>CondiçõesClimáticaTemperatura</v>
      </c>
    </row>
    <row r="124" spans="1:72" hidden="1">
      <c r="A124" s="47" t="str">
        <f t="shared" si="9"/>
        <v>W6246058</v>
      </c>
      <c r="B124" s="102">
        <v>46058</v>
      </c>
      <c r="C124" s="135">
        <f>IF(BS_CONTROLE[[#This Row],[DATA]]="","",WEEKNUM(BS_CONTROLE[[#This Row],[DATA]]))</f>
        <v>6</v>
      </c>
      <c r="D124" s="104" t="s">
        <v>828</v>
      </c>
      <c r="E124" s="159">
        <v>118</v>
      </c>
      <c r="F124" s="126" t="s">
        <v>607</v>
      </c>
      <c r="G124" s="142" t="str">
        <f>IF(D124="","*",VLOOKUP(F124,BS_ATIVIDADE[],3,FALSE))</f>
        <v>OUTROS</v>
      </c>
      <c r="H124" s="106" t="s">
        <v>184</v>
      </c>
      <c r="I124" s="106" t="s">
        <v>1107</v>
      </c>
      <c r="J124" s="105">
        <v>92</v>
      </c>
      <c r="K124" s="105">
        <v>83.7</v>
      </c>
      <c r="L124" s="105" t="s">
        <v>593</v>
      </c>
      <c r="M124" s="10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5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6">
        <v>0.33333333333333331</v>
      </c>
      <c r="P124" s="106">
        <v>4.1666666666666664E-2</v>
      </c>
      <c r="Q124" s="172">
        <v>1</v>
      </c>
      <c r="R124" s="10" t="str">
        <f>IFERROR(_xlfn.XLOOKUP(F124, BS_ATIVIDADE[ATIVIDADE],BS_ATIVIDADE[UNIDADE] ), "*")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51" t="s">
        <v>1104</v>
      </c>
      <c r="W124" s="151" t="s">
        <v>1105</v>
      </c>
      <c r="X124" s="104" t="s">
        <v>416</v>
      </c>
      <c r="Y124" s="129" t="s">
        <v>415</v>
      </c>
      <c r="Z124" s="104"/>
      <c r="AA124" s="105">
        <v>1</v>
      </c>
      <c r="AB124" s="103" t="s">
        <v>412</v>
      </c>
      <c r="AC124" s="152"/>
      <c r="AD124" s="107">
        <v>0.29166666666666669</v>
      </c>
      <c r="AE124" s="105">
        <v>9038</v>
      </c>
      <c r="AF124" s="105" t="s">
        <v>593</v>
      </c>
      <c r="AG124" s="105"/>
      <c r="AH124" s="15"/>
      <c r="AI124" s="126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5" t="str">
        <f>IF(BS_CONTROLE[[#This Row],[Entre - Estações]]=0, "-", BS_CONTROLE[[#This Row],[Entre - Estações]])</f>
        <v>ZXW-ZGP</v>
      </c>
      <c r="AN124" s="105" t="str">
        <f>IF(BS_CONTROLE[[#This Row],[SB]]=0, "-", BS_CONTROLE[[#This Row],[SB]])</f>
        <v>K84ZXW2</v>
      </c>
      <c r="AO124" s="105">
        <f>IF(BS_CONTROLE[[#This Row],[SUB]]=0, "-", BS_CONTROLE[[#This Row],[SUB]])</f>
        <v>92</v>
      </c>
      <c r="AP124" s="105">
        <f>BS_CONTROLE[[#This Row],[KM - Inicio]]</f>
        <v>83.7</v>
      </c>
      <c r="AQ124" s="105">
        <f>BS_CONTROLE[[#This Row],[KM - Inicio]]</f>
        <v>83.7</v>
      </c>
      <c r="AR124" s="108">
        <v>0.36458333333333331</v>
      </c>
      <c r="AS124" s="108">
        <v>0</v>
      </c>
      <c r="AT124" s="108">
        <v>4.1666666666666664E-2</v>
      </c>
      <c r="AU124" s="136"/>
      <c r="AV124" s="136"/>
      <c r="AW124" s="14"/>
      <c r="AX124" s="14"/>
      <c r="AY124" s="164">
        <f t="shared" si="8"/>
        <v>4.1666666666666664E-2</v>
      </c>
      <c r="AZ124" s="153"/>
      <c r="BA124" s="109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50"/>
      <c r="BG124" s="16"/>
      <c r="BH124" s="17">
        <v>2</v>
      </c>
      <c r="BI124" s="17"/>
      <c r="BJ124" s="17" t="s">
        <v>1123</v>
      </c>
      <c r="BK124" s="18" t="s">
        <v>1226</v>
      </c>
      <c r="BL124" s="16"/>
      <c r="BM124" s="130" t="s">
        <v>445</v>
      </c>
      <c r="BN124" s="130" t="s">
        <v>445</v>
      </c>
      <c r="BO124" s="130" t="s">
        <v>445</v>
      </c>
      <c r="BP124" s="18" t="s">
        <v>593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8" t="str">
        <f t="shared" si="13"/>
        <v>OKOK</v>
      </c>
    </row>
    <row r="125" spans="1:72" hidden="1">
      <c r="A125" s="47" t="str">
        <f t="shared" si="9"/>
        <v>DIEGO (TF-42)46058</v>
      </c>
      <c r="B125" s="102">
        <v>46058</v>
      </c>
      <c r="C125" s="135">
        <f>IF(BS_CONTROLE[[#This Row],[DATA]]="","",WEEKNUM(BS_CONTROLE[[#This Row],[DATA]]))</f>
        <v>6</v>
      </c>
      <c r="D125" s="104" t="s">
        <v>870</v>
      </c>
      <c r="E125" s="159">
        <v>93</v>
      </c>
      <c r="F125" s="126" t="s">
        <v>671</v>
      </c>
      <c r="G125" s="142" t="str">
        <f>IF(D125="","*",VLOOKUP(F125,BS_ATIVIDADE[],3,FALSE))</f>
        <v>LIMPEZA LASTRO</v>
      </c>
      <c r="H125" s="106" t="s">
        <v>593</v>
      </c>
      <c r="I125" s="106" t="s">
        <v>593</v>
      </c>
      <c r="J125" s="105">
        <v>53</v>
      </c>
      <c r="K125" s="105">
        <v>109.05</v>
      </c>
      <c r="L125" s="105" t="s">
        <v>593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6">
        <v>0.41666666666666669</v>
      </c>
      <c r="P125" s="106">
        <v>8.3333333333333329E-2</v>
      </c>
      <c r="Q125" s="105">
        <v>25</v>
      </c>
      <c r="R125" s="10" t="str">
        <f>IFERROR(_xlfn.XLOOKUP(F125, BS_ATIVIDADE[ATIVIDADE],BS_ATIVIDADE[UNIDADE] ), "*")</f>
        <v>M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5" t="s">
        <v>1104</v>
      </c>
      <c r="W125" s="151" t="s">
        <v>1191</v>
      </c>
      <c r="X125" s="104" t="s">
        <v>421</v>
      </c>
      <c r="Y125" s="129" t="s">
        <v>424</v>
      </c>
      <c r="Z125" s="104"/>
      <c r="AA125" s="105" t="s">
        <v>593</v>
      </c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PAT-ZGM</v>
      </c>
      <c r="AN125" s="105" t="str">
        <f>IF(BS_CONTROLE[[#This Row],[SB]]=0, "-", BS_CONTROLE[[#This Row],[SB]])</f>
        <v>PAT1102</v>
      </c>
      <c r="AO125" s="105">
        <f>IF(BS_CONTROLE[[#This Row],[SUB]]=0, "-", BS_CONTROLE[[#This Row],[SUB]])</f>
        <v>53</v>
      </c>
      <c r="AP125" s="105">
        <f>BS_CONTROLE[[#This Row],[KM - Inicio]]</f>
        <v>109.05</v>
      </c>
      <c r="AQ125" s="105">
        <f>BS_CONTROLE[[#This Row],[KM - Inicio]]</f>
        <v>109.05</v>
      </c>
      <c r="AR125" s="178">
        <v>0.37638888888888888</v>
      </c>
      <c r="AS125" s="178">
        <v>0.53125</v>
      </c>
      <c r="AT125" s="178">
        <v>0.59375</v>
      </c>
      <c r="AU125" s="136"/>
      <c r="AV125" s="136"/>
      <c r="AW125" s="14"/>
      <c r="AX125" s="14"/>
      <c r="AY125" s="164">
        <f t="shared" si="8"/>
        <v>6.25E-2</v>
      </c>
      <c r="AZ125" s="153"/>
      <c r="BA125" s="177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50"/>
      <c r="BG125" s="16"/>
      <c r="BH125" s="17">
        <v>2</v>
      </c>
      <c r="BI125" s="17"/>
      <c r="BJ125" s="17" t="s">
        <v>1080</v>
      </c>
      <c r="BK125" s="179" t="s">
        <v>1227</v>
      </c>
      <c r="BL125" s="16"/>
      <c r="BM125" s="130" t="s">
        <v>445</v>
      </c>
      <c r="BN125" s="130" t="s">
        <v>445</v>
      </c>
      <c r="BO125" s="130" t="s">
        <v>445</v>
      </c>
      <c r="BP125" s="18" t="s">
        <v>593</v>
      </c>
      <c r="BQ125" s="12" t="str">
        <f t="shared" si="10"/>
        <v>Intervalo</v>
      </c>
      <c r="BR125" s="19">
        <f t="shared" si="11"/>
        <v>0.75</v>
      </c>
      <c r="BS125" s="19">
        <f t="shared" si="12"/>
        <v>1.04</v>
      </c>
      <c r="BT125" s="8" t="str">
        <f t="shared" si="13"/>
        <v>OKOK</v>
      </c>
    </row>
    <row r="126" spans="1:72" hidden="1">
      <c r="A126" s="47" t="str">
        <f t="shared" si="9"/>
        <v>V8546058</v>
      </c>
      <c r="B126" s="102">
        <v>46058</v>
      </c>
      <c r="C126" s="135">
        <f>IF(BS_CONTROLE[[#This Row],[DATA]]="","",WEEKNUM(BS_CONTROLE[[#This Row],[DATA]]))</f>
        <v>6</v>
      </c>
      <c r="D126" s="104" t="s">
        <v>794</v>
      </c>
      <c r="E126" s="159">
        <v>60</v>
      </c>
      <c r="F126" s="126" t="s">
        <v>698</v>
      </c>
      <c r="G126" s="142" t="str">
        <f>IF(D126="","*",VLOOKUP(F126,BS_ATIVIDADE[],3,FALSE))</f>
        <v>MECANIZAÇÃO - SOCADORA</v>
      </c>
      <c r="H126" s="106" t="s">
        <v>1149</v>
      </c>
      <c r="I126" s="106" t="s">
        <v>1149</v>
      </c>
      <c r="J126" s="105">
        <v>30</v>
      </c>
      <c r="K126" s="105">
        <v>115.3</v>
      </c>
      <c r="L126" s="105">
        <v>118.8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6">
        <v>0.39583333333333331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5" t="s">
        <v>1061</v>
      </c>
      <c r="W126" s="151" t="s">
        <v>1050</v>
      </c>
      <c r="X126" s="104" t="s">
        <v>421</v>
      </c>
      <c r="Y126" s="129" t="s">
        <v>424</v>
      </c>
      <c r="Z126" s="104"/>
      <c r="AA126" s="105">
        <v>1</v>
      </c>
      <c r="AB126" s="103" t="s">
        <v>412</v>
      </c>
      <c r="AC126" s="152"/>
      <c r="AD126" s="107">
        <v>0.35416666666666669</v>
      </c>
      <c r="AE126" s="105">
        <v>2235</v>
      </c>
      <c r="AF126" s="105" t="s">
        <v>593</v>
      </c>
      <c r="AG126" s="105" t="s">
        <v>593</v>
      </c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5" t="str">
        <f>IF(BS_CONTROLE[[#This Row],[Entre - Estações]]=0, "-", BS_CONTROLE[[#This Row],[Entre - Estações]])</f>
        <v>ZGM-ZZV</v>
      </c>
      <c r="AN126" s="105" t="str">
        <f>IF(BS_CONTROLE[[#This Row],[SB]]=0, "-", BS_CONTROLE[[#This Row],[SB]])</f>
        <v>117ZGM1</v>
      </c>
      <c r="AO126" s="105">
        <f>IF(BS_CONTROLE[[#This Row],[SUB]]=0, "-", BS_CONTROLE[[#This Row],[SUB]])</f>
        <v>30</v>
      </c>
      <c r="AP126" s="105">
        <f>BS_CONTROLE[[#This Row],[KM - Inicio]]</f>
        <v>115.3</v>
      </c>
      <c r="AQ126" s="105">
        <f>BS_CONTROLE[[#This Row],[KM - Inicio]]</f>
        <v>115.3</v>
      </c>
      <c r="AR126" s="108">
        <v>0.3611111111111111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 t="shared" si="8"/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50"/>
      <c r="BG126" s="16"/>
      <c r="BH126" s="17">
        <v>0</v>
      </c>
      <c r="BI126" s="17"/>
      <c r="BJ126" s="17" t="s">
        <v>1123</v>
      </c>
      <c r="BK126" s="18" t="s">
        <v>1206</v>
      </c>
      <c r="BL126" s="16"/>
      <c r="BM126" s="130" t="s">
        <v>440</v>
      </c>
      <c r="BN126" s="130" t="s">
        <v>469</v>
      </c>
      <c r="BO126" s="130" t="s">
        <v>530</v>
      </c>
      <c r="BP126" s="18" t="s">
        <v>593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8" t="str">
        <f t="shared" si="13"/>
        <v>CCOCirculaçãoIntervaloOportunidade</v>
      </c>
    </row>
    <row r="127" spans="1:72" ht="23.25" hidden="1">
      <c r="A127" s="47" t="str">
        <f t="shared" si="9"/>
        <v>INFRA 146058</v>
      </c>
      <c r="B127" s="102">
        <v>46058</v>
      </c>
      <c r="C127" s="135">
        <f>IF(BS_CONTROLE[[#This Row],[DATA]]="","",WEEKNUM(BS_CONTROLE[[#This Row],[DATA]]))</f>
        <v>6</v>
      </c>
      <c r="D127" s="104" t="s">
        <v>603</v>
      </c>
      <c r="E127" s="159">
        <v>121</v>
      </c>
      <c r="F127" s="126" t="s">
        <v>736</v>
      </c>
      <c r="G127" s="142" t="str">
        <f>IF(D127="","*",VLOOKUP(F127,BS_ATIVIDADE[],3,FALSE))</f>
        <v>OUTROS</v>
      </c>
      <c r="H127" s="106" t="s">
        <v>593</v>
      </c>
      <c r="I127" s="106" t="s">
        <v>593</v>
      </c>
      <c r="J127" s="105">
        <v>53</v>
      </c>
      <c r="K127" s="105">
        <v>117</v>
      </c>
      <c r="L127" s="105">
        <v>118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7" t="s">
        <v>1228</v>
      </c>
      <c r="O127" s="106">
        <v>0.41666666666666669</v>
      </c>
      <c r="P127" s="106">
        <v>4.1666666666666664E-2</v>
      </c>
      <c r="Q127" s="105">
        <v>1</v>
      </c>
      <c r="R127" s="10" t="str">
        <f>IFERROR(_xlfn.XLOOKUP(F127, BS_ATIVIDADE[ATIVIDADE],BS_ATIVIDADE[UNIDADE] ), "*")</f>
        <v>BINÁRIO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5" t="s">
        <v>1229</v>
      </c>
      <c r="W127" s="151" t="s">
        <v>1230</v>
      </c>
      <c r="X127" s="104" t="s">
        <v>421</v>
      </c>
      <c r="Y127" s="129" t="s">
        <v>424</v>
      </c>
      <c r="Z127" s="104"/>
      <c r="AA127" s="105" t="s">
        <v>593</v>
      </c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5" t="str">
        <f>IF(BS_CONTROLE[[#This Row],[Entre - Estações]]=0, "-", BS_CONTROLE[[#This Row],[Entre - Estações]])</f>
        <v>ZGM-ZZV</v>
      </c>
      <c r="AN127" s="105" t="str">
        <f>IF(BS_CONTROLE[[#This Row],[SB]]=0, "-", BS_CONTROLE[[#This Row],[SB]])</f>
        <v>1181171/1181172/ 117ZGM2/117ZGM1</v>
      </c>
      <c r="AO127" s="105">
        <f>IF(BS_CONTROLE[[#This Row],[SUB]]=0, "-", BS_CONTROLE[[#This Row],[SUB]])</f>
        <v>53</v>
      </c>
      <c r="AP127" s="105">
        <f>BS_CONTROLE[[#This Row],[KM - Inicio]]</f>
        <v>117</v>
      </c>
      <c r="AQ127" s="105">
        <f>BS_CONTROLE[[#This Row],[KM - Inicio]]</f>
        <v>117</v>
      </c>
      <c r="AR127" s="178">
        <v>0</v>
      </c>
      <c r="AS127" s="178">
        <v>0</v>
      </c>
      <c r="AT127" s="178">
        <v>0</v>
      </c>
      <c r="AU127" s="136"/>
      <c r="AV127" s="136"/>
      <c r="AW127" s="14"/>
      <c r="AX127" s="14"/>
      <c r="AY127" s="164">
        <f t="shared" si="8"/>
        <v>0</v>
      </c>
      <c r="AZ127" s="153"/>
      <c r="BA127" s="177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50"/>
      <c r="BG127" s="16"/>
      <c r="BH127" s="17">
        <v>0</v>
      </c>
      <c r="BI127" s="17"/>
      <c r="BJ127" s="17" t="s">
        <v>1080</v>
      </c>
      <c r="BK127" s="179" t="s">
        <v>1225</v>
      </c>
      <c r="BL127" s="16"/>
      <c r="BM127" s="130" t="s">
        <v>447</v>
      </c>
      <c r="BN127" s="130" t="s">
        <v>471</v>
      </c>
      <c r="BO127" s="130" t="s">
        <v>471</v>
      </c>
      <c r="BP127" s="18" t="s">
        <v>593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8" t="str">
        <f t="shared" si="13"/>
        <v>CondiçõesClimáticaChuva</v>
      </c>
    </row>
    <row r="128" spans="1:72" hidden="1">
      <c r="A128" s="47" t="str">
        <f t="shared" si="9"/>
        <v>EXPANSÃO TURMA 146058</v>
      </c>
      <c r="B128" s="102">
        <v>46058</v>
      </c>
      <c r="C128" s="135">
        <f>IF(BS_CONTROLE[[#This Row],[DATA]]="","",WEEKNUM(BS_CONTROLE[[#This Row],[DATA]]))</f>
        <v>6</v>
      </c>
      <c r="D128" s="104" t="s">
        <v>594</v>
      </c>
      <c r="E128" s="159">
        <v>94</v>
      </c>
      <c r="F128" s="126" t="s">
        <v>654</v>
      </c>
      <c r="G128" s="142" t="str">
        <f>IF(D128="","*",VLOOKUP(F128,BS_ATIVIDADE[],3,FALSE))</f>
        <v>EXPANSÃO</v>
      </c>
      <c r="H128" s="106" t="s">
        <v>593</v>
      </c>
      <c r="I128" s="106" t="s">
        <v>593</v>
      </c>
      <c r="J128" s="105">
        <v>53</v>
      </c>
      <c r="K128" s="105">
        <v>123.59</v>
      </c>
      <c r="L128" s="105" t="s">
        <v>593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6">
        <v>0.35416666666666669</v>
      </c>
      <c r="P128" s="106">
        <v>6.25E-2</v>
      </c>
      <c r="Q128" s="105">
        <v>1</v>
      </c>
      <c r="R128" s="10" t="str">
        <f>IFERROR(_xlfn.XLOOKUP(F128, BS_ATIVIDADE[ATIVIDADE],BS_ATIVIDADE[UNIDADE] ), "*")</f>
        <v>Nº DE SOLDA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5" t="s">
        <v>1113</v>
      </c>
      <c r="W128" s="151" t="s">
        <v>1055</v>
      </c>
      <c r="X128" s="104" t="s">
        <v>421</v>
      </c>
      <c r="Y128" s="129" t="s">
        <v>424</v>
      </c>
      <c r="Z128" s="104"/>
      <c r="AA128" s="105" t="s">
        <v>593</v>
      </c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5" t="str">
        <f>IF(BS_CONTROLE[[#This Row],[Entre - Estações]]=0, "-", BS_CONTROLE[[#This Row],[Entre - Estações]])</f>
        <v>ZZV-ZPG</v>
      </c>
      <c r="AN128" s="105" t="str">
        <f>IF(BS_CONTROLE[[#This Row],[SB]]=0, "-", BS_CONTROLE[[#This Row],[SB]])</f>
        <v>ZPGZZV</v>
      </c>
      <c r="AO128" s="105">
        <f>IF(BS_CONTROLE[[#This Row],[SUB]]=0, "-", BS_CONTROLE[[#This Row],[SUB]])</f>
        <v>53</v>
      </c>
      <c r="AP128" s="105">
        <f>BS_CONTROLE[[#This Row],[KM - Inicio]]</f>
        <v>123.59</v>
      </c>
      <c r="AQ128" s="105">
        <f>BS_CONTROLE[[#This Row],[KM - Inicio]]</f>
        <v>123.59</v>
      </c>
      <c r="AR128" s="178">
        <v>0</v>
      </c>
      <c r="AS128" s="178">
        <v>0</v>
      </c>
      <c r="AT128" s="178">
        <v>0</v>
      </c>
      <c r="AU128" s="136"/>
      <c r="AV128" s="136"/>
      <c r="AW128" s="14"/>
      <c r="AX128" s="14"/>
      <c r="AY128" s="164">
        <f t="shared" si="8"/>
        <v>0</v>
      </c>
      <c r="AZ128" s="153"/>
      <c r="BA128" s="177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50"/>
      <c r="BG128" s="16"/>
      <c r="BH128" s="17">
        <v>0</v>
      </c>
      <c r="BI128" s="17"/>
      <c r="BJ128" s="17" t="s">
        <v>1216</v>
      </c>
      <c r="BK128" s="179" t="s">
        <v>1225</v>
      </c>
      <c r="BL128" s="16"/>
      <c r="BM128" s="130" t="s">
        <v>447</v>
      </c>
      <c r="BN128" s="130" t="s">
        <v>471</v>
      </c>
      <c r="BO128" s="130" t="s">
        <v>471</v>
      </c>
      <c r="BP128" s="18" t="s">
        <v>593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8" t="str">
        <f t="shared" si="13"/>
        <v>CondiçõesClimáticaChuva</v>
      </c>
    </row>
    <row r="129" spans="1:72" hidden="1">
      <c r="A129" s="47" t="str">
        <f t="shared" si="9"/>
        <v/>
      </c>
      <c r="B129" s="102"/>
      <c r="C129" s="135" t="str">
        <f>IF(BS_CONTROLE[[#This Row],[DATA]]="","",WEEKNUM(BS_CONTROLE[[#This Row],[DATA]]))</f>
        <v/>
      </c>
      <c r="D129" s="104"/>
      <c r="E129" s="159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4" t="str">
        <f t="shared" si="8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 hidden="1">
      <c r="A130" s="47" t="str">
        <f t="shared" si="9"/>
        <v/>
      </c>
      <c r="B130" s="102"/>
      <c r="C130" s="135" t="str">
        <f>IF(BS_CONTROLE[[#This Row],[DATA]]="","",WEEKNUM(BS_CONTROLE[[#This Row],[DATA]]))</f>
        <v/>
      </c>
      <c r="D130" s="104"/>
      <c r="E130" s="159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4" t="str">
        <f t="shared" si="8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 hidden="1">
      <c r="A131" s="47" t="str">
        <f t="shared" si="9"/>
        <v>EXPANSÃO TURMA 1</v>
      </c>
      <c r="B131" s="102"/>
      <c r="C131" s="135" t="str">
        <f>IF(BS_CONTROLE[[#This Row],[DATA]]="","",WEEKNUM(BS_CONTROLE[[#This Row],[DATA]]))</f>
        <v/>
      </c>
      <c r="D131" s="104" t="s">
        <v>594</v>
      </c>
      <c r="E131" s="159"/>
      <c r="F131" s="126" t="s">
        <v>654</v>
      </c>
      <c r="G131" s="142" t="str">
        <f>IF(D131="","*",VLOOKUP(F131,BS_ATIVIDADE[],3,FALSE))</f>
        <v>EXPANSÃO</v>
      </c>
      <c r="H131" s="106" t="s">
        <v>593</v>
      </c>
      <c r="I131" s="106" t="s">
        <v>593</v>
      </c>
      <c r="J131" s="105">
        <v>70</v>
      </c>
      <c r="K131" s="105">
        <v>113.5</v>
      </c>
      <c r="L131" s="105" t="s">
        <v>593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6">
        <v>0.375</v>
      </c>
      <c r="P131" s="106">
        <v>8.3333333333333329E-2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5" t="s">
        <v>1059</v>
      </c>
      <c r="W131" s="151" t="s">
        <v>1055</v>
      </c>
      <c r="X131" s="104" t="s">
        <v>421</v>
      </c>
      <c r="Y131" s="129"/>
      <c r="Z131" s="104"/>
      <c r="AA131" s="105" t="s">
        <v>593</v>
      </c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ZCD</v>
      </c>
      <c r="AN131" s="105" t="str">
        <f>IF(BS_CONTROLE[[#This Row],[SB]]=0, "-", BS_CONTROLE[[#This Row],[SB]])</f>
        <v>ZCD1</v>
      </c>
      <c r="AO131" s="105">
        <f>IF(BS_CONTROLE[[#This Row],[SUB]]=0, "-", BS_CONTROLE[[#This Row],[SUB]])</f>
        <v>70</v>
      </c>
      <c r="AP131" s="105">
        <f>BS_CONTROLE[[#This Row],[KM - Inicio]]</f>
        <v>113.5</v>
      </c>
      <c r="AQ131" s="105">
        <f>BS_CONTROLE[[#This Row],[KM - Inicio]]</f>
        <v>113.5</v>
      </c>
      <c r="AR131" s="108"/>
      <c r="AS131" s="108"/>
      <c r="AT131" s="108"/>
      <c r="AU131" s="136"/>
      <c r="AV131" s="136"/>
      <c r="AW131" s="14"/>
      <c r="AX131" s="14"/>
      <c r="AY131" s="164">
        <f t="shared" si="8"/>
        <v>0</v>
      </c>
      <c r="AZ131" s="153"/>
      <c r="BA131" s="109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 hidden="1">
      <c r="A132" s="47" t="str">
        <f t="shared" si="9"/>
        <v>EXPANSÃO TURMA 146059</v>
      </c>
      <c r="B132" s="102">
        <v>46059</v>
      </c>
      <c r="C132" s="135">
        <f>IF(BS_CONTROLE[[#This Row],[DATA]]="","",WEEKNUM(BS_CONTROLE[[#This Row],[DATA]]))</f>
        <v>6</v>
      </c>
      <c r="D132" s="104" t="s">
        <v>594</v>
      </c>
      <c r="E132" s="159">
        <v>40</v>
      </c>
      <c r="F132" s="126" t="s">
        <v>618</v>
      </c>
      <c r="G132" s="142" t="str">
        <f>IF(D132="","*",VLOOKUP(F132,BS_ATIVIDADE[],3,FALSE))</f>
        <v>EXPANSÃO</v>
      </c>
      <c r="H132" s="106" t="s">
        <v>593</v>
      </c>
      <c r="I132" s="106" t="s">
        <v>593</v>
      </c>
      <c r="J132" s="105">
        <v>170</v>
      </c>
      <c r="K132" s="105">
        <v>110.35</v>
      </c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6">
        <v>0.375</v>
      </c>
      <c r="P132" s="106">
        <v>8.3333333333333329E-2</v>
      </c>
      <c r="Q132" s="105">
        <v>2</v>
      </c>
      <c r="R132" s="10" t="str">
        <f>IFERROR(_xlfn.XLOOKUP(F132, BS_ATIVIDADE[ATIVIDADE],BS_ATIVIDADE[UNIDADE] ), "*")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5" t="s">
        <v>1059</v>
      </c>
      <c r="W132" s="151" t="s">
        <v>1231</v>
      </c>
      <c r="X132" s="104" t="s">
        <v>421</v>
      </c>
      <c r="Y132" s="129" t="s">
        <v>424</v>
      </c>
      <c r="Z132" s="104"/>
      <c r="AA132" s="105" t="s">
        <v>593</v>
      </c>
      <c r="AB132" s="103"/>
      <c r="AC132" s="152"/>
      <c r="AD132" s="107"/>
      <c r="AE132" s="105"/>
      <c r="AF132" s="105"/>
      <c r="AG132" s="105"/>
      <c r="AH132" s="15"/>
      <c r="AI132" s="126" t="s">
        <v>654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ZCD</v>
      </c>
      <c r="AN132" s="105" t="s">
        <v>342</v>
      </c>
      <c r="AO132" s="105">
        <f>IF(BS_CONTROLE[[#This Row],[SUB]]=0, "-", BS_CONTROLE[[#This Row],[SUB]])</f>
        <v>170</v>
      </c>
      <c r="AP132" s="105">
        <v>113</v>
      </c>
      <c r="AQ132" s="105">
        <v>114</v>
      </c>
      <c r="AR132" s="108">
        <v>0.39583333333333331</v>
      </c>
      <c r="AS132" s="108">
        <v>0.42222222222222222</v>
      </c>
      <c r="AT132" s="108">
        <v>0.50555555555555554</v>
      </c>
      <c r="AU132" s="136"/>
      <c r="AV132" s="136"/>
      <c r="AW132" s="14"/>
      <c r="AX132" s="14"/>
      <c r="AY132" s="164">
        <f t="shared" si="8"/>
        <v>8.3333333333333315E-2</v>
      </c>
      <c r="AZ132" s="153"/>
      <c r="BA132" s="109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50"/>
      <c r="BG132" s="16"/>
      <c r="BH132" s="17">
        <v>2</v>
      </c>
      <c r="BI132" s="17"/>
      <c r="BJ132" s="17" t="s">
        <v>1232</v>
      </c>
      <c r="BK132" s="18" t="s">
        <v>1233</v>
      </c>
      <c r="BL132" s="16"/>
      <c r="BM132" s="130" t="s">
        <v>445</v>
      </c>
      <c r="BN132" s="130" t="s">
        <v>445</v>
      </c>
      <c r="BO132" s="130" t="s">
        <v>445</v>
      </c>
      <c r="BP132" s="18" t="s">
        <v>593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8" t="str">
        <f t="shared" si="13"/>
        <v>OKOK</v>
      </c>
    </row>
    <row r="133" spans="1:72" hidden="1">
      <c r="A133" s="47" t="str">
        <f t="shared" si="9"/>
        <v>KLECIO (TP-699)46059</v>
      </c>
      <c r="B133" s="102">
        <v>46059</v>
      </c>
      <c r="C133" s="135">
        <f>IF(BS_CONTROLE[[#This Row],[DATA]]="","",WEEKNUM(BS_CONTROLE[[#This Row],[DATA]]))</f>
        <v>6</v>
      </c>
      <c r="D133" s="104" t="s">
        <v>911</v>
      </c>
      <c r="E133" s="159"/>
      <c r="F133" s="126" t="s">
        <v>775</v>
      </c>
      <c r="G133" s="142" t="str">
        <f>IF(D133="","*",VLOOKUP(F133,BS_ATIVIDADE[],3,FALSE))</f>
        <v>SOLDA</v>
      </c>
      <c r="H133" s="106" t="s">
        <v>593</v>
      </c>
      <c r="I133" s="106" t="s">
        <v>593</v>
      </c>
      <c r="J133" s="105">
        <v>70</v>
      </c>
      <c r="K133" s="105">
        <v>87.3</v>
      </c>
      <c r="L133" s="105" t="s">
        <v>593</v>
      </c>
      <c r="M133" s="105" t="s">
        <v>1119</v>
      </c>
      <c r="N133" s="150" t="s">
        <v>1120</v>
      </c>
      <c r="O133" s="106">
        <v>0.375</v>
      </c>
      <c r="P133" s="106">
        <v>6.25E-2</v>
      </c>
      <c r="Q133" s="172">
        <v>1</v>
      </c>
      <c r="R133" s="10" t="str">
        <f>IFERROR(_xlfn.XLOOKUP(F133, BS_ATIVIDADE[ATIVIDADE],BS_ATIVIDADE[UNIDADE] ), "*")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51" t="s">
        <v>1054</v>
      </c>
      <c r="W133" s="151" t="s">
        <v>1055</v>
      </c>
      <c r="X133" s="104" t="s">
        <v>421</v>
      </c>
      <c r="Y133" s="129" t="s">
        <v>424</v>
      </c>
      <c r="Z133" s="104"/>
      <c r="AA133" s="105" t="s">
        <v>593</v>
      </c>
      <c r="AB133" s="126"/>
      <c r="AC133" s="126" t="s">
        <v>593</v>
      </c>
      <c r="AD133" s="107" t="s">
        <v>593</v>
      </c>
      <c r="AE133" s="105" t="s">
        <v>593</v>
      </c>
      <c r="AF133" s="105" t="s">
        <v>593</v>
      </c>
      <c r="AG133" s="105" t="s">
        <v>593</v>
      </c>
      <c r="AH133" s="15"/>
      <c r="AI133" s="126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5" t="str">
        <f>IF(BS_CONTROLE[[#This Row],[Entre - Estações]]=0, "-", BS_CONTROLE[[#This Row],[Entre - Estações]])</f>
        <v>ZSW-2</v>
      </c>
      <c r="AN133" s="105" t="str">
        <f>IF(BS_CONTROLE[[#This Row],[SB]]=0, "-", BS_CONTROLE[[#This Row],[SB]])</f>
        <v>ZSWS</v>
      </c>
      <c r="AO133" s="105">
        <f>IF(BS_CONTROLE[[#This Row],[SUB]]=0, "-", BS_CONTROLE[[#This Row],[SUB]])</f>
        <v>70</v>
      </c>
      <c r="AP133" s="105">
        <f>BS_CONTROLE[[#This Row],[KM - Inicio]]</f>
        <v>87.3</v>
      </c>
      <c r="AQ133" s="105">
        <f>BS_CONTROLE[[#This Row],[KM - Inicio]]</f>
        <v>87.3</v>
      </c>
      <c r="AR133" s="108">
        <v>0.34722222222222221</v>
      </c>
      <c r="AS133" s="108">
        <v>0</v>
      </c>
      <c r="AT133" s="108">
        <v>0</v>
      </c>
      <c r="AU133" s="136"/>
      <c r="AV133" s="136"/>
      <c r="AW133" s="14"/>
      <c r="AX133" s="14"/>
      <c r="AY133" s="164">
        <f t="shared" si="8"/>
        <v>0</v>
      </c>
      <c r="AZ133" s="153"/>
      <c r="BA133" s="109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50"/>
      <c r="BG133" s="16"/>
      <c r="BH133" s="17">
        <v>0</v>
      </c>
      <c r="BI133" s="17"/>
      <c r="BJ133" s="17" t="s">
        <v>1234</v>
      </c>
      <c r="BK133" s="18" t="s">
        <v>1235</v>
      </c>
      <c r="BL133" s="16"/>
      <c r="BM133" s="130" t="s">
        <v>441</v>
      </c>
      <c r="BN133" s="130" t="s">
        <v>470</v>
      </c>
      <c r="BO133" s="130" t="s">
        <v>521</v>
      </c>
      <c r="BP133" s="18" t="s">
        <v>1235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8" t="str">
        <f t="shared" si="13"/>
        <v>SuperExecução</v>
      </c>
    </row>
    <row r="134" spans="1:72" hidden="1">
      <c r="A134" s="47" t="str">
        <f t="shared" si="9"/>
        <v>V4846059</v>
      </c>
      <c r="B134" s="102">
        <v>46059</v>
      </c>
      <c r="C134" s="135">
        <f>IF(BS_CONTROLE[[#This Row],[DATA]]="","",WEEKNUM(BS_CONTROLE[[#This Row],[DATA]]))</f>
        <v>6</v>
      </c>
      <c r="D134" s="104" t="s">
        <v>1043</v>
      </c>
      <c r="E134" s="159"/>
      <c r="F134" s="126" t="s">
        <v>698</v>
      </c>
      <c r="G134" s="142" t="str">
        <f>IF(D134="","*",VLOOKUP(F134,BS_ATIVIDADE[],3,FALSE))</f>
        <v>MECANIZAÇÃO - SOCADORA</v>
      </c>
      <c r="H134" s="106" t="s">
        <v>360</v>
      </c>
      <c r="I134" s="106" t="s">
        <v>360</v>
      </c>
      <c r="J134" s="105">
        <v>70</v>
      </c>
      <c r="K134" s="105">
        <v>82.5</v>
      </c>
      <c r="L134" s="105">
        <v>87</v>
      </c>
      <c r="M134" s="105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5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6">
        <v>0.35416666666666669</v>
      </c>
      <c r="P134" s="106">
        <v>8.3333333333333329E-2</v>
      </c>
      <c r="Q134" s="172">
        <v>510</v>
      </c>
      <c r="R134" s="10" t="str">
        <f>IFERROR(_xlfn.XLOOKUP(F134, BS_ATIVIDADE[ATIVIDADE],BS_ATIVIDADE[UNIDADE] ), "*")</f>
        <v>M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51" t="s">
        <v>1046</v>
      </c>
      <c r="W134" s="151" t="s">
        <v>1050</v>
      </c>
      <c r="X134" s="104" t="s">
        <v>421</v>
      </c>
      <c r="Y134" s="129" t="s">
        <v>424</v>
      </c>
      <c r="Z134" s="104"/>
      <c r="AA134" s="105">
        <v>1</v>
      </c>
      <c r="AB134" s="126" t="s">
        <v>412</v>
      </c>
      <c r="AC134" s="126" t="s">
        <v>593</v>
      </c>
      <c r="AD134" s="107">
        <v>0.29166666666666669</v>
      </c>
      <c r="AE134" s="105">
        <v>6249</v>
      </c>
      <c r="AF134" s="105" t="s">
        <v>593</v>
      </c>
      <c r="AG134" s="105" t="s">
        <v>593</v>
      </c>
      <c r="AH134" s="15"/>
      <c r="AI134" s="126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5" t="str">
        <f>IF(BS_CONTROLE[[#This Row],[Entre - Estações]]=0, "-", BS_CONTROLE[[#This Row],[Entre - Estações]])</f>
        <v>ZAC-ZSW</v>
      </c>
      <c r="AN134" s="105" t="str">
        <f>IF(BS_CONTROLE[[#This Row],[SB]]=0, "-", BS_CONTROLE[[#This Row],[SB]])</f>
        <v>ZACZSW</v>
      </c>
      <c r="AO134" s="105">
        <f>IF(BS_CONTROLE[[#This Row],[SUB]]=0, "-", BS_CONTROLE[[#This Row],[SUB]])</f>
        <v>70</v>
      </c>
      <c r="AP134" s="105">
        <f>BS_CONTROLE[[#This Row],[KM - Inicio]]</f>
        <v>82.5</v>
      </c>
      <c r="AQ134" s="105">
        <f>BS_CONTROLE[[#This Row],[KM - Inicio]]</f>
        <v>82.5</v>
      </c>
      <c r="AR134" s="108">
        <v>0.32916666666666666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 t="shared" si="8"/>
        <v>0</v>
      </c>
      <c r="AZ134" s="153"/>
      <c r="BA134" s="109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50"/>
      <c r="BG134" s="16"/>
      <c r="BH134" s="17">
        <v>0</v>
      </c>
      <c r="BI134" s="17"/>
      <c r="BJ134" s="17" t="s">
        <v>1236</v>
      </c>
      <c r="BK134" s="18" t="s">
        <v>1236</v>
      </c>
      <c r="BL134" s="16"/>
      <c r="BM134" s="130" t="s">
        <v>440</v>
      </c>
      <c r="BN134" s="130" t="s">
        <v>469</v>
      </c>
      <c r="BO134" s="130" t="s">
        <v>530</v>
      </c>
      <c r="BP134" s="18" t="s">
        <v>1236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8" t="str">
        <f t="shared" si="13"/>
        <v>CCOCirculaçãoIntervaloOportunidade</v>
      </c>
    </row>
    <row r="135" spans="1:72" hidden="1">
      <c r="A135" s="47" t="str">
        <f t="shared" si="9"/>
        <v>W5846059</v>
      </c>
      <c r="B135" s="102">
        <v>46059</v>
      </c>
      <c r="C135" s="135">
        <f>IF(BS_CONTROLE[[#This Row],[DATA]]="","",WEEKNUM(BS_CONTROLE[[#This Row],[DATA]]))</f>
        <v>6</v>
      </c>
      <c r="D135" s="104" t="s">
        <v>824</v>
      </c>
      <c r="E135" s="159"/>
      <c r="F135" s="126" t="s">
        <v>786</v>
      </c>
      <c r="G135" s="142" t="str">
        <f>IF(D135="","*",VLOOKUP(F135,BS_ATIVIDADE[],3,FALSE))</f>
        <v>OUTROS</v>
      </c>
      <c r="H135" s="105">
        <v>106109</v>
      </c>
      <c r="I135" s="105">
        <v>106109</v>
      </c>
      <c r="J135" s="105">
        <v>68</v>
      </c>
      <c r="K135" s="105">
        <v>57</v>
      </c>
      <c r="L135" s="105">
        <v>53</v>
      </c>
      <c r="M135" s="105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5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6">
        <v>0.33333333333333331</v>
      </c>
      <c r="P135" s="106">
        <v>4.1666666666666664E-2</v>
      </c>
      <c r="Q135" s="172">
        <v>100</v>
      </c>
      <c r="R135" s="10" t="str">
        <f>IFERROR(_xlfn.XLOOKUP(F135, BS_ATIVIDADE[ATIVIDADE],BS_ATIVIDADE[UNIDADE] ), "*")</f>
        <v>Nº DE PEÇAS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51" t="s">
        <v>1064</v>
      </c>
      <c r="W135" s="151" t="s">
        <v>1067</v>
      </c>
      <c r="X135" s="104" t="s">
        <v>421</v>
      </c>
      <c r="Y135" s="129" t="s">
        <v>424</v>
      </c>
      <c r="Z135" s="104"/>
      <c r="AA135" s="105">
        <v>2</v>
      </c>
      <c r="AB135" s="126" t="s">
        <v>423</v>
      </c>
      <c r="AC135" s="126" t="s">
        <v>593</v>
      </c>
      <c r="AD135" s="107">
        <v>0.29166666666666669</v>
      </c>
      <c r="AE135" s="105">
        <v>9341</v>
      </c>
      <c r="AF135" s="105" t="s">
        <v>593</v>
      </c>
      <c r="AG135" s="105" t="s">
        <v>593</v>
      </c>
      <c r="AH135" s="15"/>
      <c r="AI135" s="126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5" t="str">
        <f>IF(BS_CONTROLE[[#This Row],[Entre - Estações]]=0, "-", BS_CONTROLE[[#This Row],[Entre - Estações]])</f>
        <v>ZBM-ZHO</v>
      </c>
      <c r="AN135" s="105" t="str">
        <f>IF(BS_CONTROLE[[#This Row],[SB]]=0, "-", BS_CONTROLE[[#This Row],[SB]])</f>
        <v>K57ZHO</v>
      </c>
      <c r="AO135" s="105">
        <f>IF(BS_CONTROLE[[#This Row],[SUB]]=0, "-", BS_CONTROLE[[#This Row],[SUB]])</f>
        <v>68</v>
      </c>
      <c r="AP135" s="105">
        <f>BS_CONTROLE[[#This Row],[KM - Inicio]]</f>
        <v>57</v>
      </c>
      <c r="AQ135" s="105">
        <f>BS_CONTROLE[[#This Row],[KM - Inicio]]</f>
        <v>57</v>
      </c>
      <c r="AR135" s="108">
        <v>0.45833333333333331</v>
      </c>
      <c r="AS135" s="108">
        <v>0</v>
      </c>
      <c r="AT135" s="108">
        <v>0</v>
      </c>
      <c r="AU135" s="136"/>
      <c r="AV135" s="136"/>
      <c r="AW135" s="14"/>
      <c r="AX135" s="14"/>
      <c r="AY135" s="164">
        <f t="shared" ref="AY135:AY198" si="14">IF(D135="","*",IFERROR(IF(ISODD(COUNT(AS135:AX135)),"ERRO",SUM((AT135-AS135),(AV135-AU135),(AX135-AW135))),"ERRO"))</f>
        <v>0</v>
      </c>
      <c r="AZ135" s="153"/>
      <c r="BA135" s="109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50"/>
      <c r="BG135" s="16"/>
      <c r="BH135" s="17">
        <v>0</v>
      </c>
      <c r="BI135" s="17"/>
      <c r="BJ135" s="17" t="s">
        <v>1237</v>
      </c>
      <c r="BK135" s="18" t="s">
        <v>1237</v>
      </c>
      <c r="BL135" s="16"/>
      <c r="BM135" s="130" t="s">
        <v>440</v>
      </c>
      <c r="BN135" s="130" t="s">
        <v>469</v>
      </c>
      <c r="BO135" s="130" t="s">
        <v>530</v>
      </c>
      <c r="BP135" s="18" t="s">
        <v>1237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8" t="str">
        <f t="shared" si="13"/>
        <v>CCOCirculaçãoIntervaloOportunidade</v>
      </c>
    </row>
    <row r="136" spans="1:72" hidden="1">
      <c r="A136" s="47" t="str">
        <f t="shared" ref="A136:A199" si="15">D136&amp;B136</f>
        <v>CLEBISON (TP-728)46059</v>
      </c>
      <c r="B136" s="102">
        <v>46059</v>
      </c>
      <c r="C136" s="135">
        <f>IF(BS_CONTROLE[[#This Row],[DATA]]="","",WEEKNUM(BS_CONTROLE[[#This Row],[DATA]]))</f>
        <v>6</v>
      </c>
      <c r="D136" s="104" t="s">
        <v>864</v>
      </c>
      <c r="E136" s="159">
        <v>130</v>
      </c>
      <c r="F136" s="126" t="s">
        <v>775</v>
      </c>
      <c r="G136" s="142" t="str">
        <f>IF(D136="","*",VLOOKUP(F136,BS_ATIVIDADE[],3,FALSE))</f>
        <v>SOLDA</v>
      </c>
      <c r="H136" s="106" t="s">
        <v>593</v>
      </c>
      <c r="I136" s="106" t="s">
        <v>593</v>
      </c>
      <c r="J136" s="105">
        <v>48</v>
      </c>
      <c r="K136" s="105">
        <v>91.5</v>
      </c>
      <c r="L136" s="105" t="s">
        <v>593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6">
        <v>0.375</v>
      </c>
      <c r="P136" s="106">
        <v>6.25E-2</v>
      </c>
      <c r="Q136" s="105">
        <v>1</v>
      </c>
      <c r="R136" s="10" t="str">
        <f>IFERROR(_xlfn.XLOOKUP(F136, BS_ATIVIDADE[ATIVIDADE],BS_ATIVIDADE[UNIDADE] ), "*")</f>
        <v>Nº DE SOLDA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5" t="s">
        <v>1220</v>
      </c>
      <c r="W136" s="151" t="s">
        <v>1055</v>
      </c>
      <c r="X136" s="104" t="s">
        <v>421</v>
      </c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5" t="str">
        <f>IF(BS_CONTROLE[[#This Row],[Entre - Estações]]=0, "-", BS_CONTROLE[[#This Row],[Entre - Estações]])</f>
        <v>ZWW-ZKW</v>
      </c>
      <c r="AN136" s="105" t="str">
        <f>IF(BS_CONTROLE[[#This Row],[SB]]=0, "-", BS_CONTROLE[[#This Row],[SB]])</f>
        <v>K93K911</v>
      </c>
      <c r="AO136" s="105">
        <f>IF(BS_CONTROLE[[#This Row],[SUB]]=0, "-", BS_CONTROLE[[#This Row],[SUB]])</f>
        <v>48</v>
      </c>
      <c r="AP136" s="105">
        <f>BS_CONTROLE[[#This Row],[KM - Inicio]]</f>
        <v>91.5</v>
      </c>
      <c r="AQ136" s="105">
        <f>BS_CONTROLE[[#This Row],[KM - Inicio]]</f>
        <v>91.5</v>
      </c>
      <c r="AR136" s="108">
        <v>0.39583333333333331</v>
      </c>
      <c r="AS136" s="108">
        <v>0.54861111111111116</v>
      </c>
      <c r="AT136" s="108">
        <v>0.61111111111111116</v>
      </c>
      <c r="AU136" s="136"/>
      <c r="AV136" s="136"/>
      <c r="AW136" s="14"/>
      <c r="AX136" s="14"/>
      <c r="AY136" s="164">
        <f t="shared" si="14"/>
        <v>6.25E-2</v>
      </c>
      <c r="AZ136" s="153"/>
      <c r="BA136" s="109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50"/>
      <c r="BG136" s="16"/>
      <c r="BH136" s="17">
        <v>2</v>
      </c>
      <c r="BI136" s="17"/>
      <c r="BJ136" s="17"/>
      <c r="BK136" s="18" t="s">
        <v>1238</v>
      </c>
      <c r="BL136" s="16"/>
      <c r="BM136" s="130" t="s">
        <v>445</v>
      </c>
      <c r="BN136" s="130" t="s">
        <v>445</v>
      </c>
      <c r="BO136" s="130" t="s">
        <v>445</v>
      </c>
      <c r="BP136" s="18" t="s">
        <v>593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8" t="str">
        <f t="shared" ref="BT136:BT199" si="19">IF(BN136="","",SUBSTITUTE(BM136," ","")&amp;SUBSTITUTE(BN136," ",""))</f>
        <v>OKOK</v>
      </c>
    </row>
    <row r="137" spans="1:72" hidden="1">
      <c r="A137" s="47" t="str">
        <f t="shared" si="15"/>
        <v>ISMAEL(TP-726)46059</v>
      </c>
      <c r="B137" s="102">
        <v>46059</v>
      </c>
      <c r="C137" s="135">
        <f>IF(BS_CONTROLE[[#This Row],[DATA]]="","",WEEKNUM(BS_CONTROLE[[#This Row],[DATA]]))</f>
        <v>6</v>
      </c>
      <c r="D137" s="104" t="s">
        <v>892</v>
      </c>
      <c r="E137" s="159">
        <v>131</v>
      </c>
      <c r="F137" s="126" t="s">
        <v>775</v>
      </c>
      <c r="G137" s="142" t="str">
        <f>IF(D137="","*",VLOOKUP(F137,BS_ATIVIDADE[],3,FALSE))</f>
        <v>SOLDA</v>
      </c>
      <c r="H137" s="106" t="s">
        <v>593</v>
      </c>
      <c r="I137" s="106" t="s">
        <v>593</v>
      </c>
      <c r="J137" s="105">
        <v>48</v>
      </c>
      <c r="K137" s="105">
        <v>91.5</v>
      </c>
      <c r="L137" s="105" t="s">
        <v>593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6">
        <v>0.375</v>
      </c>
      <c r="P137" s="106">
        <v>6.25E-2</v>
      </c>
      <c r="Q137" s="105">
        <v>1</v>
      </c>
      <c r="R137" s="10" t="str">
        <f>IFERROR(_xlfn.XLOOKUP(F137, BS_ATIVIDADE[ATIVIDADE],BS_ATIVIDADE[UNIDADE] ), "*")</f>
        <v>Nº DE SOLDA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5" t="s">
        <v>1220</v>
      </c>
      <c r="W137" s="151" t="s">
        <v>1055</v>
      </c>
      <c r="X137" s="104" t="s">
        <v>421</v>
      </c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ZWW-ZKW</v>
      </c>
      <c r="AN137" s="105" t="str">
        <f>IF(BS_CONTROLE[[#This Row],[SB]]=0, "-", BS_CONTROLE[[#This Row],[SB]])</f>
        <v>K93K911</v>
      </c>
      <c r="AO137" s="105">
        <f>IF(BS_CONTROLE[[#This Row],[SUB]]=0, "-", BS_CONTROLE[[#This Row],[SUB]])</f>
        <v>48</v>
      </c>
      <c r="AP137" s="105">
        <f>BS_CONTROLE[[#This Row],[KM - Inicio]]</f>
        <v>91.5</v>
      </c>
      <c r="AQ137" s="105">
        <f>BS_CONTROLE[[#This Row],[KM - Inicio]]</f>
        <v>91.5</v>
      </c>
      <c r="AR137" s="108">
        <v>0.39583333333333331</v>
      </c>
      <c r="AS137" s="108">
        <v>0.54861111111111116</v>
      </c>
      <c r="AT137" s="108">
        <v>0.61111111111111116</v>
      </c>
      <c r="AU137" s="136"/>
      <c r="AV137" s="136"/>
      <c r="AW137" s="14"/>
      <c r="AX137" s="14"/>
      <c r="AY137" s="164">
        <f t="shared" si="14"/>
        <v>6.25E-2</v>
      </c>
      <c r="AZ137" s="153"/>
      <c r="BA137" s="109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50"/>
      <c r="BG137" s="16"/>
      <c r="BH137" s="17">
        <v>2</v>
      </c>
      <c r="BI137" s="17"/>
      <c r="BJ137" s="17"/>
      <c r="BK137" s="18" t="s">
        <v>1238</v>
      </c>
      <c r="BL137" s="16"/>
      <c r="BM137" s="130" t="s">
        <v>445</v>
      </c>
      <c r="BN137" s="130" t="s">
        <v>445</v>
      </c>
      <c r="BO137" s="130" t="s">
        <v>445</v>
      </c>
      <c r="BP137" s="18" t="s">
        <v>593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8" t="str">
        <f t="shared" si="19"/>
        <v>OKOK</v>
      </c>
    </row>
    <row r="138" spans="1:72" hidden="1">
      <c r="A138" s="47" t="str">
        <f t="shared" si="15"/>
        <v>V4246059</v>
      </c>
      <c r="B138" s="102">
        <v>46059</v>
      </c>
      <c r="C138" s="135">
        <f>IF(BS_CONTROLE[[#This Row],[DATA]]="","",WEEKNUM(BS_CONTROLE[[#This Row],[DATA]]))</f>
        <v>6</v>
      </c>
      <c r="D138" s="171" t="s">
        <v>767</v>
      </c>
      <c r="E138" s="159"/>
      <c r="F138" s="126" t="s">
        <v>698</v>
      </c>
      <c r="G138" s="142" t="str">
        <f>IF(D138="","*",VLOOKUP(F138,BS_ATIVIDADE[],3,FALSE))</f>
        <v>MECANIZAÇÃO - SOCADORA</v>
      </c>
      <c r="H138" s="105" t="s">
        <v>104</v>
      </c>
      <c r="I138" s="105" t="s">
        <v>104</v>
      </c>
      <c r="J138" s="105">
        <v>56</v>
      </c>
      <c r="K138" s="105">
        <v>208</v>
      </c>
      <c r="L138" s="105">
        <v>206</v>
      </c>
      <c r="M138" s="10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5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6">
        <v>0.35416666666666669</v>
      </c>
      <c r="P138" s="106">
        <v>8.3333333333333329E-2</v>
      </c>
      <c r="Q138" s="172">
        <v>400</v>
      </c>
      <c r="R138" s="10" t="str">
        <f>IFERROR(_xlfn.XLOOKUP(F138, BS_ATIVIDADE[ATIVIDADE],BS_ATIVIDADE[UNIDADE] ), "*")</f>
        <v>M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51" t="s">
        <v>1046</v>
      </c>
      <c r="W138" s="151" t="s">
        <v>1050</v>
      </c>
      <c r="X138" s="104" t="s">
        <v>421</v>
      </c>
      <c r="Y138" s="129" t="s">
        <v>424</v>
      </c>
      <c r="Z138" s="104"/>
      <c r="AA138" s="105">
        <v>1</v>
      </c>
      <c r="AB138" s="103" t="s">
        <v>412</v>
      </c>
      <c r="AC138" s="152"/>
      <c r="AD138" s="107">
        <v>0.33333333333333331</v>
      </c>
      <c r="AE138" s="105" t="s">
        <v>593</v>
      </c>
      <c r="AF138" s="105" t="s">
        <v>593</v>
      </c>
      <c r="AG138" s="105" t="s">
        <v>593</v>
      </c>
      <c r="AH138" s="15"/>
      <c r="AI138" s="126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5" t="str">
        <f>IF(BS_CONTROLE[[#This Row],[Entre - Estações]]=0, "-", BS_CONTROLE[[#This Row],[Entre - Estações]])</f>
        <v>ZYU-ZST</v>
      </c>
      <c r="AN138" s="105" t="str">
        <f>IF(BS_CONTROLE[[#This Row],[SB]]=0, "-", BS_CONTROLE[[#This Row],[SB]])</f>
        <v>206ZST</v>
      </c>
      <c r="AO138" s="105">
        <f>IF(BS_CONTROLE[[#This Row],[SUB]]=0, "-", BS_CONTROLE[[#This Row],[SUB]])</f>
        <v>56</v>
      </c>
      <c r="AP138" s="105">
        <f>BS_CONTROLE[[#This Row],[KM - Inicio]]</f>
        <v>208</v>
      </c>
      <c r="AQ138" s="105">
        <f>BS_CONTROLE[[#This Row],[KM - Inicio]]</f>
        <v>208</v>
      </c>
      <c r="AR138" s="108">
        <v>0.48472222222222222</v>
      </c>
      <c r="AS138" s="108">
        <v>0</v>
      </c>
      <c r="AT138" s="108">
        <v>0</v>
      </c>
      <c r="AU138" s="136"/>
      <c r="AV138" s="136"/>
      <c r="AW138" s="14"/>
      <c r="AX138" s="14"/>
      <c r="AY138" s="164">
        <f t="shared" si="14"/>
        <v>0</v>
      </c>
      <c r="AZ138" s="153"/>
      <c r="BA138" s="109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50"/>
      <c r="BG138" s="16"/>
      <c r="BH138" s="17">
        <v>0</v>
      </c>
      <c r="BI138" s="17"/>
      <c r="BJ138" s="17" t="s">
        <v>1239</v>
      </c>
      <c r="BK138" s="18" t="s">
        <v>1240</v>
      </c>
      <c r="BL138" s="16"/>
      <c r="BM138" s="130" t="s">
        <v>440</v>
      </c>
      <c r="BN138" s="130" t="s">
        <v>469</v>
      </c>
      <c r="BO138" s="130" t="s">
        <v>530</v>
      </c>
      <c r="BP138" s="18" t="s">
        <v>1240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8" t="str">
        <f t="shared" si="19"/>
        <v>CCOCirculaçãoIntervaloOportunidade</v>
      </c>
    </row>
    <row r="139" spans="1:72" hidden="1">
      <c r="A139" s="47" t="str">
        <f t="shared" si="15"/>
        <v>EDSON (TP-780)46059</v>
      </c>
      <c r="B139" s="102">
        <v>46059</v>
      </c>
      <c r="C139" s="135">
        <f>IF(BS_CONTROLE[[#This Row],[DATA]]="","",WEEKNUM(BS_CONTROLE[[#This Row],[DATA]]))</f>
        <v>6</v>
      </c>
      <c r="D139" s="171" t="s">
        <v>876</v>
      </c>
      <c r="E139" s="159"/>
      <c r="F139" s="126" t="s">
        <v>779</v>
      </c>
      <c r="G139" s="142" t="str">
        <f>IF(D139="","*",VLOOKUP(F139,BS_ATIVIDADE[],3,FALSE))</f>
        <v>DORMENTE - SUBSTITUIÇÂO</v>
      </c>
      <c r="H139" s="105" t="s">
        <v>593</v>
      </c>
      <c r="I139" s="105" t="s">
        <v>593</v>
      </c>
      <c r="J139" s="105">
        <v>56</v>
      </c>
      <c r="K139" s="105">
        <v>205</v>
      </c>
      <c r="L139" s="105" t="s">
        <v>593</v>
      </c>
      <c r="M139" s="10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5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6">
        <v>0.375</v>
      </c>
      <c r="P139" s="106">
        <v>8.3333333333333329E-2</v>
      </c>
      <c r="Q139" s="172">
        <v>40</v>
      </c>
      <c r="R139" s="10" t="str">
        <f>IFERROR(_xlfn.XLOOKUP(F139, BS_ATIVIDADE[ATIVIDADE],BS_ATIVIDADE[UNIDADE] ), "*")</f>
        <v>Nº DE DORMENTES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5" t="s">
        <v>1069</v>
      </c>
      <c r="W139" s="151" t="s">
        <v>1126</v>
      </c>
      <c r="X139" s="104" t="s">
        <v>421</v>
      </c>
      <c r="Y139" s="129" t="s">
        <v>424</v>
      </c>
      <c r="Z139" s="104"/>
      <c r="AA139" s="105" t="s">
        <v>593</v>
      </c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5" t="s">
        <v>1241</v>
      </c>
      <c r="AN139" s="105" t="s">
        <v>104</v>
      </c>
      <c r="AO139" s="105">
        <v>49</v>
      </c>
      <c r="AP139" s="105">
        <v>202.41499999999999</v>
      </c>
      <c r="AQ139" s="105">
        <v>202.8</v>
      </c>
      <c r="AR139" s="108">
        <v>0.31319444444444444</v>
      </c>
      <c r="AS139" s="108">
        <v>0</v>
      </c>
      <c r="AT139" s="108">
        <v>0</v>
      </c>
      <c r="AU139" s="136"/>
      <c r="AV139" s="136"/>
      <c r="AW139" s="14"/>
      <c r="AX139" s="14"/>
      <c r="AY139" s="164">
        <f t="shared" si="14"/>
        <v>0</v>
      </c>
      <c r="AZ139" s="153"/>
      <c r="BA139" s="109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>
        <v>0</v>
      </c>
      <c r="BI139" s="17"/>
      <c r="BJ139" s="17" t="s">
        <v>1242</v>
      </c>
      <c r="BK139" s="18" t="s">
        <v>1243</v>
      </c>
      <c r="BL139" s="16"/>
      <c r="BM139" s="130" t="s">
        <v>441</v>
      </c>
      <c r="BN139" s="130" t="s">
        <v>470</v>
      </c>
      <c r="BO139" s="130" t="s">
        <v>521</v>
      </c>
      <c r="BP139" s="18" t="s">
        <v>1243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8" t="str">
        <f t="shared" si="19"/>
        <v>SuperExecução</v>
      </c>
    </row>
    <row r="140" spans="1:72" hidden="1">
      <c r="A140" s="47" t="str">
        <f t="shared" si="15"/>
        <v>ROGÉRIO (TP-730)46059</v>
      </c>
      <c r="B140" s="102">
        <v>46059</v>
      </c>
      <c r="C140" s="135">
        <f>IF(BS_CONTROLE[[#This Row],[DATA]]="","",WEEKNUM(BS_CONTROLE[[#This Row],[DATA]]))</f>
        <v>6</v>
      </c>
      <c r="D140" s="104" t="s">
        <v>935</v>
      </c>
      <c r="E140" s="159">
        <v>81</v>
      </c>
      <c r="F140" s="126" t="s">
        <v>779</v>
      </c>
      <c r="G140" s="142" t="str">
        <f>IF(D140="","*",VLOOKUP(F140,BS_ATIVIDADE[],3,FALSE))</f>
        <v>DORMENTE - SUBSTITUIÇÂO</v>
      </c>
      <c r="H140" s="105" t="s">
        <v>593</v>
      </c>
      <c r="I140" s="105" t="s">
        <v>593</v>
      </c>
      <c r="J140" s="105">
        <v>56</v>
      </c>
      <c r="K140" s="105">
        <v>205</v>
      </c>
      <c r="L140" s="105" t="s">
        <v>593</v>
      </c>
      <c r="M140" s="10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5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6">
        <v>0.375</v>
      </c>
      <c r="P140" s="106">
        <v>8.3333333333333329E-2</v>
      </c>
      <c r="Q140" s="172">
        <v>40</v>
      </c>
      <c r="R140" s="10" t="str">
        <f>IFERROR(_xlfn.XLOOKUP(F140, BS_ATIVIDADE[ATIVIDADE],BS_ATIVIDADE[UNIDADE] ), "*")</f>
        <v>Nº DE DORMENTES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5" t="s">
        <v>1174</v>
      </c>
      <c r="W140" s="151" t="s">
        <v>1126</v>
      </c>
      <c r="X140" s="104" t="s">
        <v>421</v>
      </c>
      <c r="Y140" s="129" t="s">
        <v>424</v>
      </c>
      <c r="Z140" s="104"/>
      <c r="AA140" s="105" t="s">
        <v>593</v>
      </c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ZYU-ZST</v>
      </c>
      <c r="AN140" s="105" t="str">
        <f>IF(BS_CONTROLE[[#This Row],[SB]]=0, "-", BS_CONTROLE[[#This Row],[SB]])</f>
        <v>ZYU206</v>
      </c>
      <c r="AO140" s="105">
        <f>IF(BS_CONTROLE[[#This Row],[SUB]]=0, "-", BS_CONTROLE[[#This Row],[SUB]])</f>
        <v>56</v>
      </c>
      <c r="AP140" s="105">
        <f>BS_CONTROLE[[#This Row],[KM - Inicio]]</f>
        <v>205</v>
      </c>
      <c r="AQ140" s="105">
        <f>BS_CONTROLE[[#This Row],[KM - Inicio]]</f>
        <v>205</v>
      </c>
      <c r="AR140" s="108">
        <v>0.38611111111111113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 t="shared" si="14"/>
        <v>0</v>
      </c>
      <c r="AZ140" s="153"/>
      <c r="BA140" s="109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50"/>
      <c r="BG140" s="16"/>
      <c r="BH140" s="17">
        <v>0</v>
      </c>
      <c r="BI140" s="17"/>
      <c r="BJ140" s="17" t="s">
        <v>1244</v>
      </c>
      <c r="BK140" s="18" t="s">
        <v>1245</v>
      </c>
      <c r="BL140" s="16"/>
      <c r="BM140" s="130" t="s">
        <v>440</v>
      </c>
      <c r="BN140" s="130" t="s">
        <v>469</v>
      </c>
      <c r="BO140" s="130" t="s">
        <v>530</v>
      </c>
      <c r="BP140" s="18" t="s">
        <v>1245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8" t="str">
        <f t="shared" si="19"/>
        <v>CCOCirculaçãoIntervaloOportunidade</v>
      </c>
    </row>
    <row r="141" spans="1:72" hidden="1">
      <c r="A141" s="47" t="str">
        <f t="shared" si="15"/>
        <v>DANIEL (TP-647)46059</v>
      </c>
      <c r="B141" s="102">
        <v>46059</v>
      </c>
      <c r="C141" s="135">
        <f>IF(BS_CONTROLE[[#This Row],[DATA]]="","",WEEKNUM(BS_CONTROLE[[#This Row],[DATA]]))</f>
        <v>6</v>
      </c>
      <c r="D141" s="104" t="s">
        <v>865</v>
      </c>
      <c r="E141" s="159">
        <v>108</v>
      </c>
      <c r="F141" s="126" t="s">
        <v>775</v>
      </c>
      <c r="G141" s="142" t="str">
        <f>IF(D141="","*",VLOOKUP(F141,BS_ATIVIDADE[],3,FALSE))</f>
        <v>SOLDA</v>
      </c>
      <c r="H141" s="106" t="s">
        <v>593</v>
      </c>
      <c r="I141" s="106" t="s">
        <v>593</v>
      </c>
      <c r="J141" s="105">
        <v>49</v>
      </c>
      <c r="K141" s="105">
        <v>201.5</v>
      </c>
      <c r="L141" s="105">
        <v>202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6">
        <v>0.375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5" t="s">
        <v>1212</v>
      </c>
      <c r="W141" s="151" t="s">
        <v>1055</v>
      </c>
      <c r="X141" s="104" t="s">
        <v>421</v>
      </c>
      <c r="Y141" s="129" t="s">
        <v>424</v>
      </c>
      <c r="Z141" s="104"/>
      <c r="AA141" s="105" t="s">
        <v>593</v>
      </c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ZYU</v>
      </c>
      <c r="AN141" s="105" t="str">
        <f>IF(BS_CONTROLE[[#This Row],[SB]]=0, "-", BS_CONTROLE[[#This Row],[SB]])</f>
        <v>ZYU1</v>
      </c>
      <c r="AO141" s="105">
        <f>IF(BS_CONTROLE[[#This Row],[SUB]]=0, "-", BS_CONTROLE[[#This Row],[SUB]])</f>
        <v>49</v>
      </c>
      <c r="AP141" s="105">
        <f>BS_CONTROLE[[#This Row],[KM - Inicio]]</f>
        <v>201.5</v>
      </c>
      <c r="AQ141" s="105">
        <f>BS_CONTROLE[[#This Row],[KM - Inicio]]</f>
        <v>201.5</v>
      </c>
      <c r="AR141" s="108">
        <v>0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 t="shared" si="14"/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50"/>
      <c r="BG141" s="16"/>
      <c r="BH141" s="17">
        <v>0</v>
      </c>
      <c r="BI141" s="17"/>
      <c r="BJ141" s="17" t="s">
        <v>1080</v>
      </c>
      <c r="BK141" s="18" t="s">
        <v>1246</v>
      </c>
      <c r="BL141" s="16"/>
      <c r="BM141" s="130" t="s">
        <v>441</v>
      </c>
      <c r="BN141" s="130" t="s">
        <v>470</v>
      </c>
      <c r="BO141" s="130" t="s">
        <v>521</v>
      </c>
      <c r="BP141" s="18" t="s">
        <v>1246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8" t="str">
        <f t="shared" si="19"/>
        <v>SuperExecução</v>
      </c>
    </row>
    <row r="142" spans="1:72" hidden="1">
      <c r="A142" s="47" t="str">
        <f t="shared" si="15"/>
        <v>W5946059</v>
      </c>
      <c r="B142" s="102">
        <v>46059</v>
      </c>
      <c r="C142" s="135">
        <f>IF(BS_CONTROLE[[#This Row],[DATA]]="","",WEEKNUM(BS_CONTROLE[[#This Row],[DATA]]))</f>
        <v>6</v>
      </c>
      <c r="D142" s="171" t="s">
        <v>825</v>
      </c>
      <c r="E142" s="159"/>
      <c r="F142" s="126" t="s">
        <v>756</v>
      </c>
      <c r="G142" s="142" t="str">
        <f>IF(D142="","*",VLOOKUP(F142,BS_ATIVIDADE[],3,FALSE))</f>
        <v>DORMENTE - DESCARGA</v>
      </c>
      <c r="H142" s="106" t="s">
        <v>104</v>
      </c>
      <c r="I142" s="106" t="s">
        <v>104</v>
      </c>
      <c r="J142" s="105">
        <v>49</v>
      </c>
      <c r="K142" s="105">
        <v>203.57</v>
      </c>
      <c r="L142" s="105">
        <v>198.57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7" t="s">
        <v>1175</v>
      </c>
      <c r="O142" s="106">
        <v>0.35416666666666669</v>
      </c>
      <c r="P142" s="106">
        <v>6.25E-2</v>
      </c>
      <c r="Q142" s="105">
        <v>415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5" t="s">
        <v>1176</v>
      </c>
      <c r="W142" s="151" t="s">
        <v>1129</v>
      </c>
      <c r="X142" s="104" t="s">
        <v>421</v>
      </c>
      <c r="Y142" s="129" t="s">
        <v>424</v>
      </c>
      <c r="Z142" s="104"/>
      <c r="AA142" s="105">
        <v>1</v>
      </c>
      <c r="AB142" s="103" t="s">
        <v>412</v>
      </c>
      <c r="AC142" s="152"/>
      <c r="AD142" s="107">
        <v>0.29166666666666669</v>
      </c>
      <c r="AE142" s="105">
        <v>7629</v>
      </c>
      <c r="AF142" s="105" t="s">
        <v>593</v>
      </c>
      <c r="AG142" s="105"/>
      <c r="AH142" s="15"/>
      <c r="AI142" s="126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5" t="str">
        <f>IF(BS_CONTROLE[[#This Row],[Entre - Estações]]=0, "-", BS_CONTROLE[[#This Row],[Entre - Estações]])</f>
        <v>ZYU</v>
      </c>
      <c r="AN142" s="105" t="s">
        <v>248</v>
      </c>
      <c r="AO142" s="105">
        <f>IF(BS_CONTROLE[[#This Row],[SUB]]=0, "-", BS_CONTROLE[[#This Row],[SUB]])</f>
        <v>49</v>
      </c>
      <c r="AP142" s="105">
        <f>BS_CONTROLE[[#This Row],[KM - Inicio]]</f>
        <v>203.57</v>
      </c>
      <c r="AQ142" s="105">
        <f>BS_CONTROLE[[#This Row],[KM - Inicio]]</f>
        <v>203.57</v>
      </c>
      <c r="AR142" s="108">
        <v>0.35</v>
      </c>
      <c r="AS142" s="108">
        <v>0.41597222222222224</v>
      </c>
      <c r="AT142" s="108">
        <v>0.45763888888888887</v>
      </c>
      <c r="AU142" s="136"/>
      <c r="AV142" s="136"/>
      <c r="AW142" s="14"/>
      <c r="AX142" s="14"/>
      <c r="AY142" s="164">
        <f t="shared" si="14"/>
        <v>4.166666666666663E-2</v>
      </c>
      <c r="AZ142" s="153"/>
      <c r="BA142" s="109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50"/>
      <c r="BG142" s="16"/>
      <c r="BH142" s="17">
        <v>2</v>
      </c>
      <c r="BI142" s="17"/>
      <c r="BJ142" s="17" t="s">
        <v>1247</v>
      </c>
      <c r="BK142" s="18" t="s">
        <v>1247</v>
      </c>
      <c r="BL142" s="16"/>
      <c r="BM142" s="130" t="s">
        <v>441</v>
      </c>
      <c r="BN142" s="130" t="s">
        <v>470</v>
      </c>
      <c r="BO142" s="130" t="s">
        <v>521</v>
      </c>
      <c r="BP142" s="18" t="s">
        <v>1247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8" t="str">
        <f t="shared" si="19"/>
        <v>SuperExecução</v>
      </c>
    </row>
    <row r="143" spans="1:72" hidden="1">
      <c r="A143" s="47" t="str">
        <f t="shared" si="15"/>
        <v/>
      </c>
      <c r="B143" s="102"/>
      <c r="C143" s="135" t="str">
        <f>IF(BS_CONTROLE[[#This Row],[DATA]]="","",WEEKNUM(BS_CONTROLE[[#This Row],[DATA]]))</f>
        <v/>
      </c>
      <c r="D143" s="104"/>
      <c r="E143" s="159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4" t="str">
        <f t="shared" si="14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8" t="str">
        <f t="shared" si="19"/>
        <v/>
      </c>
    </row>
    <row r="144" spans="1:72" hidden="1">
      <c r="A144" s="47" t="str">
        <f t="shared" si="15"/>
        <v>E1746059</v>
      </c>
      <c r="B144" s="102">
        <v>46059</v>
      </c>
      <c r="C144" s="135">
        <f>IF(BS_CONTROLE[[#This Row],[DATA]]="","",WEEKNUM(BS_CONTROLE[[#This Row],[DATA]]))</f>
        <v>6</v>
      </c>
      <c r="D144" s="104" t="s">
        <v>737</v>
      </c>
      <c r="E144" s="159">
        <v>4</v>
      </c>
      <c r="F144" s="126" t="s">
        <v>595</v>
      </c>
      <c r="G144" s="142" t="str">
        <f>IF(D144="","*",VLOOKUP(F144,BS_ATIVIDADE[],3,FALSE))</f>
        <v>CAMINHÂO - SOLDA</v>
      </c>
      <c r="H144" s="106" t="s">
        <v>201</v>
      </c>
      <c r="I144" s="106" t="s">
        <v>201</v>
      </c>
      <c r="J144" s="105">
        <v>55</v>
      </c>
      <c r="K144" s="105">
        <v>81</v>
      </c>
      <c r="L144" s="105">
        <v>82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6">
        <v>0.375</v>
      </c>
      <c r="P144" s="106">
        <v>0.16666666666666666</v>
      </c>
      <c r="Q144" s="105">
        <v>4</v>
      </c>
      <c r="R144" s="10" t="str">
        <f>IFERROR(_xlfn.XLOOKUP(F144, BS_ATIVIDADE[ATIVIDADE],BS_ATIVIDADE[UNIDADE] ), "*")</f>
        <v>Nº DE SOLDA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5" t="s">
        <v>1084</v>
      </c>
      <c r="W144" s="151" t="s">
        <v>1085</v>
      </c>
      <c r="X144" s="104" t="s">
        <v>421</v>
      </c>
      <c r="Y144" s="129" t="s">
        <v>424</v>
      </c>
      <c r="Z144" s="104"/>
      <c r="AA144" s="105">
        <v>1</v>
      </c>
      <c r="AB144" s="103" t="s">
        <v>412</v>
      </c>
      <c r="AC144" s="152"/>
      <c r="AD144" s="107">
        <v>0.33333333333333331</v>
      </c>
      <c r="AE144" s="105">
        <v>6251</v>
      </c>
      <c r="AF144" s="105" t="s">
        <v>593</v>
      </c>
      <c r="AG144" s="105" t="s">
        <v>593</v>
      </c>
      <c r="AH144" s="15"/>
      <c r="AI144" s="126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5" t="str">
        <f>IF(BS_CONTROLE[[#This Row],[Entre - Estações]]=0, "-", BS_CONTROLE[[#This Row],[Entre - Estações]])</f>
        <v>ZKE-ZWW</v>
      </c>
      <c r="AN144" s="105" t="str">
        <f>IF(BS_CONTROLE[[#This Row],[SB]]=0, "-", BS_CONTROLE[[#This Row],[SB]])</f>
        <v>K83K802</v>
      </c>
      <c r="AO144" s="105">
        <f>IF(BS_CONTROLE[[#This Row],[SUB]]=0, "-", BS_CONTROLE[[#This Row],[SUB]])</f>
        <v>55</v>
      </c>
      <c r="AP144" s="105">
        <f>BS_CONTROLE[[#This Row],[KM - Inicio]]</f>
        <v>81</v>
      </c>
      <c r="AQ144" s="105">
        <f>BS_CONTROLE[[#This Row],[KM - Inicio]]</f>
        <v>81</v>
      </c>
      <c r="AR144" s="108">
        <v>0.40277777777777779</v>
      </c>
      <c r="AS144" s="108">
        <v>0</v>
      </c>
      <c r="AT144" s="108">
        <v>0</v>
      </c>
      <c r="AU144" s="136"/>
      <c r="AV144" s="136"/>
      <c r="AW144" s="14"/>
      <c r="AX144" s="14"/>
      <c r="AY144" s="164">
        <f t="shared" si="14"/>
        <v>0</v>
      </c>
      <c r="AZ144" s="153"/>
      <c r="BA144" s="109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50"/>
      <c r="BG144" s="16"/>
      <c r="BH144" s="17">
        <v>0</v>
      </c>
      <c r="BI144" s="17"/>
      <c r="BJ144" s="17" t="s">
        <v>1248</v>
      </c>
      <c r="BK144" s="18" t="s">
        <v>1248</v>
      </c>
      <c r="BL144" s="16"/>
      <c r="BM144" s="130" t="s">
        <v>438</v>
      </c>
      <c r="BN144" s="130" t="s">
        <v>458</v>
      </c>
      <c r="BO144" s="130" t="s">
        <v>525</v>
      </c>
      <c r="BP144" s="18" t="s">
        <v>1248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8" t="str">
        <f t="shared" si="19"/>
        <v>PCMVIARecursosInternos</v>
      </c>
    </row>
    <row r="145" spans="1:72" hidden="1">
      <c r="A145" s="47" t="str">
        <f t="shared" si="15"/>
        <v>V8946059</v>
      </c>
      <c r="B145" s="102">
        <v>46059</v>
      </c>
      <c r="C145" s="135">
        <f>IF(BS_CONTROLE[[#This Row],[DATA]]="","",WEEKNUM(BS_CONTROLE[[#This Row],[DATA]]))</f>
        <v>6</v>
      </c>
      <c r="D145" s="171" t="s">
        <v>803</v>
      </c>
      <c r="E145" s="159"/>
      <c r="F145" s="126" t="s">
        <v>698</v>
      </c>
      <c r="G145" s="142" t="str">
        <f>IF(D145="","*",VLOOKUP(F145,BS_ATIVIDADE[],3,FALSE))</f>
        <v>MECANIZAÇÃO - SOCADORA</v>
      </c>
      <c r="H145" s="105" t="s">
        <v>201</v>
      </c>
      <c r="I145" s="105" t="s">
        <v>201</v>
      </c>
      <c r="J145" s="105">
        <v>48</v>
      </c>
      <c r="K145" s="105">
        <v>92.745000000000005</v>
      </c>
      <c r="L145" s="105">
        <v>93.587000000000003</v>
      </c>
      <c r="M145" s="10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5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6">
        <v>0.375</v>
      </c>
      <c r="P145" s="106">
        <v>8.3333333333333329E-2</v>
      </c>
      <c r="Q145" s="172">
        <v>480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51" t="s">
        <v>1061</v>
      </c>
      <c r="W145" s="151" t="s">
        <v>1050</v>
      </c>
      <c r="X145" s="104" t="s">
        <v>421</v>
      </c>
      <c r="Y145" s="129" t="s">
        <v>424</v>
      </c>
      <c r="Z145" s="104"/>
      <c r="AA145" s="105">
        <v>1</v>
      </c>
      <c r="AB145" s="103" t="s">
        <v>412</v>
      </c>
      <c r="AC145" s="126"/>
      <c r="AD145" s="107">
        <v>0.35416666666666669</v>
      </c>
      <c r="AE145" s="105">
        <v>6239</v>
      </c>
      <c r="AF145" s="105"/>
      <c r="AG145" s="105"/>
      <c r="AH145" s="15"/>
      <c r="AI145" s="126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5" t="str">
        <f>IF(BS_CONTROLE[[#This Row],[Entre - Estações]]=0, "-", BS_CONTROLE[[#This Row],[Entre - Estações]])</f>
        <v>ZWW-ZKW</v>
      </c>
      <c r="AN145" s="105" t="str">
        <f>IF(BS_CONTROLE[[#This Row],[SB]]=0, "-", BS_CONTROLE[[#This Row],[SB]])</f>
        <v>K93K911</v>
      </c>
      <c r="AO145" s="105">
        <f>IF(BS_CONTROLE[[#This Row],[SUB]]=0, "-", BS_CONTROLE[[#This Row],[SUB]])</f>
        <v>48</v>
      </c>
      <c r="AP145" s="105">
        <f>BS_CONTROLE[[#This Row],[KM - Inicio]]</f>
        <v>92.745000000000005</v>
      </c>
      <c r="AQ145" s="105">
        <f>BS_CONTROLE[[#This Row],[KM - Inicio]]</f>
        <v>92.745000000000005</v>
      </c>
      <c r="AR145" s="108">
        <v>0.38194444444444442</v>
      </c>
      <c r="AS145" s="108">
        <v>0.54583333333333328</v>
      </c>
      <c r="AT145" s="108">
        <v>0.66666666666666663</v>
      </c>
      <c r="AU145" s="136"/>
      <c r="AV145" s="136"/>
      <c r="AW145" s="14"/>
      <c r="AX145" s="14"/>
      <c r="AY145" s="164">
        <f t="shared" si="14"/>
        <v>0.12083333333333335</v>
      </c>
      <c r="AZ145" s="153"/>
      <c r="BA145" s="109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50"/>
      <c r="BG145" s="16"/>
      <c r="BH145" s="17">
        <v>2</v>
      </c>
      <c r="BI145" s="17"/>
      <c r="BJ145" s="17" t="s">
        <v>1249</v>
      </c>
      <c r="BK145" s="18" t="s">
        <v>1250</v>
      </c>
      <c r="BL145" s="16"/>
      <c r="BM145" s="130" t="s">
        <v>445</v>
      </c>
      <c r="BN145" s="130" t="s">
        <v>445</v>
      </c>
      <c r="BO145" s="130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8" t="str">
        <f t="shared" si="19"/>
        <v>OKOK</v>
      </c>
    </row>
    <row r="146" spans="1:72" hidden="1">
      <c r="A146" s="47" t="str">
        <f t="shared" si="15"/>
        <v>E4246059</v>
      </c>
      <c r="B146" s="102">
        <v>46059</v>
      </c>
      <c r="C146" s="135">
        <f>IF(BS_CONTROLE[[#This Row],[DATA]]="","",WEEKNUM(BS_CONTROLE[[#This Row],[DATA]]))</f>
        <v>6</v>
      </c>
      <c r="D146" s="171" t="s">
        <v>744</v>
      </c>
      <c r="E146" s="159"/>
      <c r="F146" s="126" t="s">
        <v>607</v>
      </c>
      <c r="G146" s="142" t="str">
        <f>IF(D146="","*",VLOOKUP(F146,BS_ATIVIDADE[],3,FALSE))</f>
        <v>OUTROS</v>
      </c>
      <c r="H146" s="106" t="s">
        <v>201</v>
      </c>
      <c r="I146" s="106" t="s">
        <v>1090</v>
      </c>
      <c r="J146" s="105">
        <v>55</v>
      </c>
      <c r="K146" s="105">
        <v>102</v>
      </c>
      <c r="L146" s="105" t="s">
        <v>593</v>
      </c>
      <c r="M146" s="105" t="s">
        <v>1180</v>
      </c>
      <c r="N146" s="150" t="s">
        <v>1181</v>
      </c>
      <c r="O146" s="106">
        <v>0.39583333333333331</v>
      </c>
      <c r="P146" s="106">
        <v>4.1666666666666664E-2</v>
      </c>
      <c r="Q146" s="172">
        <v>1</v>
      </c>
      <c r="R146" s="10" t="str">
        <f>IFERROR(_xlfn.XLOOKUP(F146, BS_ATIVIDADE[ATIVIDADE],BS_ATIVIDADE[UNIDADE] ), "*")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51" t="s">
        <v>1182</v>
      </c>
      <c r="W146" s="151" t="s">
        <v>1047</v>
      </c>
      <c r="X146" s="104" t="s">
        <v>421</v>
      </c>
      <c r="Y146" s="129" t="s">
        <v>424</v>
      </c>
      <c r="Z146" s="104"/>
      <c r="AA146" s="105" t="s">
        <v>1251</v>
      </c>
      <c r="AB146" s="126" t="s">
        <v>418</v>
      </c>
      <c r="AC146" s="126" t="s">
        <v>419</v>
      </c>
      <c r="AD146" s="107">
        <v>0.33333333333333331</v>
      </c>
      <c r="AE146" s="105">
        <v>9295</v>
      </c>
      <c r="AF146" s="105"/>
      <c r="AG146" s="105"/>
      <c r="AH146" s="15"/>
      <c r="AI146" s="126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5" t="str">
        <f>IF(BS_CONTROLE[[#This Row],[Entre - Estações]]=0, "-", BS_CONTROLE[[#This Row],[Entre - Estações]])</f>
        <v>ZKW-ZCP</v>
      </c>
      <c r="AN146" s="105" t="str">
        <f>IF(BS_CONTROLE[[#This Row],[SB]]=0, "-", BS_CONTROLE[[#This Row],[SB]])</f>
        <v>ZKWZCP</v>
      </c>
      <c r="AO146" s="105">
        <f>IF(BS_CONTROLE[[#This Row],[SUB]]=0, "-", BS_CONTROLE[[#This Row],[SUB]])</f>
        <v>55</v>
      </c>
      <c r="AP146" s="105">
        <f>BS_CONTROLE[[#This Row],[KM - Inicio]]</f>
        <v>102</v>
      </c>
      <c r="AQ146" s="105">
        <f>BS_CONTROLE[[#This Row],[KM - Inicio]]</f>
        <v>102</v>
      </c>
      <c r="AR146" s="108">
        <v>0</v>
      </c>
      <c r="AS146" s="108">
        <v>0</v>
      </c>
      <c r="AT146" s="108">
        <v>0</v>
      </c>
      <c r="AU146" s="136"/>
      <c r="AV146" s="136"/>
      <c r="AW146" s="14"/>
      <c r="AX146" s="14"/>
      <c r="AY146" s="164">
        <f t="shared" si="14"/>
        <v>0</v>
      </c>
      <c r="AZ146" s="153"/>
      <c r="BA146" s="109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50"/>
      <c r="BG146" s="16"/>
      <c r="BH146" s="17">
        <v>0</v>
      </c>
      <c r="BI146" s="17"/>
      <c r="BJ146" s="17" t="s">
        <v>1252</v>
      </c>
      <c r="BK146" s="18" t="s">
        <v>1253</v>
      </c>
      <c r="BL146" s="16"/>
      <c r="BM146" s="130" t="s">
        <v>451</v>
      </c>
      <c r="BN146" s="130" t="s">
        <v>451</v>
      </c>
      <c r="BO146" s="130" t="s">
        <v>451</v>
      </c>
      <c r="BP146" s="18" t="s">
        <v>1253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8" t="str">
        <f t="shared" si="19"/>
        <v>SemOportunidadeSemOportunidade</v>
      </c>
    </row>
    <row r="147" spans="1:72" ht="23.25" hidden="1">
      <c r="A147" s="47" t="str">
        <f t="shared" si="15"/>
        <v>W6046059</v>
      </c>
      <c r="B147" s="102">
        <v>46059</v>
      </c>
      <c r="C147" s="135">
        <f>IF(BS_CONTROLE[[#This Row],[DATA]]="","",WEEKNUM(BS_CONTROLE[[#This Row],[DATA]]))</f>
        <v>6</v>
      </c>
      <c r="D147" s="104" t="s">
        <v>826</v>
      </c>
      <c r="E147" s="159">
        <v>114</v>
      </c>
      <c r="F147" s="126" t="s">
        <v>756</v>
      </c>
      <c r="G147" s="142" t="str">
        <f>IF(D147="","*",VLOOKUP(F147,BS_ATIVIDADE[],3,FALSE))</f>
        <v>DORMENTE - DESCARGA</v>
      </c>
      <c r="H147" s="105" t="s">
        <v>212</v>
      </c>
      <c r="I147" s="105" t="s">
        <v>212</v>
      </c>
      <c r="J147" s="105">
        <v>48</v>
      </c>
      <c r="K147" s="105">
        <v>118</v>
      </c>
      <c r="L147" s="105">
        <v>114.5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6">
        <v>0.375</v>
      </c>
      <c r="P147" s="106">
        <v>4.1666666666666664E-2</v>
      </c>
      <c r="Q147" s="105">
        <v>55</v>
      </c>
      <c r="R147" s="10" t="str">
        <f>IFERROR(_xlfn.XLOOKUP(F147, BS_ATIVIDADE[ATIVIDADE],BS_ATIVIDADE[UNIDADE] ), "*")</f>
        <v>Nº DE DORMENTES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5" t="s">
        <v>1220</v>
      </c>
      <c r="W147" s="151" t="s">
        <v>1254</v>
      </c>
      <c r="X147" s="104" t="s">
        <v>421</v>
      </c>
      <c r="Y147" s="129" t="s">
        <v>424</v>
      </c>
      <c r="Z147" s="104"/>
      <c r="AA147" s="105">
        <v>1</v>
      </c>
      <c r="AB147" s="103" t="s">
        <v>412</v>
      </c>
      <c r="AC147" s="152"/>
      <c r="AD147" s="107">
        <v>0.29166666666666669</v>
      </c>
      <c r="AE147" s="105">
        <v>7694</v>
      </c>
      <c r="AF147" s="105"/>
      <c r="AG147" s="105"/>
      <c r="AH147" s="15"/>
      <c r="AI147" s="126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5" t="str">
        <f>IF(BS_CONTROLE[[#This Row],[Entre - Estações]]=0, "-", BS_CONTROLE[[#This Row],[Entre - Estações]])</f>
        <v>ZLU-ZWI</v>
      </c>
      <c r="AN147" s="105" t="str">
        <f>IF(BS_CONTROLE[[#This Row],[SB]]=0, "-", BS_CONTROLE[[#This Row],[SB]])</f>
        <v>ZWI1131</v>
      </c>
      <c r="AO147" s="105">
        <f>IF(BS_CONTROLE[[#This Row],[SUB]]=0, "-", BS_CONTROLE[[#This Row],[SUB]])</f>
        <v>48</v>
      </c>
      <c r="AP147" s="105">
        <f>BS_CONTROLE[[#This Row],[KM - Inicio]]</f>
        <v>118</v>
      </c>
      <c r="AQ147" s="105">
        <f>BS_CONTROLE[[#This Row],[KM - Inicio]]</f>
        <v>118</v>
      </c>
      <c r="AR147" s="108">
        <v>0</v>
      </c>
      <c r="AS147" s="108">
        <v>0</v>
      </c>
      <c r="AT147" s="108">
        <v>0</v>
      </c>
      <c r="AU147" s="136"/>
      <c r="AV147" s="136"/>
      <c r="AW147" s="14"/>
      <c r="AX147" s="14"/>
      <c r="AY147" s="164">
        <f t="shared" si="14"/>
        <v>0</v>
      </c>
      <c r="AZ147" s="153"/>
      <c r="BA147" s="109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50"/>
      <c r="BG147" s="16"/>
      <c r="BH147" s="17">
        <v>0</v>
      </c>
      <c r="BI147" s="17"/>
      <c r="BJ147" s="17" t="s">
        <v>1255</v>
      </c>
      <c r="BK147" s="18" t="s">
        <v>1255</v>
      </c>
      <c r="BL147" s="16"/>
      <c r="BM147" s="130" t="s">
        <v>436</v>
      </c>
      <c r="BN147" s="130" t="s">
        <v>456</v>
      </c>
      <c r="BO147" s="130" t="s">
        <v>522</v>
      </c>
      <c r="BP147" s="18" t="s">
        <v>1255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8" t="str">
        <f t="shared" si="19"/>
        <v>MecânicaLocomotiva</v>
      </c>
    </row>
    <row r="148" spans="1:72" hidden="1">
      <c r="A148" s="47" t="str">
        <f t="shared" si="15"/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 t="shared" si="14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 hidden="1">
      <c r="A149" s="47" t="str">
        <f t="shared" si="15"/>
        <v>MODERNIZAÇÃO SERRA46059</v>
      </c>
      <c r="B149" s="102">
        <v>46059</v>
      </c>
      <c r="C149" s="135">
        <f>IF(BS_CONTROLE[[#This Row],[DATA]]="","",WEEKNUM(BS_CONTROLE[[#This Row],[DATA]]))</f>
        <v>6</v>
      </c>
      <c r="D149" s="104" t="s">
        <v>635</v>
      </c>
      <c r="E149" s="159">
        <v>61</v>
      </c>
      <c r="F149" s="126" t="s">
        <v>583</v>
      </c>
      <c r="G149" s="142" t="str">
        <f>IF(D149="","*",VLOOKUP(F149,BS_ATIVIDADE[],3,FALSE))</f>
        <v>OUTROS</v>
      </c>
      <c r="H149" s="106" t="s">
        <v>593</v>
      </c>
      <c r="I149" s="106" t="s">
        <v>593</v>
      </c>
      <c r="J149" s="105">
        <v>92</v>
      </c>
      <c r="K149" s="105">
        <v>75.2</v>
      </c>
      <c r="L149" s="105">
        <v>81.8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7" t="s">
        <v>1142</v>
      </c>
      <c r="O149" s="106">
        <v>0.33333333333333331</v>
      </c>
      <c r="P149" s="106">
        <v>0.16666666666666666</v>
      </c>
      <c r="Q149" s="105">
        <v>1</v>
      </c>
      <c r="R149" s="10" t="str">
        <f>IFERROR(_xlfn.XLOOKUP(F149, BS_ATIVIDADE[ATIVIDADE],BS_ATIVIDADE[UNIDADE] ), "*")</f>
        <v>BINÁRIO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5" t="s">
        <v>1143</v>
      </c>
      <c r="W149" s="151" t="s">
        <v>1144</v>
      </c>
      <c r="X149" s="104" t="s">
        <v>416</v>
      </c>
      <c r="Y149" s="129" t="s">
        <v>415</v>
      </c>
      <c r="Z149" s="104"/>
      <c r="AA149" s="105" t="s">
        <v>593</v>
      </c>
      <c r="AB149" s="103"/>
      <c r="AC149" s="152"/>
      <c r="AD149" s="107" t="s">
        <v>593</v>
      </c>
      <c r="AE149" s="105" t="s">
        <v>593</v>
      </c>
      <c r="AF149" s="105" t="s">
        <v>593</v>
      </c>
      <c r="AG149" s="105" t="s">
        <v>593</v>
      </c>
      <c r="AH149" s="15"/>
      <c r="AI149" s="126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ZEZ-ZXW</v>
      </c>
      <c r="AN149" s="105" t="str">
        <f>IF(BS_CONTROLE[[#This Row],[SB]]=0, "-", BS_CONTROLE[[#This Row],[SB]])</f>
        <v>K79ZEZ2/ZXWK792</v>
      </c>
      <c r="AO149" s="105">
        <f>IF(BS_CONTROLE[[#This Row],[SUB]]=0, "-", BS_CONTROLE[[#This Row],[SUB]])</f>
        <v>92</v>
      </c>
      <c r="AP149" s="105">
        <f>BS_CONTROLE[[#This Row],[KM - Inicio]]</f>
        <v>75.2</v>
      </c>
      <c r="AQ149" s="105">
        <f>BS_CONTROLE[[#This Row],[KM - Inicio]]</f>
        <v>75.2</v>
      </c>
      <c r="AR149" s="108">
        <v>0.33333333333333331</v>
      </c>
      <c r="AS149" s="108">
        <v>0.41736111111111113</v>
      </c>
      <c r="AT149" s="108">
        <v>0.58402777777777781</v>
      </c>
      <c r="AU149" s="136"/>
      <c r="AV149" s="136"/>
      <c r="AW149" s="14"/>
      <c r="AX149" s="14"/>
      <c r="AY149" s="164">
        <f t="shared" si="14"/>
        <v>0.16666666666666669</v>
      </c>
      <c r="AZ149" s="153"/>
      <c r="BA149" s="109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50"/>
      <c r="BG149" s="16"/>
      <c r="BH149" s="17">
        <v>2</v>
      </c>
      <c r="BI149" s="17"/>
      <c r="BJ149" s="17" t="s">
        <v>1256</v>
      </c>
      <c r="BK149" s="18" t="s">
        <v>1257</v>
      </c>
      <c r="BL149" s="16"/>
      <c r="BM149" s="130" t="s">
        <v>445</v>
      </c>
      <c r="BN149" s="130" t="s">
        <v>445</v>
      </c>
      <c r="BO149" s="130" t="s">
        <v>445</v>
      </c>
      <c r="BP149" s="18" t="s">
        <v>593</v>
      </c>
      <c r="BQ149" s="12" t="str">
        <f t="shared" si="16"/>
        <v>Aderente</v>
      </c>
      <c r="BR149" s="19">
        <f t="shared" si="17"/>
        <v>1.0000000000000002</v>
      </c>
      <c r="BS149" s="19">
        <f t="shared" si="18"/>
        <v>1</v>
      </c>
      <c r="BT149" s="8" t="str">
        <f t="shared" si="19"/>
        <v>OKOK</v>
      </c>
    </row>
    <row r="150" spans="1:72" ht="34.5" hidden="1">
      <c r="A150" s="47" t="str">
        <f t="shared" si="15"/>
        <v>W6146059</v>
      </c>
      <c r="B150" s="102">
        <v>46059</v>
      </c>
      <c r="C150" s="135">
        <f>IF(BS_CONTROLE[[#This Row],[DATA]]="","",WEEKNUM(BS_CONTROLE[[#This Row],[DATA]]))</f>
        <v>6</v>
      </c>
      <c r="D150" s="104" t="s">
        <v>827</v>
      </c>
      <c r="E150" s="159">
        <v>61</v>
      </c>
      <c r="F150" s="126" t="s">
        <v>730</v>
      </c>
      <c r="G150" s="142" t="str">
        <f>IF(D150="","*",VLOOKUP(F150,BS_ATIVIDADE[],3,FALSE))</f>
        <v>MODERNIZAÇÃO</v>
      </c>
      <c r="H150" s="180" t="s">
        <v>306</v>
      </c>
      <c r="I150" s="106" t="s">
        <v>306</v>
      </c>
      <c r="J150" s="105">
        <v>92</v>
      </c>
      <c r="K150" s="105">
        <v>75.2</v>
      </c>
      <c r="L150" s="105">
        <v>81.8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7" t="s">
        <v>1142</v>
      </c>
      <c r="O150" s="106">
        <v>0.3125</v>
      </c>
      <c r="P150" s="106">
        <v>6.9444444444444447E-4</v>
      </c>
      <c r="Q150" s="105">
        <v>1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5" t="s">
        <v>1143</v>
      </c>
      <c r="W150" s="151" t="s">
        <v>1146</v>
      </c>
      <c r="X150" s="104" t="s">
        <v>416</v>
      </c>
      <c r="Y150" s="129" t="s">
        <v>415</v>
      </c>
      <c r="Z150" s="104"/>
      <c r="AA150" s="105">
        <v>1</v>
      </c>
      <c r="AB150" s="103" t="s">
        <v>412</v>
      </c>
      <c r="AC150" s="152" t="s">
        <v>406</v>
      </c>
      <c r="AD150" s="107">
        <v>0.29166666666666669</v>
      </c>
      <c r="AE150" s="105">
        <v>7663</v>
      </c>
      <c r="AF150" s="105" t="s">
        <v>593</v>
      </c>
      <c r="AG150" s="105" t="s">
        <v>593</v>
      </c>
      <c r="AH150" s="15"/>
      <c r="AI150" s="126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5" t="str">
        <f>IF(BS_CONTROLE[[#This Row],[Entre - Estações]]=0, "-", BS_CONTROLE[[#This Row],[Entre - Estações]])</f>
        <v>ZEZ-ZXW</v>
      </c>
      <c r="AN150" s="105" t="str">
        <f>IF(BS_CONTROLE[[#This Row],[SB]]=0, "-", BS_CONTROLE[[#This Row],[SB]])</f>
        <v>K79ZEZ2/ZXWK792</v>
      </c>
      <c r="AO150" s="105">
        <f>IF(BS_CONTROLE[[#This Row],[SUB]]=0, "-", BS_CONTROLE[[#This Row],[SUB]])</f>
        <v>92</v>
      </c>
      <c r="AP150" s="105">
        <f>BS_CONTROLE[[#This Row],[KM - Inicio]]</f>
        <v>75.2</v>
      </c>
      <c r="AQ150" s="105">
        <f>BS_CONTROLE[[#This Row],[KM - Inicio]]</f>
        <v>75.2</v>
      </c>
      <c r="AR150" s="108">
        <v>0.34305555555555556</v>
      </c>
      <c r="AS150" s="108">
        <v>0</v>
      </c>
      <c r="AT150" s="108">
        <v>6.9444444444444447E-4</v>
      </c>
      <c r="AU150" s="136"/>
      <c r="AV150" s="136"/>
      <c r="AW150" s="14"/>
      <c r="AX150" s="14"/>
      <c r="AY150" s="164">
        <f t="shared" si="14"/>
        <v>6.9444444444444447E-4</v>
      </c>
      <c r="AZ150" s="153"/>
      <c r="BA150" s="109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50"/>
      <c r="BG150" s="16"/>
      <c r="BH150" s="17">
        <v>2</v>
      </c>
      <c r="BI150" s="17"/>
      <c r="BJ150" s="17" t="s">
        <v>1258</v>
      </c>
      <c r="BK150" s="18" t="s">
        <v>1259</v>
      </c>
      <c r="BL150" s="16"/>
      <c r="BM150" s="130" t="s">
        <v>445</v>
      </c>
      <c r="BN150" s="130" t="s">
        <v>445</v>
      </c>
      <c r="BO150" s="130" t="s">
        <v>445</v>
      </c>
      <c r="BP150" s="18" t="s">
        <v>593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8" t="str">
        <f t="shared" si="19"/>
        <v>OKOK</v>
      </c>
    </row>
    <row r="151" spans="1:72" ht="23.25" hidden="1" customHeight="1">
      <c r="A151" s="47" t="str">
        <f t="shared" si="15"/>
        <v>MODERNIZAÇÃO TURMA 246059</v>
      </c>
      <c r="B151" s="102">
        <v>46059</v>
      </c>
      <c r="C151" s="135">
        <f>IF(BS_CONTROLE[[#This Row],[DATA]]="","",WEEKNUM(BS_CONTROLE[[#This Row],[DATA]]))</f>
        <v>6</v>
      </c>
      <c r="D151" s="104" t="s">
        <v>631</v>
      </c>
      <c r="E151" s="159">
        <v>62</v>
      </c>
      <c r="F151" s="126" t="s">
        <v>726</v>
      </c>
      <c r="G151" s="142" t="str">
        <f>IF(D151="","*",VLOOKUP(F151,BS_ATIVIDADE[],3,FALSE))</f>
        <v>MODERNIZAÇÃO</v>
      </c>
      <c r="H151" s="180" t="s">
        <v>593</v>
      </c>
      <c r="I151" s="106" t="s">
        <v>593</v>
      </c>
      <c r="J151" s="105">
        <v>92</v>
      </c>
      <c r="K151" s="105">
        <v>75.373999999999995</v>
      </c>
      <c r="L151" s="105">
        <v>75.45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6">
        <v>0.33333333333333331</v>
      </c>
      <c r="P151" s="106">
        <v>6.9444444444444447E-4</v>
      </c>
      <c r="Q151" s="105">
        <v>4</v>
      </c>
      <c r="R151" s="10" t="str">
        <f>IFERROR(_xlfn.XLOOKUP(F151, BS_ATIVIDADE[ATIVIDADE],BS_ATIVIDADE[UNIDADE] ), "*")</f>
        <v>Nº DE SOLDA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5" t="s">
        <v>1143</v>
      </c>
      <c r="W151" s="151" t="s">
        <v>1055</v>
      </c>
      <c r="X151" s="104" t="s">
        <v>416</v>
      </c>
      <c r="Y151" s="129" t="s">
        <v>415</v>
      </c>
      <c r="Z151" s="104"/>
      <c r="AA151" s="105" t="s">
        <v>593</v>
      </c>
      <c r="AB151" s="103"/>
      <c r="AC151" s="152"/>
      <c r="AD151" s="107"/>
      <c r="AE151" s="105"/>
      <c r="AF151" s="105" t="s">
        <v>593</v>
      </c>
      <c r="AG151" s="105"/>
      <c r="AH151" s="15"/>
      <c r="AI151" s="126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5" t="str">
        <f>IF(BS_CONTROLE[[#This Row],[Entre - Estações]]=0, "-", BS_CONTROLE[[#This Row],[Entre - Estações]])</f>
        <v>ZEZ-ZXW</v>
      </c>
      <c r="AN151" s="105" t="str">
        <f>IF(BS_CONTROLE[[#This Row],[SB]]=0, "-", BS_CONTROLE[[#This Row],[SB]])</f>
        <v>K79ZEZ2</v>
      </c>
      <c r="AO151" s="105">
        <f>IF(BS_CONTROLE[[#This Row],[SUB]]=0, "-", BS_CONTROLE[[#This Row],[SUB]])</f>
        <v>92</v>
      </c>
      <c r="AP151" s="105">
        <f>BS_CONTROLE[[#This Row],[KM - Inicio]]</f>
        <v>75.373999999999995</v>
      </c>
      <c r="AQ151" s="105">
        <f>BS_CONTROLE[[#This Row],[KM - Inicio]]</f>
        <v>75.373999999999995</v>
      </c>
      <c r="AR151" s="108">
        <v>0.33333333333333331</v>
      </c>
      <c r="AS151" s="108">
        <v>0</v>
      </c>
      <c r="AT151" s="108">
        <v>6.9444444444444447E-4</v>
      </c>
      <c r="AU151" s="136"/>
      <c r="AV151" s="136"/>
      <c r="AW151" s="14"/>
      <c r="AX151" s="14"/>
      <c r="AY151" s="164">
        <f t="shared" si="14"/>
        <v>6.9444444444444447E-4</v>
      </c>
      <c r="AZ151" s="153"/>
      <c r="BA151" s="109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50"/>
      <c r="BG151" s="16"/>
      <c r="BH151" s="17">
        <v>0</v>
      </c>
      <c r="BI151" s="17"/>
      <c r="BJ151" s="17" t="s">
        <v>1256</v>
      </c>
      <c r="BK151" s="18" t="s">
        <v>1260</v>
      </c>
      <c r="BL151" s="16"/>
      <c r="BM151" s="130" t="s">
        <v>431</v>
      </c>
      <c r="BN151" s="130" t="s">
        <v>453</v>
      </c>
      <c r="BO151" s="130" t="s">
        <v>561</v>
      </c>
      <c r="BP151" s="18" t="s">
        <v>1260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8" t="str">
        <f t="shared" si="19"/>
        <v>NãoControláveisVandalismo</v>
      </c>
    </row>
    <row r="152" spans="1:72" hidden="1">
      <c r="A152" s="47" t="str">
        <f t="shared" si="15"/>
        <v>MODERNIZAÇÃO SERRA46059</v>
      </c>
      <c r="B152" s="102">
        <v>46059</v>
      </c>
      <c r="C152" s="135">
        <f>IF(BS_CONTROLE[[#This Row],[DATA]]="","",WEEKNUM(BS_CONTROLE[[#This Row],[DATA]]))</f>
        <v>6</v>
      </c>
      <c r="D152" s="104" t="s">
        <v>635</v>
      </c>
      <c r="E152" s="159">
        <v>61</v>
      </c>
      <c r="F152" s="126" t="s">
        <v>583</v>
      </c>
      <c r="G152" s="142" t="str">
        <f>IF(D152="","*",VLOOKUP(F152,BS_ATIVIDADE[],3,FALSE))</f>
        <v>OUTROS</v>
      </c>
      <c r="H152" s="180" t="s">
        <v>593</v>
      </c>
      <c r="I152" s="106" t="s">
        <v>593</v>
      </c>
      <c r="J152" s="105">
        <v>92</v>
      </c>
      <c r="K152" s="105">
        <v>102.48</v>
      </c>
      <c r="L152" s="105">
        <v>102.18</v>
      </c>
      <c r="M152" s="127" t="s">
        <v>331</v>
      </c>
      <c r="N152" s="127" t="s">
        <v>1154</v>
      </c>
      <c r="O152" s="106">
        <v>0.33333333333333331</v>
      </c>
      <c r="P152" s="106">
        <v>0.22916666666666666</v>
      </c>
      <c r="Q152" s="105">
        <v>1</v>
      </c>
      <c r="R152" s="10" t="str">
        <f>IFERROR(_xlfn.XLOOKUP(F152, BS_ATIVIDADE[ATIVIDADE],BS_ATIVIDADE[UNIDADE] ), "*")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5" t="s">
        <v>1143</v>
      </c>
      <c r="W152" s="151" t="s">
        <v>1155</v>
      </c>
      <c r="X152" s="104" t="s">
        <v>416</v>
      </c>
      <c r="Y152" s="129" t="s">
        <v>415</v>
      </c>
      <c r="Z152" s="104"/>
      <c r="AA152" s="105" t="s">
        <v>593</v>
      </c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ZGP-ZPT</v>
      </c>
      <c r="AN152" s="105" t="str">
        <f>IF(BS_CONTROLE[[#This Row],[SB]]=0, "-", BS_CONTROLE[[#This Row],[SB]])</f>
        <v>ZGP2/105ZGP2/ZPT1052</v>
      </c>
      <c r="AO152" s="105">
        <f>IF(BS_CONTROLE[[#This Row],[SUB]]=0, "-", BS_CONTROLE[[#This Row],[SUB]])</f>
        <v>92</v>
      </c>
      <c r="AP152" s="105">
        <f>BS_CONTROLE[[#This Row],[KM - Inicio]]</f>
        <v>102.48</v>
      </c>
      <c r="AQ152" s="105">
        <f>BS_CONTROLE[[#This Row],[KM - Inicio]]</f>
        <v>102.48</v>
      </c>
      <c r="AR152" s="108">
        <v>0.33333333333333331</v>
      </c>
      <c r="AS152" s="108">
        <v>0</v>
      </c>
      <c r="AT152" s="108">
        <v>0</v>
      </c>
      <c r="AU152" s="136"/>
      <c r="AV152" s="136"/>
      <c r="AW152" s="14"/>
      <c r="AX152" s="14"/>
      <c r="AY152" s="164">
        <f t="shared" si="14"/>
        <v>0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50"/>
      <c r="BG152" s="16"/>
      <c r="BH152" s="17">
        <v>0</v>
      </c>
      <c r="BI152" s="17"/>
      <c r="BJ152" s="17" t="s">
        <v>1261</v>
      </c>
      <c r="BK152" s="18" t="s">
        <v>1261</v>
      </c>
      <c r="BL152" s="16"/>
      <c r="BM152" s="130" t="s">
        <v>440</v>
      </c>
      <c r="BN152" s="130" t="s">
        <v>460</v>
      </c>
      <c r="BO152" s="130" t="s">
        <v>574</v>
      </c>
      <c r="BP152" s="18" t="s">
        <v>1262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8" t="str">
        <f t="shared" si="19"/>
        <v>CCOCirculaçãoIntervaloContrato</v>
      </c>
    </row>
    <row r="153" spans="1:72" ht="28.5" hidden="1" customHeight="1">
      <c r="A153" s="47" t="str">
        <f t="shared" si="15"/>
        <v>W6246059</v>
      </c>
      <c r="B153" s="102">
        <v>46059</v>
      </c>
      <c r="C153" s="135">
        <f>IF(BS_CONTROLE[[#This Row],[DATA]]="","",WEEKNUM(BS_CONTROLE[[#This Row],[DATA]]))</f>
        <v>6</v>
      </c>
      <c r="D153" s="104" t="s">
        <v>828</v>
      </c>
      <c r="E153" s="159">
        <v>66</v>
      </c>
      <c r="F153" s="126" t="s">
        <v>786</v>
      </c>
      <c r="G153" s="142" t="str">
        <f>IF(D153="","*",VLOOKUP(F153,BS_ATIVIDADE[],3,FALSE))</f>
        <v>OUTROS</v>
      </c>
      <c r="H153" s="180" t="s">
        <v>184</v>
      </c>
      <c r="I153" s="106" t="s">
        <v>1107</v>
      </c>
      <c r="J153" s="105">
        <v>92</v>
      </c>
      <c r="K153" s="105">
        <v>102.1</v>
      </c>
      <c r="L153" s="105">
        <v>106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6">
        <v>0.3125</v>
      </c>
      <c r="P153" s="106">
        <v>6.9444444444444447E-4</v>
      </c>
      <c r="Q153" s="105">
        <v>1</v>
      </c>
      <c r="R153" s="10" t="str">
        <f>IFERROR(_xlfn.XLOOKUP(F153, BS_ATIVIDADE[ATIVIDADE],BS_ATIVIDADE[UNIDADE] ), "*")</f>
        <v>Nº DE PEÇAS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5" t="s">
        <v>1143</v>
      </c>
      <c r="W153" s="151" t="s">
        <v>1156</v>
      </c>
      <c r="X153" s="104" t="s">
        <v>416</v>
      </c>
      <c r="Y153" s="129" t="s">
        <v>415</v>
      </c>
      <c r="Z153" s="104"/>
      <c r="AA153" s="105">
        <v>1</v>
      </c>
      <c r="AB153" s="103" t="s">
        <v>412</v>
      </c>
      <c r="AC153" s="152"/>
      <c r="AD153" s="107">
        <v>0.29166666666666669</v>
      </c>
      <c r="AE153" s="105">
        <v>9038</v>
      </c>
      <c r="AF153" s="105" t="s">
        <v>593</v>
      </c>
      <c r="AG153" s="105"/>
      <c r="AH153" s="15"/>
      <c r="AI153" s="126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5" t="str">
        <f>IF(BS_CONTROLE[[#This Row],[Entre - Estações]]=0, "-", BS_CONTROLE[[#This Row],[Entre - Estações]])</f>
        <v>ZGP</v>
      </c>
      <c r="AN153" s="105" t="str">
        <f>IF(BS_CONTROLE[[#This Row],[SB]]=0, "-", BS_CONTROLE[[#This Row],[SB]])</f>
        <v>ZGP2</v>
      </c>
      <c r="AO153" s="105">
        <f>IF(BS_CONTROLE[[#This Row],[SUB]]=0, "-", BS_CONTROLE[[#This Row],[SUB]])</f>
        <v>92</v>
      </c>
      <c r="AP153" s="105">
        <f>BS_CONTROLE[[#This Row],[KM - Inicio]]</f>
        <v>102.1</v>
      </c>
      <c r="AQ153" s="105">
        <f>BS_CONTROLE[[#This Row],[KM - Inicio]]</f>
        <v>102.1</v>
      </c>
      <c r="AR153" s="108">
        <v>0</v>
      </c>
      <c r="AS153" s="108">
        <v>0</v>
      </c>
      <c r="AT153" s="108">
        <v>0</v>
      </c>
      <c r="AU153" s="136"/>
      <c r="AV153" s="136"/>
      <c r="AW153" s="14"/>
      <c r="AX153" s="14"/>
      <c r="AY153" s="164">
        <f t="shared" si="14"/>
        <v>0</v>
      </c>
      <c r="AZ153" s="153"/>
      <c r="BA153" s="109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50"/>
      <c r="BG153" s="16"/>
      <c r="BH153" s="17">
        <v>0</v>
      </c>
      <c r="BI153" s="17"/>
      <c r="BJ153" s="17" t="s">
        <v>1261</v>
      </c>
      <c r="BK153" s="18" t="s">
        <v>1261</v>
      </c>
      <c r="BL153" s="16"/>
      <c r="BM153" s="130" t="s">
        <v>440</v>
      </c>
      <c r="BN153" s="130" t="s">
        <v>460</v>
      </c>
      <c r="BO153" s="130" t="s">
        <v>574</v>
      </c>
      <c r="BP153" s="18" t="s">
        <v>1261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8" t="str">
        <f t="shared" si="19"/>
        <v>CCOCirculaçãoIntervaloContrato</v>
      </c>
    </row>
    <row r="154" spans="1:72" hidden="1">
      <c r="A154" s="47" t="str">
        <f t="shared" si="15"/>
        <v>HUELTON (TP-725)46059</v>
      </c>
      <c r="B154" s="102">
        <v>46059</v>
      </c>
      <c r="C154" s="135">
        <f>IF(BS_CONTROLE[[#This Row],[DATA]]="","",WEEKNUM(BS_CONTROLE[[#This Row],[DATA]]))</f>
        <v>6</v>
      </c>
      <c r="D154" s="104" t="s">
        <v>889</v>
      </c>
      <c r="E154" s="159">
        <v>146</v>
      </c>
      <c r="F154" s="126" t="s">
        <v>775</v>
      </c>
      <c r="G154" s="142" t="str">
        <f>IF(D154="","*",VLOOKUP(F154,BS_ATIVIDADE[],3,FALSE))</f>
        <v>SOLDA</v>
      </c>
      <c r="H154" s="106" t="s">
        <v>593</v>
      </c>
      <c r="I154" s="106" t="s">
        <v>593</v>
      </c>
      <c r="J154" s="105">
        <v>92</v>
      </c>
      <c r="K154" s="105">
        <v>106.7</v>
      </c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7" t="s">
        <v>337</v>
      </c>
      <c r="O154" s="106">
        <v>0.41666666666666669</v>
      </c>
      <c r="P154" s="106">
        <v>6.25E-2</v>
      </c>
      <c r="Q154" s="105">
        <v>1</v>
      </c>
      <c r="R154" s="10" t="str">
        <f>IFERROR(_xlfn.XLOOKUP(F154, BS_ATIVIDADE[ATIVIDADE],BS_ATIVIDADE[UNIDADE] ), "*")</f>
        <v>Nº DE SOLDA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5" t="s">
        <v>1104</v>
      </c>
      <c r="W154" s="151" t="s">
        <v>1055</v>
      </c>
      <c r="X154" s="104" t="s">
        <v>421</v>
      </c>
      <c r="Y154" s="129" t="s">
        <v>424</v>
      </c>
      <c r="Z154" s="104"/>
      <c r="AA154" s="105" t="s">
        <v>593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ZPT</v>
      </c>
      <c r="AN154" s="105" t="str">
        <f>IF(BS_CONTROLE[[#This Row],[SB]]=0, "-", BS_CONTROLE[[#This Row],[SB]])</f>
        <v>ZPT2</v>
      </c>
      <c r="AO154" s="105">
        <f>IF(BS_CONTROLE[[#This Row],[SUB]]=0, "-", BS_CONTROLE[[#This Row],[SUB]])</f>
        <v>92</v>
      </c>
      <c r="AP154" s="105">
        <f>BS_CONTROLE[[#This Row],[KM - Inicio]]</f>
        <v>106.7</v>
      </c>
      <c r="AQ154" s="105">
        <f>BS_CONTROLE[[#This Row],[KM - Inicio]]</f>
        <v>106.7</v>
      </c>
      <c r="AR154" s="108">
        <v>0.44861111111111113</v>
      </c>
      <c r="AS154" s="108">
        <v>0.58819444444444446</v>
      </c>
      <c r="AT154" s="108">
        <v>0.65069444444444446</v>
      </c>
      <c r="AU154" s="136"/>
      <c r="AV154" s="136"/>
      <c r="AW154" s="14"/>
      <c r="AX154" s="14"/>
      <c r="AY154" s="164">
        <f t="shared" si="14"/>
        <v>6.25E-2</v>
      </c>
      <c r="AZ154" s="153"/>
      <c r="BA154" s="109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50"/>
      <c r="BG154" s="16"/>
      <c r="BH154" s="17">
        <v>2</v>
      </c>
      <c r="BI154" s="17"/>
      <c r="BJ154" s="17" t="s">
        <v>1263</v>
      </c>
      <c r="BK154" s="18" t="s">
        <v>1264</v>
      </c>
      <c r="BL154" s="16"/>
      <c r="BM154" s="130" t="s">
        <v>445</v>
      </c>
      <c r="BN154" s="130" t="s">
        <v>445</v>
      </c>
      <c r="BO154" s="130" t="s">
        <v>445</v>
      </c>
      <c r="BP154" s="18" t="s">
        <v>593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8" t="str">
        <f t="shared" si="19"/>
        <v>OKOK</v>
      </c>
    </row>
    <row r="155" spans="1:72" hidden="1">
      <c r="A155" s="47" t="str">
        <f t="shared" si="15"/>
        <v>DIEGO (TF-42)46059</v>
      </c>
      <c r="B155" s="102">
        <v>46059</v>
      </c>
      <c r="C155" s="135">
        <f>IF(BS_CONTROLE[[#This Row],[DATA]]="","",WEEKNUM(BS_CONTROLE[[#This Row],[DATA]]))</f>
        <v>6</v>
      </c>
      <c r="D155" s="104" t="s">
        <v>870</v>
      </c>
      <c r="E155" s="159">
        <v>93</v>
      </c>
      <c r="F155" s="126" t="s">
        <v>671</v>
      </c>
      <c r="G155" s="142" t="str">
        <f>IF(D155="","*",VLOOKUP(F155,BS_ATIVIDADE[],3,FALSE))</f>
        <v>LIMPEZA LASTRO</v>
      </c>
      <c r="H155" s="106" t="s">
        <v>593</v>
      </c>
      <c r="I155" s="106" t="s">
        <v>593</v>
      </c>
      <c r="J155" s="105">
        <v>53</v>
      </c>
      <c r="K155" s="105">
        <v>109.05</v>
      </c>
      <c r="L155" s="105" t="s">
        <v>593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6">
        <v>0.41666666666666669</v>
      </c>
      <c r="P155" s="106">
        <v>8.3333333333333329E-2</v>
      </c>
      <c r="Q155" s="105">
        <v>30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5" t="s">
        <v>1104</v>
      </c>
      <c r="W155" s="151" t="s">
        <v>1191</v>
      </c>
      <c r="X155" s="104" t="s">
        <v>421</v>
      </c>
      <c r="Y155" s="129" t="s">
        <v>424</v>
      </c>
      <c r="Z155" s="104"/>
      <c r="AA155" s="105" t="s">
        <v>593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PAT-ZGM</v>
      </c>
      <c r="AN155" s="105" t="str">
        <f>IF(BS_CONTROLE[[#This Row],[SB]]=0, "-", BS_CONTROLE[[#This Row],[SB]])</f>
        <v>PAT1102</v>
      </c>
      <c r="AO155" s="105">
        <f>IF(BS_CONTROLE[[#This Row],[SUB]]=0, "-", BS_CONTROLE[[#This Row],[SUB]])</f>
        <v>53</v>
      </c>
      <c r="AP155" s="105">
        <f>BS_CONTROLE[[#This Row],[KM - Inicio]]</f>
        <v>109.05</v>
      </c>
      <c r="AQ155" s="105">
        <f>BS_CONTROLE[[#This Row],[KM - Inicio]]</f>
        <v>109.05</v>
      </c>
      <c r="AR155" s="108">
        <v>0.39027777777777778</v>
      </c>
      <c r="AS155" s="108">
        <v>0.3923611111111111</v>
      </c>
      <c r="AT155" s="108">
        <v>0.47569444444444442</v>
      </c>
      <c r="AU155" s="136"/>
      <c r="AV155" s="136"/>
      <c r="AW155" s="14"/>
      <c r="AX155" s="14"/>
      <c r="AY155" s="164">
        <f t="shared" si="14"/>
        <v>8.3333333333333315E-2</v>
      </c>
      <c r="AZ155" s="153"/>
      <c r="BA155" s="109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50"/>
      <c r="BG155" s="16"/>
      <c r="BH155" s="17">
        <v>0</v>
      </c>
      <c r="BI155" s="17"/>
      <c r="BJ155" s="17" t="s">
        <v>1265</v>
      </c>
      <c r="BK155" s="18" t="s">
        <v>1266</v>
      </c>
      <c r="BL155" s="16"/>
      <c r="BM155" s="130" t="s">
        <v>436</v>
      </c>
      <c r="BN155" s="130" t="s">
        <v>456</v>
      </c>
      <c r="BO155" s="130" t="s">
        <v>522</v>
      </c>
      <c r="BP155" s="18" t="s">
        <v>1266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8" t="str">
        <f t="shared" si="19"/>
        <v>MecânicaLocomotiva</v>
      </c>
    </row>
    <row r="156" spans="1:72" hidden="1">
      <c r="A156" s="47" t="str">
        <f t="shared" si="15"/>
        <v>V8546059</v>
      </c>
      <c r="B156" s="102">
        <v>46059</v>
      </c>
      <c r="C156" s="135">
        <f>IF(BS_CONTROLE[[#This Row],[DATA]]="","",WEEKNUM(BS_CONTROLE[[#This Row],[DATA]]))</f>
        <v>6</v>
      </c>
      <c r="D156" s="104" t="s">
        <v>794</v>
      </c>
      <c r="E156" s="159">
        <v>60</v>
      </c>
      <c r="F156" s="126" t="s">
        <v>698</v>
      </c>
      <c r="G156" s="142" t="str">
        <f>IF(D156="","*",VLOOKUP(F156,BS_ATIVIDADE[],3,FALSE))</f>
        <v>MECANIZAÇÃO - SOCADORA</v>
      </c>
      <c r="H156" s="106" t="s">
        <v>1149</v>
      </c>
      <c r="I156" s="106" t="s">
        <v>1149</v>
      </c>
      <c r="J156" s="105">
        <v>30</v>
      </c>
      <c r="K156" s="105">
        <v>115.3</v>
      </c>
      <c r="L156" s="105">
        <v>118.8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6">
        <v>0.39583333333333331</v>
      </c>
      <c r="P156" s="106">
        <v>8.3333333333333329E-2</v>
      </c>
      <c r="Q156" s="105">
        <v>480</v>
      </c>
      <c r="R156" s="10" t="str">
        <f>IFERROR(_xlfn.XLOOKUP(F156, BS_ATIVIDADE[ATIVIDADE],BS_ATIVIDADE[UNIDADE] ), "*")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5" t="s">
        <v>1061</v>
      </c>
      <c r="W156" s="151" t="s">
        <v>1050</v>
      </c>
      <c r="X156" s="104" t="s">
        <v>421</v>
      </c>
      <c r="Y156" s="129" t="s">
        <v>424</v>
      </c>
      <c r="Z156" s="104"/>
      <c r="AA156" s="105">
        <v>1</v>
      </c>
      <c r="AB156" s="103" t="s">
        <v>412</v>
      </c>
      <c r="AC156" s="152"/>
      <c r="AD156" s="107">
        <v>0.35416666666666669</v>
      </c>
      <c r="AE156" s="105">
        <v>2235</v>
      </c>
      <c r="AF156" s="105" t="s">
        <v>593</v>
      </c>
      <c r="AG156" s="105" t="s">
        <v>593</v>
      </c>
      <c r="AH156" s="15"/>
      <c r="AI156" s="126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5" t="str">
        <f>IF(BS_CONTROLE[[#This Row],[Entre - Estações]]=0, "-", BS_CONTROLE[[#This Row],[Entre - Estações]])</f>
        <v>ZGM-ZZV</v>
      </c>
      <c r="AN156" s="105" t="str">
        <f>IF(BS_CONTROLE[[#This Row],[SB]]=0, "-", BS_CONTROLE[[#This Row],[SB]])</f>
        <v>117ZGM1</v>
      </c>
      <c r="AO156" s="105">
        <f>IF(BS_CONTROLE[[#This Row],[SUB]]=0, "-", BS_CONTROLE[[#This Row],[SUB]])</f>
        <v>30</v>
      </c>
      <c r="AP156" s="105">
        <f>BS_CONTROLE[[#This Row],[KM - Inicio]]</f>
        <v>115.3</v>
      </c>
      <c r="AQ156" s="105">
        <f>BS_CONTROLE[[#This Row],[KM - Inicio]]</f>
        <v>115.3</v>
      </c>
      <c r="AR156" s="108">
        <v>0.34097222222222223</v>
      </c>
      <c r="AS156" s="108">
        <v>0</v>
      </c>
      <c r="AT156" s="108">
        <v>0</v>
      </c>
      <c r="AU156" s="136"/>
      <c r="AV156" s="136"/>
      <c r="AW156" s="14"/>
      <c r="AX156" s="14"/>
      <c r="AY156" s="164">
        <f t="shared" si="14"/>
        <v>0</v>
      </c>
      <c r="AZ156" s="153"/>
      <c r="BA156" s="109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50"/>
      <c r="BG156" s="16"/>
      <c r="BH156" s="17">
        <v>0</v>
      </c>
      <c r="BI156" s="17"/>
      <c r="BJ156" s="17" t="s">
        <v>1267</v>
      </c>
      <c r="BK156" s="18" t="s">
        <v>1267</v>
      </c>
      <c r="BL156" s="16"/>
      <c r="BM156" s="130" t="s">
        <v>440</v>
      </c>
      <c r="BN156" s="130" t="s">
        <v>469</v>
      </c>
      <c r="BO156" s="130" t="s">
        <v>530</v>
      </c>
      <c r="BP156" s="18" t="s">
        <v>1267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8" t="str">
        <f t="shared" si="19"/>
        <v>CCOCirculaçãoIntervaloOportunidade</v>
      </c>
    </row>
    <row r="157" spans="1:72" hidden="1">
      <c r="A157" s="47" t="str">
        <f t="shared" si="15"/>
        <v>CAIQUE (TMA-677)46059</v>
      </c>
      <c r="B157" s="102">
        <v>46059</v>
      </c>
      <c r="C157" s="135">
        <f>IF(BS_CONTROLE[[#This Row],[DATA]]="","",WEEKNUM(BS_CONTROLE[[#This Row],[DATA]]))</f>
        <v>6</v>
      </c>
      <c r="D157" s="104" t="s">
        <v>859</v>
      </c>
      <c r="E157" s="159">
        <v>57</v>
      </c>
      <c r="F157" s="126" t="s">
        <v>726</v>
      </c>
      <c r="G157" s="142" t="str">
        <f>IF(D157="","*",VLOOKUP(F157,BS_ATIVIDADE[],3,FALSE))</f>
        <v>MODERNIZAÇÃO</v>
      </c>
      <c r="H157" s="106" t="s">
        <v>593</v>
      </c>
      <c r="I157" s="106" t="s">
        <v>593</v>
      </c>
      <c r="J157" s="105">
        <v>48</v>
      </c>
      <c r="K157" s="105">
        <v>123.363</v>
      </c>
      <c r="L157" s="105" t="s">
        <v>593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7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6">
        <v>0.35416666666666669</v>
      </c>
      <c r="P157" s="106">
        <v>6.25E-2</v>
      </c>
      <c r="Q157" s="105">
        <v>1</v>
      </c>
      <c r="R157" s="10" t="str">
        <f>IFERROR(_xlfn.XLOOKUP(F157, BS_ATIVIDADE[ATIVIDADE],BS_ATIVIDADE[UNIDADE] ), "*")</f>
        <v>Nº DE SOLDA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5" t="s">
        <v>1100</v>
      </c>
      <c r="W157" s="151" t="s">
        <v>1055</v>
      </c>
      <c r="X157" s="104" t="s">
        <v>421</v>
      </c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5" t="str">
        <f>IF(BS_CONTROLE[[#This Row],[Entre - Estações]]=0, "-", BS_CONTROLE[[#This Row],[Entre - Estações]])</f>
        <v>ZWI-ZEM</v>
      </c>
      <c r="AN157" s="105">
        <f>IF(BS_CONTROLE[[#This Row],[SB]]=0, "-", BS_CONTROLE[[#This Row],[SB]])</f>
        <v>1241231</v>
      </c>
      <c r="AO157" s="105">
        <f>IF(BS_CONTROLE[[#This Row],[SUB]]=0, "-", BS_CONTROLE[[#This Row],[SUB]])</f>
        <v>48</v>
      </c>
      <c r="AP157" s="105">
        <f>BS_CONTROLE[[#This Row],[KM - Inicio]]</f>
        <v>123.363</v>
      </c>
      <c r="AQ157" s="105">
        <f>BS_CONTROLE[[#This Row],[KM - Inicio]]</f>
        <v>123.363</v>
      </c>
      <c r="AR157" s="108">
        <v>0.42222222222222222</v>
      </c>
      <c r="AS157" s="108">
        <v>0.43055555555555558</v>
      </c>
      <c r="AT157" s="108">
        <v>0.5</v>
      </c>
      <c r="AU157" s="136"/>
      <c r="AV157" s="136"/>
      <c r="AW157" s="14"/>
      <c r="AX157" s="14"/>
      <c r="AY157" s="164">
        <f t="shared" si="14"/>
        <v>6.944444444444442E-2</v>
      </c>
      <c r="AZ157" s="153"/>
      <c r="BA157" s="109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50"/>
      <c r="BG157" s="16"/>
      <c r="BH157" s="17">
        <v>2</v>
      </c>
      <c r="BI157" s="17"/>
      <c r="BJ157" s="17" t="s">
        <v>1268</v>
      </c>
      <c r="BK157" s="18" t="s">
        <v>1269</v>
      </c>
      <c r="BL157" s="16"/>
      <c r="BM157" s="130" t="s">
        <v>445</v>
      </c>
      <c r="BN157" s="130" t="s">
        <v>445</v>
      </c>
      <c r="BO157" s="130" t="s">
        <v>445</v>
      </c>
      <c r="BP157" s="18" t="s">
        <v>593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8" t="str">
        <f t="shared" si="19"/>
        <v>OKOK</v>
      </c>
    </row>
    <row r="158" spans="1:72" hidden="1">
      <c r="A158" s="47" t="str">
        <f t="shared" si="15"/>
        <v>WALTER (TP-810)46059</v>
      </c>
      <c r="B158" s="102">
        <v>46059</v>
      </c>
      <c r="C158" s="135">
        <f>IF(BS_CONTROLE[[#This Row],[DATA]]="","",WEEKNUM(BS_CONTROLE[[#This Row],[DATA]]))</f>
        <v>6</v>
      </c>
      <c r="D158" s="104" t="s">
        <v>945</v>
      </c>
      <c r="E158" s="159">
        <v>58</v>
      </c>
      <c r="F158" s="126" t="s">
        <v>726</v>
      </c>
      <c r="G158" s="142" t="str">
        <f>IF(D158="","*",VLOOKUP(F158,BS_ATIVIDADE[],3,FALSE))</f>
        <v>MODERNIZAÇÃO</v>
      </c>
      <c r="H158" s="106" t="s">
        <v>593</v>
      </c>
      <c r="I158" s="106" t="s">
        <v>593</v>
      </c>
      <c r="J158" s="105">
        <v>48</v>
      </c>
      <c r="K158" s="105">
        <v>123.465</v>
      </c>
      <c r="L158" s="105" t="s">
        <v>593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7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6">
        <v>0.35416666666666669</v>
      </c>
      <c r="P158" s="106">
        <v>6.25E-2</v>
      </c>
      <c r="Q158" s="105">
        <v>1</v>
      </c>
      <c r="R158" s="10" t="str">
        <f>IFERROR(_xlfn.XLOOKUP(F158, BS_ATIVIDADE[ATIVIDADE],BS_ATIVIDADE[UNIDADE] ), "*")</f>
        <v>Nº DE SOLDA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5" t="s">
        <v>1100</v>
      </c>
      <c r="W158" s="151" t="s">
        <v>1055</v>
      </c>
      <c r="X158" s="104" t="s">
        <v>421</v>
      </c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5" t="str">
        <f>IF(BS_CONTROLE[[#This Row],[Entre - Estações]]=0, "-", BS_CONTROLE[[#This Row],[Entre - Estações]])</f>
        <v>ZWI-ZEM</v>
      </c>
      <c r="AN158" s="105">
        <f>IF(BS_CONTROLE[[#This Row],[SB]]=0, "-", BS_CONTROLE[[#This Row],[SB]])</f>
        <v>1241231</v>
      </c>
      <c r="AO158" s="105">
        <f>IF(BS_CONTROLE[[#This Row],[SUB]]=0, "-", BS_CONTROLE[[#This Row],[SUB]])</f>
        <v>48</v>
      </c>
      <c r="AP158" s="105">
        <f>BS_CONTROLE[[#This Row],[KM - Inicio]]</f>
        <v>123.465</v>
      </c>
      <c r="AQ158" s="105">
        <f>BS_CONTROLE[[#This Row],[KM - Inicio]]</f>
        <v>123.465</v>
      </c>
      <c r="AR158" s="108">
        <v>0.42222222222222222</v>
      </c>
      <c r="AS158" s="108">
        <v>0.43055555555555558</v>
      </c>
      <c r="AT158" s="108">
        <v>0.5</v>
      </c>
      <c r="AU158" s="136"/>
      <c r="AV158" s="136"/>
      <c r="AW158" s="14"/>
      <c r="AX158" s="14"/>
      <c r="AY158" s="164">
        <f t="shared" si="14"/>
        <v>6.944444444444442E-2</v>
      </c>
      <c r="AZ158" s="153"/>
      <c r="BA158" s="109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50"/>
      <c r="BG158" s="16"/>
      <c r="BH158" s="17">
        <v>2</v>
      </c>
      <c r="BI158" s="17"/>
      <c r="BJ158" s="17" t="s">
        <v>1268</v>
      </c>
      <c r="BK158" s="18" t="s">
        <v>1269</v>
      </c>
      <c r="BL158" s="16"/>
      <c r="BM158" s="130" t="s">
        <v>445</v>
      </c>
      <c r="BN158" s="130" t="s">
        <v>445</v>
      </c>
      <c r="BO158" s="130" t="s">
        <v>445</v>
      </c>
      <c r="BP158" s="18" t="s">
        <v>593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8" t="str">
        <f t="shared" si="19"/>
        <v>OKOK</v>
      </c>
    </row>
    <row r="159" spans="1:72" hidden="1">
      <c r="A159" s="47" t="str">
        <f t="shared" si="15"/>
        <v>EXPANSÃO TURMA 146059</v>
      </c>
      <c r="B159" s="102">
        <v>46059</v>
      </c>
      <c r="C159" s="135">
        <f>IF(BS_CONTROLE[[#This Row],[DATA]]="","",WEEKNUM(BS_CONTROLE[[#This Row],[DATA]]))</f>
        <v>6</v>
      </c>
      <c r="D159" s="104" t="s">
        <v>594</v>
      </c>
      <c r="E159" s="159">
        <v>94</v>
      </c>
      <c r="F159" s="126" t="s">
        <v>654</v>
      </c>
      <c r="G159" s="142" t="str">
        <f>IF(D159="","*",VLOOKUP(F159,BS_ATIVIDADE[],3,FALSE))</f>
        <v>EXPANSÃO</v>
      </c>
      <c r="H159" s="106" t="s">
        <v>593</v>
      </c>
      <c r="I159" s="106" t="s">
        <v>593</v>
      </c>
      <c r="J159" s="105">
        <v>53</v>
      </c>
      <c r="K159" s="105">
        <v>123.59</v>
      </c>
      <c r="L159" s="105" t="s">
        <v>593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6">
        <v>0.35416666666666669</v>
      </c>
      <c r="P159" s="106">
        <v>6.25E-2</v>
      </c>
      <c r="Q159" s="105">
        <v>1</v>
      </c>
      <c r="R159" s="10" t="str">
        <f>IFERROR(_xlfn.XLOOKUP(F159, BS_ATIVIDADE[ATIVIDADE],BS_ATIVIDADE[UNIDADE] ), "*")</f>
        <v>Nº DE SOLDA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5" t="s">
        <v>1270</v>
      </c>
      <c r="W159" s="151" t="s">
        <v>1055</v>
      </c>
      <c r="X159" s="104" t="s">
        <v>421</v>
      </c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ZZV-ZPG</v>
      </c>
      <c r="AN159" s="105" t="str">
        <f>IF(BS_CONTROLE[[#This Row],[SB]]=0, "-", BS_CONTROLE[[#This Row],[SB]])</f>
        <v>ZPGZZV</v>
      </c>
      <c r="AO159" s="105">
        <f>IF(BS_CONTROLE[[#This Row],[SUB]]=0, "-", BS_CONTROLE[[#This Row],[SUB]])</f>
        <v>53</v>
      </c>
      <c r="AP159" s="105">
        <f>BS_CONTROLE[[#This Row],[KM - Inicio]]</f>
        <v>123.59</v>
      </c>
      <c r="AQ159" s="105">
        <f>BS_CONTROLE[[#This Row],[KM - Inicio]]</f>
        <v>123.59</v>
      </c>
      <c r="AR159" s="108">
        <v>0.33333333333333331</v>
      </c>
      <c r="AS159" s="108">
        <v>0.375</v>
      </c>
      <c r="AT159" s="108">
        <v>0.4375</v>
      </c>
      <c r="AU159" s="136"/>
      <c r="AV159" s="136"/>
      <c r="AW159" s="14"/>
      <c r="AX159" s="14"/>
      <c r="AY159" s="164">
        <f t="shared" si="14"/>
        <v>6.25E-2</v>
      </c>
      <c r="AZ159" s="153"/>
      <c r="BA159" s="109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50"/>
      <c r="BG159" s="16"/>
      <c r="BH159" s="17">
        <v>2</v>
      </c>
      <c r="BI159" s="17"/>
      <c r="BJ159" s="17" t="s">
        <v>1271</v>
      </c>
      <c r="BK159" s="18" t="s">
        <v>1271</v>
      </c>
      <c r="BL159" s="16"/>
      <c r="BM159" s="130" t="s">
        <v>445</v>
      </c>
      <c r="BN159" s="130" t="s">
        <v>445</v>
      </c>
      <c r="BO159" s="130" t="s">
        <v>445</v>
      </c>
      <c r="BP159" s="18" t="s">
        <v>593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8" t="str">
        <f t="shared" si="19"/>
        <v>OKOK</v>
      </c>
    </row>
    <row r="160" spans="1:72" hidden="1">
      <c r="A160" s="47" t="str">
        <f t="shared" si="15"/>
        <v/>
      </c>
      <c r="B160" s="102"/>
      <c r="C160" s="135" t="str">
        <f>IF(BS_CONTROLE[[#This Row],[DATA]]="","",WEEKNUM(BS_CONTROLE[[#This Row],[DATA]]))</f>
        <v/>
      </c>
      <c r="D160" s="104"/>
      <c r="E160" s="159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 t="shared" si="14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 hidden="1">
      <c r="A161" s="47" t="str">
        <f t="shared" si="15"/>
        <v/>
      </c>
      <c r="B161" s="102"/>
      <c r="C161" s="135" t="str">
        <f>IF(BS_CONTROLE[[#This Row],[DATA]]="","",WEEKNUM(BS_CONTROLE[[#This Row],[DATA]]))</f>
        <v/>
      </c>
      <c r="D161" s="104"/>
      <c r="E161" s="159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 t="shared" si="14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 hidden="1">
      <c r="A162" s="47" t="str">
        <f t="shared" si="15"/>
        <v>EXPANSÃO TURMA 146060</v>
      </c>
      <c r="B162" s="102">
        <v>46060</v>
      </c>
      <c r="C162" s="135">
        <f>IF(BS_CONTROLE[[#This Row],[DATA]]="","",WEEKNUM(BS_CONTROLE[[#This Row],[DATA]]))</f>
        <v>6</v>
      </c>
      <c r="D162" s="104" t="s">
        <v>594</v>
      </c>
      <c r="E162" s="159"/>
      <c r="F162" s="126" t="s">
        <v>654</v>
      </c>
      <c r="G162" s="142" t="str">
        <f>IF(D162="","*",VLOOKUP(F162,BS_ATIVIDADE[],3,FALSE))</f>
        <v>EXPANSÃO</v>
      </c>
      <c r="H162" s="106" t="s">
        <v>593</v>
      </c>
      <c r="I162" s="106" t="s">
        <v>593</v>
      </c>
      <c r="J162" s="105">
        <v>70</v>
      </c>
      <c r="K162" s="105">
        <v>113.4</v>
      </c>
      <c r="L162" s="105" t="s">
        <v>593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6">
        <v>0.35416666666666669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5" t="s">
        <v>1272</v>
      </c>
      <c r="W162" s="151" t="s">
        <v>1055</v>
      </c>
      <c r="X162" s="104" t="s">
        <v>421</v>
      </c>
      <c r="Y162" s="129" t="s">
        <v>424</v>
      </c>
      <c r="Z162" s="104"/>
      <c r="AA162" s="105" t="s">
        <v>593</v>
      </c>
      <c r="AB162" s="103"/>
      <c r="AC162" s="126" t="s">
        <v>593</v>
      </c>
      <c r="AD162" s="105" t="s">
        <v>593</v>
      </c>
      <c r="AE162" s="105" t="s">
        <v>593</v>
      </c>
      <c r="AF162" s="105" t="s">
        <v>593</v>
      </c>
      <c r="AG162" s="105" t="s">
        <v>593</v>
      </c>
      <c r="AH162" s="15"/>
      <c r="AI162" s="126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ZCD</v>
      </c>
      <c r="AN162" s="105" t="str">
        <f>IF(BS_CONTROLE[[#This Row],[SB]]=0, "-", BS_CONTROLE[[#This Row],[SB]])</f>
        <v>ZCD1</v>
      </c>
      <c r="AO162" s="105">
        <f>IF(BS_CONTROLE[[#This Row],[SUB]]=0, "-", BS_CONTROLE[[#This Row],[SUB]])</f>
        <v>70</v>
      </c>
      <c r="AP162" s="105">
        <f>BS_CONTROLE[[#This Row],[KM - Inicio]]</f>
        <v>113.4</v>
      </c>
      <c r="AQ162" s="105">
        <f>BS_CONTROLE[[#This Row],[KM - Inicio]]</f>
        <v>113.4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 t="shared" si="14"/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50"/>
      <c r="BG162" s="16"/>
      <c r="BH162" s="17">
        <v>0</v>
      </c>
      <c r="BI162" s="17"/>
      <c r="BJ162" s="17" t="s">
        <v>1273</v>
      </c>
      <c r="BK162" s="18" t="s">
        <v>1274</v>
      </c>
      <c r="BL162" s="16"/>
      <c r="BM162" s="130" t="s">
        <v>447</v>
      </c>
      <c r="BN162" s="130" t="s">
        <v>471</v>
      </c>
      <c r="BO162" s="130" t="s">
        <v>471</v>
      </c>
      <c r="BP162" s="18" t="s">
        <v>593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8" t="str">
        <f t="shared" si="19"/>
        <v>CondiçõesClimáticaChuva</v>
      </c>
    </row>
    <row r="163" spans="1:72" hidden="1">
      <c r="A163" s="47" t="str">
        <f t="shared" si="15"/>
        <v>KLECIO (TP-699)</v>
      </c>
      <c r="B163" s="102"/>
      <c r="C163" s="135" t="str">
        <f>IF(BS_CONTROLE[[#This Row],[DATA]]="","",WEEKNUM(BS_CONTROLE[[#This Row],[DATA]]))</f>
        <v/>
      </c>
      <c r="D163" s="104" t="s">
        <v>911</v>
      </c>
      <c r="E163" s="159"/>
      <c r="F163" s="126" t="s">
        <v>775</v>
      </c>
      <c r="G163" s="142" t="str">
        <f>IF(D163="","*",VLOOKUP(F163,BS_ATIVIDADE[],3,FALSE))</f>
        <v>SOLDA</v>
      </c>
      <c r="H163" s="106" t="s">
        <v>593</v>
      </c>
      <c r="I163" s="106" t="s">
        <v>593</v>
      </c>
      <c r="J163" s="105">
        <v>70</v>
      </c>
      <c r="K163" s="105">
        <v>134.9</v>
      </c>
      <c r="L163" s="105" t="s">
        <v>593</v>
      </c>
      <c r="M163" s="105" t="s">
        <v>1052</v>
      </c>
      <c r="N163" s="150" t="s">
        <v>1053</v>
      </c>
      <c r="O163" s="106">
        <v>0.33333333333333331</v>
      </c>
      <c r="P163" s="106">
        <v>6.25E-2</v>
      </c>
      <c r="Q163" s="172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51" t="s">
        <v>1054</v>
      </c>
      <c r="W163" s="151" t="s">
        <v>1055</v>
      </c>
      <c r="X163" s="104" t="s">
        <v>421</v>
      </c>
      <c r="Y163" s="129"/>
      <c r="Z163" s="104"/>
      <c r="AA163" s="105" t="s">
        <v>593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ZRX-ZWX</v>
      </c>
      <c r="AN163" s="105" t="str">
        <f>IF(BS_CONTROLE[[#This Row],[SB]]=0, "-", BS_CONTROLE[[#This Row],[SB]])</f>
        <v>ZRQ1/133ZRQ1</v>
      </c>
      <c r="AO163" s="105">
        <f>IF(BS_CONTROLE[[#This Row],[SUB]]=0, "-", BS_CONTROLE[[#This Row],[SUB]])</f>
        <v>70</v>
      </c>
      <c r="AP163" s="105">
        <f>BS_CONTROLE[[#This Row],[KM - Inicio]]</f>
        <v>134.9</v>
      </c>
      <c r="AQ163" s="105">
        <f>BS_CONTROLE[[#This Row],[KM - Inicio]]</f>
        <v>134.9</v>
      </c>
      <c r="AR163" s="108"/>
      <c r="AS163" s="108"/>
      <c r="AT163" s="108"/>
      <c r="AU163" s="136"/>
      <c r="AV163" s="136"/>
      <c r="AW163" s="14"/>
      <c r="AX163" s="14"/>
      <c r="AY163" s="164">
        <f t="shared" si="14"/>
        <v>0</v>
      </c>
      <c r="AZ163" s="153"/>
      <c r="BA163" s="109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 hidden="1">
      <c r="A164" s="47" t="str">
        <f t="shared" si="15"/>
        <v>V4846060</v>
      </c>
      <c r="B164" s="102">
        <v>46060</v>
      </c>
      <c r="C164" s="135">
        <f>IF(BS_CONTROLE[[#This Row],[DATA]]="","",WEEKNUM(BS_CONTROLE[[#This Row],[DATA]]))</f>
        <v>6</v>
      </c>
      <c r="D164" s="104" t="s">
        <v>1043</v>
      </c>
      <c r="E164" s="159"/>
      <c r="F164" s="126" t="s">
        <v>607</v>
      </c>
      <c r="G164" s="142" t="str">
        <f>IF(D164="","*",VLOOKUP(F164,BS_ATIVIDADE[],3,FALSE))</f>
        <v>OUTROS</v>
      </c>
      <c r="H164" s="106" t="s">
        <v>360</v>
      </c>
      <c r="I164" s="106" t="s">
        <v>1275</v>
      </c>
      <c r="J164" s="105">
        <v>70</v>
      </c>
      <c r="K164" s="105">
        <v>82</v>
      </c>
      <c r="L164" s="105" t="s">
        <v>593</v>
      </c>
      <c r="M164" s="105" t="s">
        <v>1276</v>
      </c>
      <c r="N164" s="150" t="s">
        <v>1277</v>
      </c>
      <c r="O164" s="106">
        <v>0.33333333333333331</v>
      </c>
      <c r="P164" s="106">
        <v>4.1666666666666664E-2</v>
      </c>
      <c r="Q164" s="172">
        <v>1</v>
      </c>
      <c r="R164" s="10" t="str">
        <f>IFERROR(_xlfn.XLOOKUP(F164, BS_ATIVIDADE[ATIVIDADE],BS_ATIVIDADE[UNIDADE] ), "*")</f>
        <v>BINÁRIO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51" t="s">
        <v>1046</v>
      </c>
      <c r="W164" s="151" t="s">
        <v>1047</v>
      </c>
      <c r="X164" s="104" t="s">
        <v>421</v>
      </c>
      <c r="Y164" s="129" t="s">
        <v>424</v>
      </c>
      <c r="Z164" s="104"/>
      <c r="AA164" s="105">
        <v>1</v>
      </c>
      <c r="AB164" s="126" t="s">
        <v>412</v>
      </c>
      <c r="AC164" s="126" t="s">
        <v>593</v>
      </c>
      <c r="AD164" s="107">
        <v>0.29166666666666669</v>
      </c>
      <c r="AE164" s="105">
        <v>6249</v>
      </c>
      <c r="AF164" s="105" t="s">
        <v>593</v>
      </c>
      <c r="AG164" s="105" t="s">
        <v>593</v>
      </c>
      <c r="AH164" s="15"/>
      <c r="AI164" s="126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5" t="str">
        <f>IF(BS_CONTROLE[[#This Row],[Entre - Estações]]=0, "-", BS_CONTROLE[[#This Row],[Entre - Estações]])</f>
        <v>ZAC-ZSK</v>
      </c>
      <c r="AN164" s="105" t="str">
        <f>IF(BS_CONTROLE[[#This Row],[SB]]=0, "-", BS_CONTROLE[[#This Row],[SB]])</f>
        <v>ZACZSK</v>
      </c>
      <c r="AO164" s="105">
        <f>IF(BS_CONTROLE[[#This Row],[SUB]]=0, "-", BS_CONTROLE[[#This Row],[SUB]])</f>
        <v>70</v>
      </c>
      <c r="AP164" s="105">
        <f>BS_CONTROLE[[#This Row],[KM - Inicio]]</f>
        <v>82</v>
      </c>
      <c r="AQ164" s="105">
        <f>BS_CONTROLE[[#This Row],[KM - Inicio]]</f>
        <v>82</v>
      </c>
      <c r="AR164" s="108">
        <v>0.32291666666666669</v>
      </c>
      <c r="AS164" s="108">
        <v>0.40069444444444446</v>
      </c>
      <c r="AT164" s="108">
        <v>0.44236111111111109</v>
      </c>
      <c r="AU164" s="136"/>
      <c r="AV164" s="136"/>
      <c r="AW164" s="14"/>
      <c r="AX164" s="14"/>
      <c r="AY164" s="164">
        <f t="shared" si="14"/>
        <v>4.166666666666663E-2</v>
      </c>
      <c r="AZ164" s="153"/>
      <c r="BA164" s="109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50"/>
      <c r="BG164" s="16"/>
      <c r="BH164" s="17">
        <v>2</v>
      </c>
      <c r="BI164" s="17"/>
      <c r="BJ164" s="17" t="s">
        <v>1278</v>
      </c>
      <c r="BK164" s="18" t="s">
        <v>1279</v>
      </c>
      <c r="BL164" s="16"/>
      <c r="BM164" s="130" t="s">
        <v>445</v>
      </c>
      <c r="BN164" s="130" t="s">
        <v>445</v>
      </c>
      <c r="BO164" s="130" t="s">
        <v>445</v>
      </c>
      <c r="BP164" s="18" t="s">
        <v>593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8" t="str">
        <f t="shared" si="19"/>
        <v>OKOK</v>
      </c>
    </row>
    <row r="165" spans="1:72" ht="20.25" hidden="1" customHeight="1">
      <c r="A165" s="47" t="str">
        <f t="shared" si="15"/>
        <v>W5846060</v>
      </c>
      <c r="B165" s="102">
        <v>46060</v>
      </c>
      <c r="C165" s="135">
        <f>IF(BS_CONTROLE[[#This Row],[DATA]]="","",WEEKNUM(BS_CONTROLE[[#This Row],[DATA]]))</f>
        <v>6</v>
      </c>
      <c r="D165" s="104" t="s">
        <v>824</v>
      </c>
      <c r="E165" s="159"/>
      <c r="F165" s="126" t="s">
        <v>756</v>
      </c>
      <c r="G165" s="142" t="str">
        <f>IF(D165="","*",VLOOKUP(F165,BS_ATIVIDADE[],3,FALSE))</f>
        <v>DORMENTE - DESCARGA</v>
      </c>
      <c r="H165" s="105">
        <v>106109</v>
      </c>
      <c r="I165" s="105">
        <v>106109</v>
      </c>
      <c r="J165" s="105">
        <v>68</v>
      </c>
      <c r="K165" s="105">
        <v>64</v>
      </c>
      <c r="L165" s="105">
        <v>95</v>
      </c>
      <c r="M165" s="105" t="s">
        <v>1052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6">
        <v>0.39583333333333331</v>
      </c>
      <c r="P165" s="106">
        <v>4.1666666666666664E-2</v>
      </c>
      <c r="Q165" s="105">
        <v>88</v>
      </c>
      <c r="R165" s="10" t="str">
        <f>IFERROR(_xlfn.XLOOKUP(F165, BS_ATIVIDADE[ATIVIDADE],BS_ATIVIDADE[UNIDADE] ), "*")</f>
        <v>Nº DE DORMENTES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5" t="s">
        <v>1064</v>
      </c>
      <c r="W165" s="151" t="s">
        <v>1280</v>
      </c>
      <c r="X165" s="104" t="s">
        <v>421</v>
      </c>
      <c r="Y165" s="129" t="s">
        <v>424</v>
      </c>
      <c r="Z165" s="104"/>
      <c r="AA165" s="105" t="s">
        <v>1281</v>
      </c>
      <c r="AB165" s="103" t="s">
        <v>423</v>
      </c>
      <c r="AC165" s="152" t="s">
        <v>406</v>
      </c>
      <c r="AD165" s="107">
        <v>0.29166666666666669</v>
      </c>
      <c r="AE165" s="105">
        <v>9341</v>
      </c>
      <c r="AF165" s="105" t="s">
        <v>593</v>
      </c>
      <c r="AG165" s="105"/>
      <c r="AH165" s="15"/>
      <c r="AI165" s="126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81">
        <f>BS_CONTROLE[[#This Row],[Local - Partida]]</f>
        <v>106109</v>
      </c>
      <c r="AL165" s="181">
        <f>BS_CONTROLE[[#This Row],[Local - Encerramento]]</f>
        <v>106109</v>
      </c>
      <c r="AM165" s="105" t="str">
        <f>IF(BS_CONTROLE[[#This Row],[Entre - Estações]]=0, "-", BS_CONTROLE[[#This Row],[Entre - Estações]])</f>
        <v>ZRX-ZWX</v>
      </c>
      <c r="AN165" s="105" t="str">
        <f>IF(BS_CONTROLE[[#This Row],[SB]]=0, "-", BS_CONTROLE[[#This Row],[SB]])</f>
        <v>K63K65</v>
      </c>
      <c r="AO165" s="105">
        <f>IF(BS_CONTROLE[[#This Row],[SUB]]=0, "-", BS_CONTROLE[[#This Row],[SUB]])</f>
        <v>68</v>
      </c>
      <c r="AP165" s="105">
        <f>BS_CONTROLE[[#This Row],[KM - Inicio]]</f>
        <v>64</v>
      </c>
      <c r="AQ165" s="105">
        <f>BS_CONTROLE[[#This Row],[KM - Inicio]]</f>
        <v>64</v>
      </c>
      <c r="AR165" s="108">
        <v>0.35208333333333336</v>
      </c>
      <c r="AS165" s="108">
        <v>0.5229166666666667</v>
      </c>
      <c r="AT165" s="108">
        <v>0.56458333333333333</v>
      </c>
      <c r="AU165" s="136"/>
      <c r="AV165" s="136"/>
      <c r="AW165" s="14"/>
      <c r="AX165" s="14"/>
      <c r="AY165" s="164">
        <f t="shared" si="14"/>
        <v>4.166666666666663E-2</v>
      </c>
      <c r="AZ165" s="153"/>
      <c r="BA165" s="109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50"/>
      <c r="BG165" s="16"/>
      <c r="BH165" s="17">
        <v>2</v>
      </c>
      <c r="BI165" s="17"/>
      <c r="BJ165" s="17" t="s">
        <v>1282</v>
      </c>
      <c r="BK165" s="17" t="s">
        <v>1283</v>
      </c>
      <c r="BL165" s="16"/>
      <c r="BM165" s="130" t="s">
        <v>445</v>
      </c>
      <c r="BN165" s="130" t="s">
        <v>445</v>
      </c>
      <c r="BO165" s="130" t="s">
        <v>445</v>
      </c>
      <c r="BP165" s="18" t="s">
        <v>593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8" t="str">
        <f t="shared" si="19"/>
        <v>OKOK</v>
      </c>
    </row>
    <row r="166" spans="1:72" ht="36" hidden="1" customHeight="1">
      <c r="A166" s="47" t="str">
        <f t="shared" si="15"/>
        <v/>
      </c>
      <c r="B166" s="102"/>
      <c r="C166" s="135" t="str">
        <f>IF(BS_CONTROLE[[#This Row],[DATA]]="","",WEEKNUM(BS_CONTROLE[[#This Row],[DATA]]))</f>
        <v/>
      </c>
      <c r="D166" s="104"/>
      <c r="E166" s="159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 t="shared" si="14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 hidden="1">
      <c r="A167" s="47" t="str">
        <f t="shared" si="15"/>
        <v>V4246060</v>
      </c>
      <c r="B167" s="102">
        <v>46060</v>
      </c>
      <c r="C167" s="135">
        <f>IF(BS_CONTROLE[[#This Row],[DATA]]="","",WEEKNUM(BS_CONTROLE[[#This Row],[DATA]]))</f>
        <v>6</v>
      </c>
      <c r="D167" s="104" t="s">
        <v>767</v>
      </c>
      <c r="E167" s="159"/>
      <c r="F167" s="126" t="s">
        <v>607</v>
      </c>
      <c r="G167" s="142" t="str">
        <f>IF(D167="","*",VLOOKUP(F167,BS_ATIVIDADE[],3,FALSE))</f>
        <v>OUTROS</v>
      </c>
      <c r="H167" s="105" t="s">
        <v>104</v>
      </c>
      <c r="I167" s="105" t="s">
        <v>1284</v>
      </c>
      <c r="J167" s="105">
        <v>56</v>
      </c>
      <c r="K167" s="105">
        <v>201</v>
      </c>
      <c r="L167" s="105" t="s">
        <v>593</v>
      </c>
      <c r="M167" s="105" t="s">
        <v>1285</v>
      </c>
      <c r="N167" s="150" t="s">
        <v>1286</v>
      </c>
      <c r="O167" s="106">
        <v>0.33333333333333331</v>
      </c>
      <c r="P167" s="106">
        <v>4.1666666666666664E-2</v>
      </c>
      <c r="Q167" s="172">
        <v>1</v>
      </c>
      <c r="R167" s="10" t="str">
        <f>IFERROR(_xlfn.XLOOKUP(F167, BS_ATIVIDADE[ATIVIDADE],BS_ATIVIDADE[UNIDADE] ), "*")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51" t="s">
        <v>1046</v>
      </c>
      <c r="W167" s="151" t="s">
        <v>1047</v>
      </c>
      <c r="X167" s="104" t="s">
        <v>421</v>
      </c>
      <c r="Y167" s="129" t="s">
        <v>424</v>
      </c>
      <c r="Z167" s="104"/>
      <c r="AA167" s="105">
        <v>1</v>
      </c>
      <c r="AB167" s="103" t="s">
        <v>412</v>
      </c>
      <c r="AC167" s="126" t="s">
        <v>593</v>
      </c>
      <c r="AD167" s="107">
        <v>0.33333333333333331</v>
      </c>
      <c r="AE167" s="105">
        <v>6241</v>
      </c>
      <c r="AF167" s="105" t="s">
        <v>593</v>
      </c>
      <c r="AG167" s="105" t="s">
        <v>593</v>
      </c>
      <c r="AH167" s="15"/>
      <c r="AI167" s="126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5" t="str">
        <f>IF(BS_CONTROLE[[#This Row],[Entre - Estações]]=0, "-", BS_CONTROLE[[#This Row],[Entre - Estações]])</f>
        <v>ZYU-ZBV</v>
      </c>
      <c r="AN167" s="105" t="str">
        <f>IF(BS_CONTROLE[[#This Row],[SB]]=0, "-", BS_CONTROLE[[#This Row],[SB]])</f>
        <v>ZYUZBV</v>
      </c>
      <c r="AO167" s="105">
        <f>IF(BS_CONTROLE[[#This Row],[SUB]]=0, "-", BS_CONTROLE[[#This Row],[SUB]])</f>
        <v>56</v>
      </c>
      <c r="AP167" s="105">
        <f>BS_CONTROLE[[#This Row],[KM - Inicio]]</f>
        <v>201</v>
      </c>
      <c r="AQ167" s="105">
        <f>BS_CONTROLE[[#This Row],[KM - Inicio]]</f>
        <v>201</v>
      </c>
      <c r="AR167" s="108">
        <v>0.32222222222222224</v>
      </c>
      <c r="AS167" s="108">
        <v>0.38958333333333334</v>
      </c>
      <c r="AT167" s="108">
        <v>0.43125000000000002</v>
      </c>
      <c r="AU167" s="136"/>
      <c r="AV167" s="136"/>
      <c r="AW167" s="14"/>
      <c r="AX167" s="14"/>
      <c r="AY167" s="164">
        <f t="shared" si="14"/>
        <v>4.1666666666666685E-2</v>
      </c>
      <c r="AZ167" s="153"/>
      <c r="BA167" s="109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50"/>
      <c r="BG167" s="16"/>
      <c r="BH167" s="17">
        <v>2</v>
      </c>
      <c r="BI167" s="17"/>
      <c r="BJ167" s="17" t="s">
        <v>1287</v>
      </c>
      <c r="BK167" s="18" t="s">
        <v>1288</v>
      </c>
      <c r="BL167" s="16"/>
      <c r="BM167" s="130" t="s">
        <v>445</v>
      </c>
      <c r="BN167" s="130" t="s">
        <v>445</v>
      </c>
      <c r="BO167" s="130" t="s">
        <v>445</v>
      </c>
      <c r="BP167" s="18" t="s">
        <v>593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8" t="str">
        <f t="shared" si="19"/>
        <v>OKOK</v>
      </c>
    </row>
    <row r="168" spans="1:72" hidden="1">
      <c r="A168" s="47" t="str">
        <f t="shared" si="15"/>
        <v>V9346060</v>
      </c>
      <c r="B168" s="102">
        <v>46060</v>
      </c>
      <c r="C168" s="135">
        <f>IF(BS_CONTROLE[[#This Row],[DATA]]="","",WEEKNUM(BS_CONTROLE[[#This Row],[DATA]]))</f>
        <v>6</v>
      </c>
      <c r="D168" s="104" t="s">
        <v>810</v>
      </c>
      <c r="E168" s="159">
        <v>162</v>
      </c>
      <c r="F168" s="126" t="s">
        <v>698</v>
      </c>
      <c r="G168" s="142" t="str">
        <f>IF(D168="","*",VLOOKUP(F168,BS_ATIVIDADE[],3,FALSE))</f>
        <v>MECANIZAÇÃO - SOCADORA</v>
      </c>
      <c r="H168" s="105" t="s">
        <v>104</v>
      </c>
      <c r="I168" s="105" t="s">
        <v>104</v>
      </c>
      <c r="J168" s="105">
        <v>56</v>
      </c>
      <c r="K168" s="105">
        <v>206.38</v>
      </c>
      <c r="L168" s="105">
        <v>206.7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6">
        <v>0.35416666666666669</v>
      </c>
      <c r="P168" s="106">
        <v>8.3333333333333329E-2</v>
      </c>
      <c r="Q168" s="105">
        <v>200</v>
      </c>
      <c r="R168" s="10" t="str">
        <f>IFERROR(_xlfn.XLOOKUP(F168, BS_ATIVIDADE[ATIVIDADE],BS_ATIVIDADE[UNIDADE] ), "*")</f>
        <v>M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5" t="s">
        <v>1061</v>
      </c>
      <c r="W168" s="151" t="s">
        <v>1050</v>
      </c>
      <c r="X168" s="104" t="s">
        <v>421</v>
      </c>
      <c r="Y168" s="129" t="s">
        <v>424</v>
      </c>
      <c r="Z168" s="104"/>
      <c r="AA168" s="105">
        <v>1</v>
      </c>
      <c r="AB168" s="103" t="s">
        <v>412</v>
      </c>
      <c r="AC168" s="126" t="s">
        <v>593</v>
      </c>
      <c r="AD168" s="107">
        <v>0.29166666666666669</v>
      </c>
      <c r="AE168" s="105">
        <v>7309</v>
      </c>
      <c r="AF168" s="105"/>
      <c r="AG168" s="105"/>
      <c r="AH168" s="15"/>
      <c r="AI168" s="126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5" t="str">
        <f>IF(BS_CONTROLE[[#This Row],[Entre - Estações]]=0, "-", BS_CONTROLE[[#This Row],[Entre - Estações]])</f>
        <v>ZYU-ZST</v>
      </c>
      <c r="AN168" s="105" t="str">
        <f>IF(BS_CONTROLE[[#This Row],[SB]]=0, "-", BS_CONTROLE[[#This Row],[SB]])</f>
        <v>206ZST</v>
      </c>
      <c r="AO168" s="105">
        <f>IF(BS_CONTROLE[[#This Row],[SUB]]=0, "-", BS_CONTROLE[[#This Row],[SUB]])</f>
        <v>56</v>
      </c>
      <c r="AP168" s="105">
        <f>BS_CONTROLE[[#This Row],[KM - Inicio]]</f>
        <v>206.38</v>
      </c>
      <c r="AQ168" s="105">
        <f>BS_CONTROLE[[#This Row],[KM - Inicio]]</f>
        <v>206.38</v>
      </c>
      <c r="AR168" s="108">
        <v>0.3576388888888889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 t="shared" si="14"/>
        <v>0</v>
      </c>
      <c r="AZ168" s="153"/>
      <c r="BA168" s="109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50"/>
      <c r="BG168" s="16"/>
      <c r="BH168" s="17">
        <v>0</v>
      </c>
      <c r="BI168" s="17"/>
      <c r="BJ168" s="17" t="s">
        <v>1289</v>
      </c>
      <c r="BK168" s="18" t="s">
        <v>1290</v>
      </c>
      <c r="BL168" s="16"/>
      <c r="BM168" s="130" t="s">
        <v>440</v>
      </c>
      <c r="BN168" s="130" t="s">
        <v>469</v>
      </c>
      <c r="BO168" s="130" t="s">
        <v>568</v>
      </c>
      <c r="BP168" s="18" t="s">
        <v>593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8" t="str">
        <f t="shared" si="19"/>
        <v>CCOCirculaçãoIntervaloOportunidade</v>
      </c>
    </row>
    <row r="169" spans="1:72" hidden="1">
      <c r="A169" s="47" t="str">
        <f t="shared" si="15"/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 t="shared" si="14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 hidden="1">
      <c r="A170" s="47" t="str">
        <f t="shared" si="15"/>
        <v/>
      </c>
      <c r="B170" s="102"/>
      <c r="C170" s="135" t="str">
        <f>IF(BS_CONTROLE[[#This Row],[DATA]]="","",WEEKNUM(BS_CONTROLE[[#This Row],[DATA]]))</f>
        <v/>
      </c>
      <c r="D170" s="104"/>
      <c r="E170" s="159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 t="shared" si="14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 hidden="1">
      <c r="A171" s="47" t="str">
        <f t="shared" si="15"/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 t="shared" si="14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 hidden="1">
      <c r="A172" s="47" t="str">
        <f t="shared" si="15"/>
        <v/>
      </c>
      <c r="B172" s="102"/>
      <c r="C172" s="135" t="str">
        <f>IF(BS_CONTROLE[[#This Row],[DATA]]="","",WEEKNUM(BS_CONTROLE[[#This Row],[DATA]]))</f>
        <v/>
      </c>
      <c r="D172" s="104"/>
      <c r="E172" s="159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 t="shared" si="14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 hidden="1">
      <c r="A173" s="47" t="str">
        <f t="shared" si="15"/>
        <v>E1746060</v>
      </c>
      <c r="B173" s="102">
        <v>46060</v>
      </c>
      <c r="C173" s="135">
        <f>IF(BS_CONTROLE[[#This Row],[DATA]]="","",WEEKNUM(BS_CONTROLE[[#This Row],[DATA]]))</f>
        <v>6</v>
      </c>
      <c r="D173" s="104" t="s">
        <v>737</v>
      </c>
      <c r="E173" s="159">
        <v>4</v>
      </c>
      <c r="F173" s="126" t="s">
        <v>595</v>
      </c>
      <c r="G173" s="142" t="str">
        <f>IF(D173="","*",VLOOKUP(F173,BS_ATIVIDADE[],3,FALSE))</f>
        <v>CAMINHÂO - SOLDA</v>
      </c>
      <c r="H173" s="106" t="s">
        <v>201</v>
      </c>
      <c r="I173" s="106" t="s">
        <v>201</v>
      </c>
      <c r="J173" s="105">
        <v>55</v>
      </c>
      <c r="K173" s="105">
        <v>81</v>
      </c>
      <c r="L173" s="105">
        <v>82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6">
        <v>0.375</v>
      </c>
      <c r="P173" s="106">
        <v>0.16666666666666666</v>
      </c>
      <c r="Q173" s="105">
        <v>4</v>
      </c>
      <c r="R173" s="10" t="str">
        <f>IFERROR(_xlfn.XLOOKUP(F173, BS_ATIVIDADE[ATIVIDADE],BS_ATIVIDADE[UNIDADE] ), "*")</f>
        <v>Nº DE SOLDA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5" t="s">
        <v>1084</v>
      </c>
      <c r="W173" s="151" t="s">
        <v>1085</v>
      </c>
      <c r="X173" s="104" t="s">
        <v>421</v>
      </c>
      <c r="Y173" s="129" t="s">
        <v>424</v>
      </c>
      <c r="Z173" s="104"/>
      <c r="AA173" s="105">
        <v>1</v>
      </c>
      <c r="AB173" s="103" t="s">
        <v>412</v>
      </c>
      <c r="AC173" s="126" t="s">
        <v>593</v>
      </c>
      <c r="AD173" s="107">
        <v>0.33333333333333331</v>
      </c>
      <c r="AE173" s="105">
        <v>6251</v>
      </c>
      <c r="AF173" s="105" t="s">
        <v>593</v>
      </c>
      <c r="AG173" s="105" t="s">
        <v>593</v>
      </c>
      <c r="AH173" s="15"/>
      <c r="AI173" s="126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5" t="str">
        <f>IF(BS_CONTROLE[[#This Row],[Entre - Estações]]=0, "-", BS_CONTROLE[[#This Row],[Entre - Estações]])</f>
        <v>ZKE-ZWW</v>
      </c>
      <c r="AN173" s="105" t="str">
        <f>IF(BS_CONTROLE[[#This Row],[SB]]=0, "-", BS_CONTROLE[[#This Row],[SB]])</f>
        <v>K83K802</v>
      </c>
      <c r="AO173" s="105">
        <f>IF(BS_CONTROLE[[#This Row],[SUB]]=0, "-", BS_CONTROLE[[#This Row],[SUB]])</f>
        <v>55</v>
      </c>
      <c r="AP173" s="105">
        <f>BS_CONTROLE[[#This Row],[KM - Inicio]]</f>
        <v>81</v>
      </c>
      <c r="AQ173" s="105">
        <f>BS_CONTROLE[[#This Row],[KM - Inicio]]</f>
        <v>81</v>
      </c>
      <c r="AR173" s="108">
        <v>0.33680555555555558</v>
      </c>
      <c r="AS173" s="108">
        <v>0.37152777777777779</v>
      </c>
      <c r="AT173" s="108">
        <v>0.46805555555555556</v>
      </c>
      <c r="AU173" s="136"/>
      <c r="AV173" s="136"/>
      <c r="AW173" s="14"/>
      <c r="AX173" s="14"/>
      <c r="AY173" s="164">
        <f t="shared" si="14"/>
        <v>9.6527777777777768E-2</v>
      </c>
      <c r="AZ173" s="153"/>
      <c r="BA173" s="109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50"/>
      <c r="BG173" s="16"/>
      <c r="BH173" s="17">
        <v>2</v>
      </c>
      <c r="BI173" s="17"/>
      <c r="BJ173" s="17" t="s">
        <v>1291</v>
      </c>
      <c r="BK173" s="18" t="s">
        <v>1292</v>
      </c>
      <c r="BL173" s="16"/>
      <c r="BM173" s="130" t="s">
        <v>440</v>
      </c>
      <c r="BN173" s="130" t="s">
        <v>469</v>
      </c>
      <c r="BO173" s="130" t="s">
        <v>547</v>
      </c>
      <c r="BP173" s="18" t="s">
        <v>593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8" t="str">
        <f t="shared" si="19"/>
        <v>CCOCirculaçãoIntervaloOportunidade</v>
      </c>
    </row>
    <row r="174" spans="1:72" hidden="1">
      <c r="A174" s="47" t="str">
        <f t="shared" si="15"/>
        <v>V89</v>
      </c>
      <c r="B174" s="102"/>
      <c r="C174" s="135" t="str">
        <f>IF(BS_CONTROLE[[#This Row],[DATA]]="","",WEEKNUM(BS_CONTROLE[[#This Row],[DATA]]))</f>
        <v/>
      </c>
      <c r="D174" s="104" t="s">
        <v>803</v>
      </c>
      <c r="E174" s="159"/>
      <c r="F174" s="126" t="s">
        <v>698</v>
      </c>
      <c r="G174" s="142" t="str">
        <f>IF(D174="","*",VLOOKUP(F174,BS_ATIVIDADE[],3,FALSE))</f>
        <v>MECANIZAÇÃO - SOCADORA</v>
      </c>
      <c r="H174" s="105" t="s">
        <v>201</v>
      </c>
      <c r="I174" s="105" t="s">
        <v>201</v>
      </c>
      <c r="J174" s="105">
        <v>48</v>
      </c>
      <c r="K174" s="105">
        <v>92.745000000000005</v>
      </c>
      <c r="L174" s="105">
        <v>93.587000000000003</v>
      </c>
      <c r="M174" s="105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5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6">
        <v>0.375</v>
      </c>
      <c r="P174" s="106">
        <v>0.16666666666666666</v>
      </c>
      <c r="Q174" s="172">
        <v>480</v>
      </c>
      <c r="R174" s="10" t="str">
        <f>IFERROR(_xlfn.XLOOKUP(F174, BS_ATIVIDADE[ATIVIDADE],BS_ATIVIDADE[UNIDADE] ), "*")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51" t="s">
        <v>1061</v>
      </c>
      <c r="W174" s="151" t="s">
        <v>1050</v>
      </c>
      <c r="X174" s="104" t="s">
        <v>421</v>
      </c>
      <c r="Y174" s="129"/>
      <c r="Z174" s="104"/>
      <c r="AA174" s="105">
        <v>1</v>
      </c>
      <c r="AB174" s="103" t="s">
        <v>412</v>
      </c>
      <c r="AC174" s="126"/>
      <c r="AD174" s="107">
        <v>0.35416666666666669</v>
      </c>
      <c r="AE174" s="105">
        <v>6239</v>
      </c>
      <c r="AF174" s="105"/>
      <c r="AG174" s="105"/>
      <c r="AH174" s="15"/>
      <c r="AI174" s="126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5" t="str">
        <f>IF(BS_CONTROLE[[#This Row],[Entre - Estações]]=0, "-", BS_CONTROLE[[#This Row],[Entre - Estações]])</f>
        <v>ZWW-ZKW</v>
      </c>
      <c r="AN174" s="105" t="str">
        <f>IF(BS_CONTROLE[[#This Row],[SB]]=0, "-", BS_CONTROLE[[#This Row],[SB]])</f>
        <v>K93K911</v>
      </c>
      <c r="AO174" s="105">
        <f>IF(BS_CONTROLE[[#This Row],[SUB]]=0, "-", BS_CONTROLE[[#This Row],[SUB]])</f>
        <v>48</v>
      </c>
      <c r="AP174" s="105">
        <f>BS_CONTROLE[[#This Row],[KM - Inicio]]</f>
        <v>92.745000000000005</v>
      </c>
      <c r="AQ174" s="105">
        <f>BS_CONTROLE[[#This Row],[KM - Inicio]]</f>
        <v>92.745000000000005</v>
      </c>
      <c r="AR174" s="108"/>
      <c r="AS174" s="108"/>
      <c r="AT174" s="108"/>
      <c r="AU174" s="136"/>
      <c r="AV174" s="136"/>
      <c r="AW174" s="14"/>
      <c r="AX174" s="14"/>
      <c r="AY174" s="164">
        <f t="shared" si="14"/>
        <v>0</v>
      </c>
      <c r="AZ174" s="153"/>
      <c r="BA174" s="109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 hidden="1">
      <c r="A175" s="47" t="str">
        <f t="shared" si="15"/>
        <v>CLEBISON (TP-728)46060</v>
      </c>
      <c r="B175" s="102">
        <v>46060</v>
      </c>
      <c r="C175" s="135">
        <f>IF(BS_CONTROLE[[#This Row],[DATA]]="","",WEEKNUM(BS_CONTROLE[[#This Row],[DATA]]))</f>
        <v>6</v>
      </c>
      <c r="D175" s="104" t="s">
        <v>864</v>
      </c>
      <c r="E175" s="159">
        <v>169</v>
      </c>
      <c r="F175" s="126" t="s">
        <v>775</v>
      </c>
      <c r="G175" s="142" t="str">
        <f>IF(D175="","*",VLOOKUP(F175,BS_ATIVIDADE[],3,FALSE))</f>
        <v>SOLDA</v>
      </c>
      <c r="H175" s="106" t="s">
        <v>593</v>
      </c>
      <c r="I175" s="106" t="s">
        <v>593</v>
      </c>
      <c r="J175" s="105">
        <v>55</v>
      </c>
      <c r="K175" s="105">
        <v>91.15</v>
      </c>
      <c r="L175" s="105">
        <v>91.516999999999996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6">
        <v>0.375</v>
      </c>
      <c r="P175" s="106">
        <v>8.3333333333333329E-2</v>
      </c>
      <c r="Q175" s="105">
        <v>1</v>
      </c>
      <c r="R175" s="10" t="str">
        <f>IFERROR(_xlfn.XLOOKUP(F175, BS_ATIVIDADE[ATIVIDADE],BS_ATIVIDADE[UNIDADE] ), "*")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5" t="s">
        <v>1220</v>
      </c>
      <c r="W175" s="151" t="s">
        <v>1055</v>
      </c>
      <c r="X175" s="104" t="s">
        <v>421</v>
      </c>
      <c r="Y175" s="129" t="s">
        <v>424</v>
      </c>
      <c r="Z175" s="104"/>
      <c r="AA175" s="105" t="s">
        <v>593</v>
      </c>
      <c r="AB175" s="103"/>
      <c r="AC175" s="126" t="s">
        <v>593</v>
      </c>
      <c r="AD175" s="107" t="s">
        <v>593</v>
      </c>
      <c r="AE175" s="107" t="s">
        <v>593</v>
      </c>
      <c r="AF175" s="107" t="s">
        <v>593</v>
      </c>
      <c r="AG175" s="107" t="s">
        <v>593</v>
      </c>
      <c r="AH175" s="15"/>
      <c r="AI175" s="126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ZWW-ZKW</v>
      </c>
      <c r="AN175" s="105" t="str">
        <f>IF(BS_CONTROLE[[#This Row],[SB]]=0, "-", BS_CONTROLE[[#This Row],[SB]])</f>
        <v>K93K912</v>
      </c>
      <c r="AO175" s="105">
        <f>IF(BS_CONTROLE[[#This Row],[SUB]]=0, "-", BS_CONTROLE[[#This Row],[SUB]])</f>
        <v>55</v>
      </c>
      <c r="AP175" s="105">
        <f>BS_CONTROLE[[#This Row],[KM - Inicio]]</f>
        <v>91.15</v>
      </c>
      <c r="AQ175" s="105">
        <f>BS_CONTROLE[[#This Row],[KM - Inicio]]</f>
        <v>91.15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 t="shared" si="14"/>
        <v>0</v>
      </c>
      <c r="AZ175" s="153"/>
      <c r="BA175" s="109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50"/>
      <c r="BG175" s="16"/>
      <c r="BH175" s="17">
        <v>0</v>
      </c>
      <c r="BI175" s="17"/>
      <c r="BJ175" s="17" t="s">
        <v>1293</v>
      </c>
      <c r="BK175" s="18" t="s">
        <v>1294</v>
      </c>
      <c r="BL175" s="16"/>
      <c r="BM175" s="130" t="s">
        <v>438</v>
      </c>
      <c r="BN175" s="130" t="s">
        <v>458</v>
      </c>
      <c r="BO175" s="130" t="s">
        <v>525</v>
      </c>
      <c r="BP175" s="18" t="s">
        <v>593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8" t="str">
        <f t="shared" si="19"/>
        <v>PCMVIARecursosInternos</v>
      </c>
    </row>
    <row r="176" spans="1:72" hidden="1">
      <c r="A176" s="47" t="str">
        <f t="shared" si="15"/>
        <v>ISMAEL(TP-726)46060</v>
      </c>
      <c r="B176" s="102">
        <v>46060</v>
      </c>
      <c r="C176" s="135">
        <f>IF(BS_CONTROLE[[#This Row],[DATA]]="","",WEEKNUM(BS_CONTROLE[[#This Row],[DATA]]))</f>
        <v>6</v>
      </c>
      <c r="D176" s="104" t="s">
        <v>892</v>
      </c>
      <c r="E176" s="159">
        <v>170</v>
      </c>
      <c r="F176" s="126" t="s">
        <v>775</v>
      </c>
      <c r="G176" s="142" t="str">
        <f>IF(D176="","*",VLOOKUP(F176,BS_ATIVIDADE[],3,FALSE))</f>
        <v>SOLDA</v>
      </c>
      <c r="H176" s="106" t="s">
        <v>593</v>
      </c>
      <c r="I176" s="106"/>
      <c r="J176" s="105">
        <v>55</v>
      </c>
      <c r="K176" s="105">
        <v>91.15</v>
      </c>
      <c r="L176" s="105">
        <v>91.516999999999996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6">
        <v>0.375</v>
      </c>
      <c r="P176" s="106">
        <v>8.3333333333333329E-2</v>
      </c>
      <c r="Q176" s="105">
        <v>1</v>
      </c>
      <c r="R176" s="10" t="str">
        <f>IFERROR(_xlfn.XLOOKUP(F176, BS_ATIVIDADE[ATIVIDADE],BS_ATIVIDADE[UNIDADE] ), "*")</f>
        <v>Nº DE SOLDA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5" t="s">
        <v>1220</v>
      </c>
      <c r="W176" s="151" t="s">
        <v>1055</v>
      </c>
      <c r="X176" s="104" t="s">
        <v>421</v>
      </c>
      <c r="Y176" s="129" t="s">
        <v>424</v>
      </c>
      <c r="Z176" s="104"/>
      <c r="AA176" s="105" t="s">
        <v>593</v>
      </c>
      <c r="AB176" s="103"/>
      <c r="AC176" s="126" t="s">
        <v>593</v>
      </c>
      <c r="AD176" s="107" t="s">
        <v>593</v>
      </c>
      <c r="AE176" s="107" t="s">
        <v>593</v>
      </c>
      <c r="AF176" s="107" t="s">
        <v>593</v>
      </c>
      <c r="AG176" s="107" t="s">
        <v>593</v>
      </c>
      <c r="AH176" s="15"/>
      <c r="AI176" s="126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ZWW-ZKW</v>
      </c>
      <c r="AN176" s="105" t="str">
        <f>IF(BS_CONTROLE[[#This Row],[SB]]=0, "-", BS_CONTROLE[[#This Row],[SB]])</f>
        <v>K93K912</v>
      </c>
      <c r="AO176" s="105">
        <f>IF(BS_CONTROLE[[#This Row],[SUB]]=0, "-", BS_CONTROLE[[#This Row],[SUB]])</f>
        <v>55</v>
      </c>
      <c r="AP176" s="105">
        <f>BS_CONTROLE[[#This Row],[KM - Inicio]]</f>
        <v>91.15</v>
      </c>
      <c r="AQ176" s="105">
        <f>BS_CONTROLE[[#This Row],[KM - Inicio]]</f>
        <v>91.15</v>
      </c>
      <c r="AR176" s="108">
        <v>0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 t="shared" si="14"/>
        <v>0</v>
      </c>
      <c r="AZ176" s="153"/>
      <c r="BA176" s="109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50"/>
      <c r="BG176" s="16"/>
      <c r="BH176" s="17">
        <v>0</v>
      </c>
      <c r="BI176" s="17"/>
      <c r="BJ176" s="17" t="s">
        <v>1293</v>
      </c>
      <c r="BK176" s="18" t="s">
        <v>1294</v>
      </c>
      <c r="BL176" s="16"/>
      <c r="BM176" s="130" t="s">
        <v>438</v>
      </c>
      <c r="BN176" s="130" t="s">
        <v>458</v>
      </c>
      <c r="BO176" s="130" t="s">
        <v>525</v>
      </c>
      <c r="BP176" s="18" t="s">
        <v>593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8" t="str">
        <f t="shared" si="19"/>
        <v>PCMVIARecursosInternos</v>
      </c>
    </row>
    <row r="177" spans="1:72" hidden="1">
      <c r="A177" s="47" t="str">
        <f t="shared" si="15"/>
        <v>TURMA FIXA VIA 46060</v>
      </c>
      <c r="B177" s="102">
        <v>46060</v>
      </c>
      <c r="C177" s="135">
        <f>IF(BS_CONTROLE[[#This Row],[DATA]]="","",WEEKNUM(BS_CONTROLE[[#This Row],[DATA]]))</f>
        <v>6</v>
      </c>
      <c r="D177" s="104" t="s">
        <v>845</v>
      </c>
      <c r="E177" s="159">
        <v>171</v>
      </c>
      <c r="F177" s="126" t="s">
        <v>671</v>
      </c>
      <c r="G177" s="142" t="str">
        <f>IF(D177="","*",VLOOKUP(F177,BS_ATIVIDADE[],3,FALSE))</f>
        <v>LIMPEZA LASTRO</v>
      </c>
      <c r="H177" s="106" t="s">
        <v>593</v>
      </c>
      <c r="I177" s="106" t="s">
        <v>593</v>
      </c>
      <c r="J177" s="105">
        <v>55</v>
      </c>
      <c r="K177" s="105">
        <v>135</v>
      </c>
      <c r="L177" s="105" t="s">
        <v>593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6">
        <v>0.375</v>
      </c>
      <c r="P177" s="106">
        <v>6.25E-2</v>
      </c>
      <c r="Q177" s="105">
        <v>30</v>
      </c>
      <c r="R177" s="10" t="str">
        <f>IFERROR(_xlfn.XLOOKUP(F177, BS_ATIVIDADE[ATIVIDADE],BS_ATIVIDADE[UNIDADE] ), "*")</f>
        <v>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5" t="s">
        <v>1220</v>
      </c>
      <c r="W177" s="151" t="s">
        <v>1191</v>
      </c>
      <c r="X177" s="104" t="s">
        <v>421</v>
      </c>
      <c r="Y177" s="129" t="s">
        <v>424</v>
      </c>
      <c r="Z177" s="104"/>
      <c r="AA177" s="105" t="s">
        <v>593</v>
      </c>
      <c r="AB177" s="103"/>
      <c r="AC177" s="126" t="s">
        <v>593</v>
      </c>
      <c r="AD177" s="107" t="s">
        <v>593</v>
      </c>
      <c r="AE177" s="107" t="s">
        <v>593</v>
      </c>
      <c r="AF177" s="107" t="s">
        <v>593</v>
      </c>
      <c r="AG177" s="107" t="s">
        <v>593</v>
      </c>
      <c r="AH177" s="15"/>
      <c r="AI177" s="126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5" t="str">
        <f>IF(BS_CONTROLE[[#This Row],[Entre - Estações]]=0, "-", BS_CONTROLE[[#This Row],[Entre - Estações]])</f>
        <v>ZEM</v>
      </c>
      <c r="AN177" s="105" t="str">
        <f>IF(BS_CONTROLE[[#This Row],[SB]]=0, "-", BS_CONTROLE[[#This Row],[SB]])</f>
        <v>ZEM2</v>
      </c>
      <c r="AO177" s="105">
        <f>IF(BS_CONTROLE[[#This Row],[SUB]]=0, "-", BS_CONTROLE[[#This Row],[SUB]])</f>
        <v>55</v>
      </c>
      <c r="AP177" s="105">
        <f>BS_CONTROLE[[#This Row],[KM - Inicio]]</f>
        <v>135</v>
      </c>
      <c r="AQ177" s="105">
        <f>BS_CONTROLE[[#This Row],[KM - Inicio]]</f>
        <v>135</v>
      </c>
      <c r="AR177" s="108">
        <v>0</v>
      </c>
      <c r="AS177" s="108">
        <v>0</v>
      </c>
      <c r="AT177" s="108">
        <v>0</v>
      </c>
      <c r="AU177" s="136"/>
      <c r="AV177" s="136"/>
      <c r="AW177" s="14"/>
      <c r="AX177" s="14"/>
      <c r="AY177" s="164">
        <f t="shared" si="14"/>
        <v>0</v>
      </c>
      <c r="AZ177" s="153"/>
      <c r="BA177" s="109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50"/>
      <c r="BG177" s="16"/>
      <c r="BH177" s="17">
        <v>0</v>
      </c>
      <c r="BI177" s="17"/>
      <c r="BJ177" s="17" t="s">
        <v>1293</v>
      </c>
      <c r="BK177" s="18" t="s">
        <v>1295</v>
      </c>
      <c r="BL177" s="16"/>
      <c r="BM177" s="130" t="s">
        <v>441</v>
      </c>
      <c r="BN177" s="130" t="s">
        <v>470</v>
      </c>
      <c r="BO177" s="130" t="s">
        <v>521</v>
      </c>
      <c r="BP177" s="18" t="s">
        <v>593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8" t="str">
        <f t="shared" si="19"/>
        <v>SuperExecução</v>
      </c>
    </row>
    <row r="178" spans="1:72" hidden="1">
      <c r="A178" s="47" t="str">
        <f t="shared" si="15"/>
        <v/>
      </c>
      <c r="B178" s="102"/>
      <c r="C178" s="135" t="str">
        <f>IF(BS_CONTROLE[[#This Row],[DATA]]="","",WEEKNUM(BS_CONTROLE[[#This Row],[DATA]]))</f>
        <v/>
      </c>
      <c r="D178" s="104"/>
      <c r="E178" s="159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 t="shared" si="14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 hidden="1">
      <c r="A179" s="47" t="str">
        <f t="shared" si="15"/>
        <v>MOD ZRB46060</v>
      </c>
      <c r="B179" s="102">
        <v>46060</v>
      </c>
      <c r="C179" s="135">
        <f>IF(BS_CONTROLE[[#This Row],[DATA]]="","",WEEKNUM(BS_CONTROLE[[#This Row],[DATA]]))</f>
        <v>6</v>
      </c>
      <c r="D179" s="104" t="s">
        <v>617</v>
      </c>
      <c r="E179" s="159">
        <v>173</v>
      </c>
      <c r="F179" s="126" t="s">
        <v>583</v>
      </c>
      <c r="G179" s="142" t="str">
        <f>IF(D179="","*",VLOOKUP(F179,BS_ATIVIDADE[],3,FALSE))</f>
        <v>OUTROS</v>
      </c>
      <c r="H179" s="106" t="s">
        <v>593</v>
      </c>
      <c r="I179" s="106" t="s">
        <v>593</v>
      </c>
      <c r="J179" s="105">
        <v>48</v>
      </c>
      <c r="K179" s="105">
        <v>145.834</v>
      </c>
      <c r="L179" s="105">
        <v>151.78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7" t="s">
        <v>1296</v>
      </c>
      <c r="O179" s="106">
        <v>0.33333333333333331</v>
      </c>
      <c r="P179" s="106">
        <v>0.16666666666666666</v>
      </c>
      <c r="Q179" s="105">
        <v>1</v>
      </c>
      <c r="R179" s="10" t="str">
        <f>IFERROR(_xlfn.XLOOKUP(F179, BS_ATIVIDADE[ATIVIDADE],BS_ATIVIDADE[UNIDADE] ), "*")</f>
        <v>BINÁRIO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5" t="s">
        <v>1100</v>
      </c>
      <c r="W179" s="151" t="s">
        <v>1297</v>
      </c>
      <c r="X179" s="104" t="s">
        <v>416</v>
      </c>
      <c r="Y179" s="129" t="s">
        <v>415</v>
      </c>
      <c r="Z179" s="104"/>
      <c r="AA179" s="105" t="s">
        <v>593</v>
      </c>
      <c r="AB179" s="103"/>
      <c r="AC179" s="126" t="s">
        <v>593</v>
      </c>
      <c r="AD179" s="107" t="s">
        <v>593</v>
      </c>
      <c r="AE179" s="107" t="s">
        <v>593</v>
      </c>
      <c r="AF179" s="107" t="s">
        <v>593</v>
      </c>
      <c r="AG179" s="107" t="s">
        <v>593</v>
      </c>
      <c r="AH179" s="15"/>
      <c r="AI179" s="126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5" t="str">
        <f>IF(BS_CONTROLE[[#This Row],[Entre - Estações]]=0, "-", BS_CONTROLE[[#This Row],[Entre - Estações]])</f>
        <v>ZEJ</v>
      </c>
      <c r="AN179" s="105" t="str">
        <f>IF(BS_CONTROLE[[#This Row],[SB]]=0, "-", BS_CONTROLE[[#This Row],[SB]])</f>
        <v>ZEJZRB</v>
      </c>
      <c r="AO179" s="105">
        <f>IF(BS_CONTROLE[[#This Row],[SUB]]=0, "-", BS_CONTROLE[[#This Row],[SUB]])</f>
        <v>48</v>
      </c>
      <c r="AP179" s="105">
        <f>BS_CONTROLE[[#This Row],[KM - Inicio]]</f>
        <v>145.834</v>
      </c>
      <c r="AQ179" s="105">
        <f>BS_CONTROLE[[#This Row],[KM - Inicio]]</f>
        <v>145.834</v>
      </c>
      <c r="AR179" s="108" t="s">
        <v>593</v>
      </c>
      <c r="AS179" s="108">
        <v>0.38541666666666669</v>
      </c>
      <c r="AT179" s="108">
        <v>0.57291666666666663</v>
      </c>
      <c r="AU179" s="136"/>
      <c r="AV179" s="136"/>
      <c r="AW179" s="14"/>
      <c r="AX179" s="14"/>
      <c r="AY179" s="164">
        <f t="shared" si="14"/>
        <v>0.18749999999999994</v>
      </c>
      <c r="AZ179" s="153"/>
      <c r="BA179" s="109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50"/>
      <c r="BG179" s="16"/>
      <c r="BH179" s="17">
        <v>2</v>
      </c>
      <c r="BI179" s="17"/>
      <c r="BJ179" s="17" t="s">
        <v>1298</v>
      </c>
      <c r="BK179" s="18" t="s">
        <v>1299</v>
      </c>
      <c r="BL179" s="16"/>
      <c r="BM179" s="130" t="s">
        <v>445</v>
      </c>
      <c r="BN179" s="130" t="s">
        <v>445</v>
      </c>
      <c r="BO179" s="130" t="s">
        <v>445</v>
      </c>
      <c r="BP179" s="18" t="s">
        <v>593</v>
      </c>
      <c r="BQ179" s="12" t="str">
        <f t="shared" si="16"/>
        <v>Aderente</v>
      </c>
      <c r="BR179" s="19">
        <f t="shared" si="17"/>
        <v>1.1249999999999998</v>
      </c>
      <c r="BS179" s="19">
        <f t="shared" si="18"/>
        <v>1</v>
      </c>
      <c r="BT179" s="8" t="str">
        <f t="shared" si="19"/>
        <v>OKOK</v>
      </c>
    </row>
    <row r="180" spans="1:72" ht="46.5" hidden="1">
      <c r="A180" s="47" t="str">
        <f t="shared" si="15"/>
        <v>W9646060</v>
      </c>
      <c r="B180" s="102">
        <v>46060</v>
      </c>
      <c r="C180" s="135">
        <f>IF(BS_CONTROLE[[#This Row],[DATA]]="","",WEEKNUM(BS_CONTROLE[[#This Row],[DATA]]))</f>
        <v>6</v>
      </c>
      <c r="D180" s="104" t="s">
        <v>840</v>
      </c>
      <c r="E180" s="159">
        <v>174</v>
      </c>
      <c r="F180" s="126" t="s">
        <v>715</v>
      </c>
      <c r="G180" s="142" t="str">
        <f>IF(D180="","*",VLOOKUP(F180,BS_ATIVIDADE[],3,FALSE))</f>
        <v>MODERNIZAÇÃO</v>
      </c>
      <c r="H180" s="106" t="s">
        <v>1139</v>
      </c>
      <c r="I180" s="106" t="s">
        <v>1139</v>
      </c>
      <c r="J180" s="105">
        <v>48</v>
      </c>
      <c r="K180" s="105">
        <v>150.6</v>
      </c>
      <c r="L180" s="105" t="s">
        <v>593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6">
        <v>0.3125</v>
      </c>
      <c r="P180" s="106">
        <v>6.9444444444444447E-4</v>
      </c>
      <c r="Q180" s="105">
        <v>1</v>
      </c>
      <c r="R180" s="10" t="str">
        <f>IFERROR(_xlfn.XLOOKUP(F180, BS_ATIVIDADE[ATIVIDADE],BS_ATIVIDADE[UNIDADE] ), "*")</f>
        <v>Nº DE DORMENTES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5" t="s">
        <v>1100</v>
      </c>
      <c r="W180" s="151" t="s">
        <v>1300</v>
      </c>
      <c r="X180" s="104" t="s">
        <v>416</v>
      </c>
      <c r="Y180" s="129" t="s">
        <v>415</v>
      </c>
      <c r="Z180" s="104"/>
      <c r="AA180" s="105">
        <v>1</v>
      </c>
      <c r="AB180" s="103" t="s">
        <v>412</v>
      </c>
      <c r="AC180" s="126" t="s">
        <v>593</v>
      </c>
      <c r="AD180" s="107">
        <v>0.29166666666666669</v>
      </c>
      <c r="AE180" s="105" t="s">
        <v>593</v>
      </c>
      <c r="AF180" s="107" t="s">
        <v>593</v>
      </c>
      <c r="AG180" s="107" t="s">
        <v>593</v>
      </c>
      <c r="AH180" s="15"/>
      <c r="AI180" s="126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5" t="str">
        <f>IF(BS_CONTROLE[[#This Row],[Entre - Estações]]=0, "-", BS_CONTROLE[[#This Row],[Entre - Estações]])</f>
        <v>ZEJ-ZRB</v>
      </c>
      <c r="AN180" s="105" t="str">
        <f>IF(BS_CONTROLE[[#This Row],[SB]]=0, "-", BS_CONTROLE[[#This Row],[SB]])</f>
        <v>ZRB1501</v>
      </c>
      <c r="AO180" s="105">
        <f>IF(BS_CONTROLE[[#This Row],[SUB]]=0, "-", BS_CONTROLE[[#This Row],[SUB]])</f>
        <v>48</v>
      </c>
      <c r="AP180" s="105">
        <f>BS_CONTROLE[[#This Row],[KM - Inicio]]</f>
        <v>150.6</v>
      </c>
      <c r="AQ180" s="105">
        <f>BS_CONTROLE[[#This Row],[KM - Inicio]]</f>
        <v>150.6</v>
      </c>
      <c r="AR180" s="108">
        <v>0.30763888888888891</v>
      </c>
      <c r="AS180" s="108">
        <v>0.38541666666666669</v>
      </c>
      <c r="AT180" s="108">
        <v>0.38611111111111113</v>
      </c>
      <c r="AU180" s="136"/>
      <c r="AV180" s="136"/>
      <c r="AW180" s="14"/>
      <c r="AX180" s="14"/>
      <c r="AY180" s="164">
        <f t="shared" si="14"/>
        <v>6.9444444444444198E-4</v>
      </c>
      <c r="AZ180" s="153"/>
      <c r="BA180" s="109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50"/>
      <c r="BG180" s="16"/>
      <c r="BH180" s="17">
        <v>2</v>
      </c>
      <c r="BI180" s="17"/>
      <c r="BJ180" s="17" t="s">
        <v>1301</v>
      </c>
      <c r="BK180" s="18" t="s">
        <v>1302</v>
      </c>
      <c r="BL180" s="16"/>
      <c r="BM180" s="130" t="s">
        <v>445</v>
      </c>
      <c r="BN180" s="130" t="s">
        <v>445</v>
      </c>
      <c r="BO180" s="130" t="s">
        <v>445</v>
      </c>
      <c r="BP180" s="18" t="s">
        <v>593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8" t="str">
        <f t="shared" si="19"/>
        <v>OKOK</v>
      </c>
    </row>
    <row r="181" spans="1:72" hidden="1">
      <c r="A181" s="47" t="str">
        <f t="shared" si="15"/>
        <v>CAIQUE (TMA-677)46060</v>
      </c>
      <c r="B181" s="102">
        <v>46060</v>
      </c>
      <c r="C181" s="135">
        <f>IF(BS_CONTROLE[[#This Row],[DATA]]="","",WEEKNUM(BS_CONTROLE[[#This Row],[DATA]]))</f>
        <v>6</v>
      </c>
      <c r="D181" s="104" t="s">
        <v>859</v>
      </c>
      <c r="E181" s="159"/>
      <c r="F181" s="126" t="s">
        <v>726</v>
      </c>
      <c r="G181" s="142" t="str">
        <f>IF(D181="","*",VLOOKUP(F181,BS_ATIVIDADE[],3,FALSE))</f>
        <v>MODERNIZAÇÃO</v>
      </c>
      <c r="H181" s="106" t="s">
        <v>593</v>
      </c>
      <c r="I181" s="106" t="s">
        <v>593</v>
      </c>
      <c r="J181" s="105">
        <v>48</v>
      </c>
      <c r="K181" s="105">
        <v>150.827</v>
      </c>
      <c r="L181" s="105" t="s">
        <v>593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6">
        <v>0.33333333333333331</v>
      </c>
      <c r="P181" s="106">
        <v>6.9444444444444447E-4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5" t="s">
        <v>1100</v>
      </c>
      <c r="W181" s="151" t="s">
        <v>1055</v>
      </c>
      <c r="X181" s="104" t="s">
        <v>416</v>
      </c>
      <c r="Y181" s="129" t="s">
        <v>415</v>
      </c>
      <c r="Z181" s="104"/>
      <c r="AA181" s="105" t="s">
        <v>593</v>
      </c>
      <c r="AB181" s="103"/>
      <c r="AC181" s="126" t="s">
        <v>593</v>
      </c>
      <c r="AD181" s="107" t="s">
        <v>593</v>
      </c>
      <c r="AE181" s="107" t="s">
        <v>593</v>
      </c>
      <c r="AF181" s="107" t="s">
        <v>593</v>
      </c>
      <c r="AG181" s="107" t="s">
        <v>593</v>
      </c>
      <c r="AH181" s="15"/>
      <c r="AI181" s="126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ZEJ-ZRB</v>
      </c>
      <c r="AN181" s="105" t="str">
        <f>IF(BS_CONTROLE[[#This Row],[SB]]=0, "-", BS_CONTROLE[[#This Row],[SB]])</f>
        <v>ZRB1501</v>
      </c>
      <c r="AO181" s="105">
        <f>IF(BS_CONTROLE[[#This Row],[SUB]]=0, "-", BS_CONTROLE[[#This Row],[SUB]])</f>
        <v>48</v>
      </c>
      <c r="AP181" s="105">
        <f>BS_CONTROLE[[#This Row],[KM - Inicio]]</f>
        <v>150.827</v>
      </c>
      <c r="AQ181" s="105">
        <f>BS_CONTROLE[[#This Row],[KM - Inicio]]</f>
        <v>150.827</v>
      </c>
      <c r="AR181" s="108" t="s">
        <v>593</v>
      </c>
      <c r="AS181" s="108">
        <v>0.38541666666666669</v>
      </c>
      <c r="AT181" s="108">
        <v>0.38611111111111113</v>
      </c>
      <c r="AU181" s="136"/>
      <c r="AV181" s="136"/>
      <c r="AW181" s="14"/>
      <c r="AX181" s="14"/>
      <c r="AY181" s="164">
        <f t="shared" si="14"/>
        <v>6.9444444444444198E-4</v>
      </c>
      <c r="AZ181" s="153"/>
      <c r="BA181" s="109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50"/>
      <c r="BG181" s="16"/>
      <c r="BH181" s="17">
        <v>2</v>
      </c>
      <c r="BI181" s="17"/>
      <c r="BJ181" s="17" t="s">
        <v>1303</v>
      </c>
      <c r="BK181" s="18" t="s">
        <v>1304</v>
      </c>
      <c r="BL181" s="16"/>
      <c r="BM181" s="130" t="s">
        <v>445</v>
      </c>
      <c r="BN181" s="130" t="s">
        <v>445</v>
      </c>
      <c r="BO181" s="130" t="s">
        <v>445</v>
      </c>
      <c r="BP181" s="18" t="s">
        <v>593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8" t="str">
        <f t="shared" si="19"/>
        <v>OKOK</v>
      </c>
    </row>
    <row r="182" spans="1:72" hidden="1">
      <c r="A182" s="47" t="str">
        <f t="shared" si="15"/>
        <v>WALTER (TP-810)46060</v>
      </c>
      <c r="B182" s="102">
        <v>46060</v>
      </c>
      <c r="C182" s="135">
        <f>IF(BS_CONTROLE[[#This Row],[DATA]]="","",WEEKNUM(BS_CONTROLE[[#This Row],[DATA]]))</f>
        <v>6</v>
      </c>
      <c r="D182" s="104" t="s">
        <v>945</v>
      </c>
      <c r="E182" s="159">
        <v>176</v>
      </c>
      <c r="F182" s="126" t="s">
        <v>726</v>
      </c>
      <c r="G182" s="142" t="str">
        <f>IF(D182="","*",VLOOKUP(F182,BS_ATIVIDADE[],3,FALSE))</f>
        <v>MODERNIZAÇÃO</v>
      </c>
      <c r="H182" s="106" t="s">
        <v>593</v>
      </c>
      <c r="I182" s="106" t="s">
        <v>593</v>
      </c>
      <c r="J182" s="105">
        <v>48</v>
      </c>
      <c r="K182" s="105">
        <v>150.92500000000001</v>
      </c>
      <c r="L182" s="105" t="s">
        <v>593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6">
        <v>0.33333333333333331</v>
      </c>
      <c r="P182" s="106">
        <v>6.9444444444444447E-4</v>
      </c>
      <c r="Q182" s="105">
        <v>1</v>
      </c>
      <c r="R182" s="10" t="str">
        <f>IFERROR(_xlfn.XLOOKUP(F182, BS_ATIVIDADE[ATIVIDADE],BS_ATIVIDADE[UNIDADE] ), "*")</f>
        <v>Nº DE SOLDA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5" t="s">
        <v>1100</v>
      </c>
      <c r="W182" s="151" t="s">
        <v>1055</v>
      </c>
      <c r="X182" s="104" t="s">
        <v>416</v>
      </c>
      <c r="Y182" s="129" t="s">
        <v>415</v>
      </c>
      <c r="Z182" s="104"/>
      <c r="AA182" s="105" t="s">
        <v>593</v>
      </c>
      <c r="AB182" s="103"/>
      <c r="AC182" s="126" t="s">
        <v>593</v>
      </c>
      <c r="AD182" s="107" t="s">
        <v>593</v>
      </c>
      <c r="AE182" s="107" t="s">
        <v>593</v>
      </c>
      <c r="AF182" s="105"/>
      <c r="AG182" s="105"/>
      <c r="AH182" s="15"/>
      <c r="AI182" s="126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5" t="str">
        <f>IF(BS_CONTROLE[[#This Row],[Entre - Estações]]=0, "-", BS_CONTROLE[[#This Row],[Entre - Estações]])</f>
        <v>ZEJ-ZRB</v>
      </c>
      <c r="AN182" s="105" t="str">
        <f>IF(BS_CONTROLE[[#This Row],[SB]]=0, "-", BS_CONTROLE[[#This Row],[SB]])</f>
        <v>ZRB1501</v>
      </c>
      <c r="AO182" s="105">
        <f>IF(BS_CONTROLE[[#This Row],[SUB]]=0, "-", BS_CONTROLE[[#This Row],[SUB]])</f>
        <v>48</v>
      </c>
      <c r="AP182" s="105">
        <f>BS_CONTROLE[[#This Row],[KM - Inicio]]</f>
        <v>150.92500000000001</v>
      </c>
      <c r="AQ182" s="105">
        <f>BS_CONTROLE[[#This Row],[KM - Inicio]]</f>
        <v>150.92500000000001</v>
      </c>
      <c r="AR182" s="108" t="s">
        <v>593</v>
      </c>
      <c r="AS182" s="108">
        <v>0.38541666666666669</v>
      </c>
      <c r="AT182" s="108">
        <v>0.38611111111111113</v>
      </c>
      <c r="AU182" s="136"/>
      <c r="AV182" s="136"/>
      <c r="AW182" s="14"/>
      <c r="AX182" s="14"/>
      <c r="AY182" s="164">
        <f t="shared" si="14"/>
        <v>6.9444444444444198E-4</v>
      </c>
      <c r="AZ182" s="153"/>
      <c r="BA182" s="109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50"/>
      <c r="BG182" s="16"/>
      <c r="BH182" s="17">
        <v>2</v>
      </c>
      <c r="BI182" s="17"/>
      <c r="BJ182" s="17" t="s">
        <v>1303</v>
      </c>
      <c r="BK182" s="18" t="s">
        <v>1304</v>
      </c>
      <c r="BL182" s="16"/>
      <c r="BM182" s="130" t="s">
        <v>445</v>
      </c>
      <c r="BN182" s="130" t="s">
        <v>445</v>
      </c>
      <c r="BO182" s="130" t="s">
        <v>445</v>
      </c>
      <c r="BP182" s="18" t="s">
        <v>593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8" t="str">
        <f t="shared" si="19"/>
        <v>OKOK</v>
      </c>
    </row>
    <row r="183" spans="1:72" hidden="1">
      <c r="A183" s="47" t="str">
        <f t="shared" si="15"/>
        <v/>
      </c>
      <c r="B183" s="102"/>
      <c r="C183" s="135" t="str">
        <f>IF(BS_CONTROLE[[#This Row],[DATA]]="","",WEEKNUM(BS_CONTROLE[[#This Row],[DATA]]))</f>
        <v/>
      </c>
      <c r="D183" s="104"/>
      <c r="E183" s="159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 t="shared" si="14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 hidden="1">
      <c r="A184" s="47" t="str">
        <f t="shared" si="15"/>
        <v>W6146060</v>
      </c>
      <c r="B184" s="102">
        <v>46060</v>
      </c>
      <c r="C184" s="135">
        <f>IF(BS_CONTROLE[[#This Row],[DATA]]="","",WEEKNUM(BS_CONTROLE[[#This Row],[DATA]]))</f>
        <v>6</v>
      </c>
      <c r="D184" s="104" t="s">
        <v>827</v>
      </c>
      <c r="E184" s="159">
        <v>178</v>
      </c>
      <c r="F184" s="126" t="s">
        <v>607</v>
      </c>
      <c r="G184" s="142" t="str">
        <f>IF(D184="","*",VLOOKUP(F184,BS_ATIVIDADE[],3,FALSE))</f>
        <v>OUTROS</v>
      </c>
      <c r="H184" s="106" t="s">
        <v>306</v>
      </c>
      <c r="I184" s="106" t="s">
        <v>306</v>
      </c>
      <c r="J184" s="105">
        <v>92</v>
      </c>
      <c r="K184" s="105">
        <v>83.7</v>
      </c>
      <c r="L184" s="105" t="s">
        <v>593</v>
      </c>
      <c r="M184" s="105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5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6">
        <v>0.33333333333333331</v>
      </c>
      <c r="P184" s="106">
        <v>4.1666666666666664E-2</v>
      </c>
      <c r="Q184" s="172">
        <v>1</v>
      </c>
      <c r="R184" s="10" t="str">
        <f>IFERROR(_xlfn.XLOOKUP(F184, BS_ATIVIDADE[ATIVIDADE],BS_ATIVIDADE[UNIDADE] ), "*")</f>
        <v>BINÁRIO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51" t="s">
        <v>1104</v>
      </c>
      <c r="W184" s="151" t="s">
        <v>1105</v>
      </c>
      <c r="X184" s="104" t="s">
        <v>416</v>
      </c>
      <c r="Y184" s="129" t="s">
        <v>415</v>
      </c>
      <c r="Z184" s="104"/>
      <c r="AA184" s="105">
        <v>1</v>
      </c>
      <c r="AB184" s="103" t="s">
        <v>412</v>
      </c>
      <c r="AC184" s="126" t="s">
        <v>593</v>
      </c>
      <c r="AD184" s="107">
        <v>0.3125</v>
      </c>
      <c r="AE184" s="105">
        <v>7663</v>
      </c>
      <c r="AF184" s="107" t="s">
        <v>593</v>
      </c>
      <c r="AG184" s="107" t="s">
        <v>593</v>
      </c>
      <c r="AH184" s="15"/>
      <c r="AI184" s="126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5" t="str">
        <f>IF(BS_CONTROLE[[#This Row],[Entre - Estações]]=0, "-", BS_CONTROLE[[#This Row],[Entre - Estações]])</f>
        <v>ZXW-ZGP</v>
      </c>
      <c r="AN184" s="105" t="str">
        <f>IF(BS_CONTROLE[[#This Row],[SB]]=0, "-", BS_CONTROLE[[#This Row],[SB]])</f>
        <v>K84ZXW2</v>
      </c>
      <c r="AO184" s="105">
        <f>IF(BS_CONTROLE[[#This Row],[SUB]]=0, "-", BS_CONTROLE[[#This Row],[SUB]])</f>
        <v>92</v>
      </c>
      <c r="AP184" s="105">
        <f>BS_CONTROLE[[#This Row],[KM - Inicio]]</f>
        <v>83.7</v>
      </c>
      <c r="AQ184" s="105">
        <f>BS_CONTROLE[[#This Row],[KM - Inicio]]</f>
        <v>83.7</v>
      </c>
      <c r="AR184" s="108">
        <v>0.33888888888888891</v>
      </c>
      <c r="AS184" s="108">
        <v>0.38263888888888886</v>
      </c>
      <c r="AT184" s="108">
        <v>0.42430555555555555</v>
      </c>
      <c r="AU184" s="136"/>
      <c r="AV184" s="136"/>
      <c r="AW184" s="14"/>
      <c r="AX184" s="14"/>
      <c r="AY184" s="164">
        <f t="shared" si="14"/>
        <v>4.1666666666666685E-2</v>
      </c>
      <c r="AZ184" s="153"/>
      <c r="BA184" s="109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50"/>
      <c r="BG184" s="16"/>
      <c r="BH184" s="17">
        <v>2</v>
      </c>
      <c r="BI184" s="17"/>
      <c r="BJ184" s="17" t="s">
        <v>1305</v>
      </c>
      <c r="BK184" s="18" t="s">
        <v>1306</v>
      </c>
      <c r="BL184" s="16"/>
      <c r="BM184" s="130" t="s">
        <v>445</v>
      </c>
      <c r="BN184" s="130" t="s">
        <v>445</v>
      </c>
      <c r="BO184" s="130" t="s">
        <v>445</v>
      </c>
      <c r="BP184" s="18" t="s">
        <v>593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8" t="str">
        <f t="shared" si="19"/>
        <v>OKOK</v>
      </c>
    </row>
    <row r="185" spans="1:72" hidden="1">
      <c r="A185" s="47" t="str">
        <f t="shared" si="15"/>
        <v>V8546060</v>
      </c>
      <c r="B185" s="102">
        <v>46060</v>
      </c>
      <c r="C185" s="135">
        <f>IF(BS_CONTROLE[[#This Row],[DATA]]="","",WEEKNUM(BS_CONTROLE[[#This Row],[DATA]]))</f>
        <v>6</v>
      </c>
      <c r="D185" s="104" t="s">
        <v>794</v>
      </c>
      <c r="E185" s="159">
        <v>180</v>
      </c>
      <c r="F185" s="126" t="s">
        <v>607</v>
      </c>
      <c r="G185" s="142" t="str">
        <f>IF(D185="","*",VLOOKUP(F185,BS_ATIVIDADE[],3,FALSE))</f>
        <v>OUTROS</v>
      </c>
      <c r="H185" s="106" t="s">
        <v>1149</v>
      </c>
      <c r="I185" s="106" t="s">
        <v>71</v>
      </c>
      <c r="J185" s="105">
        <v>54</v>
      </c>
      <c r="K185" s="105">
        <v>106</v>
      </c>
      <c r="L185" s="105" t="s">
        <v>593</v>
      </c>
      <c r="M185" s="105" t="s">
        <v>1151</v>
      </c>
      <c r="N185" s="150" t="s">
        <v>1152</v>
      </c>
      <c r="O185" s="106">
        <v>0.33333333333333331</v>
      </c>
      <c r="P185" s="106">
        <v>4.1666666666666664E-2</v>
      </c>
      <c r="Q185" s="172">
        <v>1</v>
      </c>
      <c r="R185" s="10" t="str">
        <f>IFERROR(_xlfn.XLOOKUP(F185, BS_ATIVIDADE[ATIVIDADE],BS_ATIVIDADE[UNIDADE] ), "*")</f>
        <v>BINÁRIO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51" t="s">
        <v>1061</v>
      </c>
      <c r="W185" s="151" t="s">
        <v>1047</v>
      </c>
      <c r="X185" s="104" t="s">
        <v>421</v>
      </c>
      <c r="Y185" s="129" t="s">
        <v>424</v>
      </c>
      <c r="Z185" s="104"/>
      <c r="AA185" s="105">
        <v>1</v>
      </c>
      <c r="AB185" s="103" t="s">
        <v>1307</v>
      </c>
      <c r="AC185" s="126" t="s">
        <v>593</v>
      </c>
      <c r="AD185" s="107">
        <v>0.3125</v>
      </c>
      <c r="AE185" s="105">
        <v>6235</v>
      </c>
      <c r="AF185" s="107" t="s">
        <v>593</v>
      </c>
      <c r="AG185" s="107" t="s">
        <v>593</v>
      </c>
      <c r="AH185" s="15"/>
      <c r="AI185" s="126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5" t="str">
        <f>IF(BS_CONTROLE[[#This Row],[Entre - Estações]]=0, "-", BS_CONTROLE[[#This Row],[Entre - Estações]])</f>
        <v>ZPT-ZEV</v>
      </c>
      <c r="AN185" s="105" t="str">
        <f>IF(BS_CONTROLE[[#This Row],[SB]]=0, "-", BS_CONTROLE[[#This Row],[SB]])</f>
        <v>ZPTZEV</v>
      </c>
      <c r="AO185" s="105">
        <f>IF(BS_CONTROLE[[#This Row],[SUB]]=0, "-", BS_CONTROLE[[#This Row],[SUB]])</f>
        <v>54</v>
      </c>
      <c r="AP185" s="105">
        <f>BS_CONTROLE[[#This Row],[KM - Inicio]]</f>
        <v>106</v>
      </c>
      <c r="AQ185" s="105">
        <f>BS_CONTROLE[[#This Row],[KM - Inicio]]</f>
        <v>106</v>
      </c>
      <c r="AR185" s="108">
        <v>0.35</v>
      </c>
      <c r="AS185" s="108">
        <v>0.39305555555555555</v>
      </c>
      <c r="AT185" s="108">
        <v>0.43472222222222223</v>
      </c>
      <c r="AU185" s="136"/>
      <c r="AV185" s="136"/>
      <c r="AW185" s="14"/>
      <c r="AX185" s="14"/>
      <c r="AY185" s="164">
        <f t="shared" si="14"/>
        <v>4.1666666666666685E-2</v>
      </c>
      <c r="AZ185" s="153"/>
      <c r="BA185" s="109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50"/>
      <c r="BG185" s="16"/>
      <c r="BH185" s="17">
        <v>2</v>
      </c>
      <c r="BI185" s="17"/>
      <c r="BJ185" s="17" t="s">
        <v>1308</v>
      </c>
      <c r="BK185" s="18" t="s">
        <v>1306</v>
      </c>
      <c r="BL185" s="16"/>
      <c r="BM185" s="130" t="s">
        <v>445</v>
      </c>
      <c r="BN185" s="130" t="s">
        <v>445</v>
      </c>
      <c r="BO185" s="130" t="s">
        <v>445</v>
      </c>
      <c r="BP185" s="18" t="s">
        <v>593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8" t="str">
        <f t="shared" si="19"/>
        <v>OKOK</v>
      </c>
    </row>
    <row r="186" spans="1:72" hidden="1">
      <c r="A186" s="47" t="str">
        <f t="shared" si="15"/>
        <v/>
      </c>
      <c r="B186" s="102"/>
      <c r="C186" s="135" t="str">
        <f>IF(BS_CONTROLE[[#This Row],[DATA]]="","",WEEKNUM(BS_CONTROLE[[#This Row],[DATA]]))</f>
        <v/>
      </c>
      <c r="D186" s="104"/>
      <c r="E186" s="159"/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 t="shared" si="14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 hidden="1">
      <c r="A187" s="47" t="str">
        <f t="shared" si="15"/>
        <v>W6246060</v>
      </c>
      <c r="B187" s="102">
        <v>46060</v>
      </c>
      <c r="C187" s="135">
        <f>IF(BS_CONTROLE[[#This Row],[DATA]]="","",WEEKNUM(BS_CONTROLE[[#This Row],[DATA]]))</f>
        <v>6</v>
      </c>
      <c r="D187" s="104" t="s">
        <v>828</v>
      </c>
      <c r="E187" s="159">
        <v>179</v>
      </c>
      <c r="F187" s="126" t="s">
        <v>768</v>
      </c>
      <c r="G187" s="142" t="str">
        <f>IF(D187="","*",VLOOKUP(F187,BS_ATIVIDADE[],3,FALSE))</f>
        <v>PEDRA</v>
      </c>
      <c r="H187" s="106" t="s">
        <v>1149</v>
      </c>
      <c r="I187" s="106" t="s">
        <v>1149</v>
      </c>
      <c r="J187" s="105">
        <v>53</v>
      </c>
      <c r="K187" s="105">
        <v>109.5</v>
      </c>
      <c r="L187" s="105">
        <v>110.2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6">
        <v>0.33333333333333331</v>
      </c>
      <c r="P187" s="106">
        <v>4.1666666666666664E-2</v>
      </c>
      <c r="Q187" s="105">
        <v>5</v>
      </c>
      <c r="R187" s="10" t="str">
        <f>IFERROR(_xlfn.XLOOKUP(F187, BS_ATIVIDADE[ATIVIDADE],BS_ATIVIDADE[UNIDADE] ), "*")</f>
        <v>VAGÕES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5" t="s">
        <v>1104</v>
      </c>
      <c r="W187" s="151" t="s">
        <v>1309</v>
      </c>
      <c r="X187" s="104" t="s">
        <v>421</v>
      </c>
      <c r="Y187" s="129" t="s">
        <v>424</v>
      </c>
      <c r="Z187" s="104"/>
      <c r="AA187" s="105">
        <v>1</v>
      </c>
      <c r="AB187" s="103" t="s">
        <v>412</v>
      </c>
      <c r="AC187" s="126" t="s">
        <v>593</v>
      </c>
      <c r="AD187" s="107">
        <v>0.3125</v>
      </c>
      <c r="AE187" s="105">
        <v>9038</v>
      </c>
      <c r="AF187" s="107" t="s">
        <v>593</v>
      </c>
      <c r="AG187" s="107" t="s">
        <v>593</v>
      </c>
      <c r="AH187" s="15"/>
      <c r="AI187" s="126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5" t="str">
        <f>IF(BS_CONTROLE[[#This Row],[Entre - Estações]]=0, "-", BS_CONTROLE[[#This Row],[Entre - Estações]])</f>
        <v>PAT-ZGM</v>
      </c>
      <c r="AN187" s="105" t="str">
        <f>IF(BS_CONTROLE[[#This Row],[SB]]=0, "-", BS_CONTROLE[[#This Row],[SB]])</f>
        <v>PAT1102</v>
      </c>
      <c r="AO187" s="105">
        <f>IF(BS_CONTROLE[[#This Row],[SUB]]=0, "-", BS_CONTROLE[[#This Row],[SUB]])</f>
        <v>53</v>
      </c>
      <c r="AP187" s="105">
        <f>BS_CONTROLE[[#This Row],[KM - Inicio]]</f>
        <v>109.5</v>
      </c>
      <c r="AQ187" s="105">
        <f>BS_CONTROLE[[#This Row],[KM - Inicio]]</f>
        <v>109.5</v>
      </c>
      <c r="AR187" s="108">
        <v>0.31805555555555554</v>
      </c>
      <c r="AS187" s="108">
        <v>0.5</v>
      </c>
      <c r="AT187" s="108">
        <v>0.58333333333333337</v>
      </c>
      <c r="AU187" s="136"/>
      <c r="AV187" s="136"/>
      <c r="AW187" s="14"/>
      <c r="AX187" s="14"/>
      <c r="AY187" s="164">
        <f t="shared" si="14"/>
        <v>8.333333333333337E-2</v>
      </c>
      <c r="AZ187" s="153"/>
      <c r="BA187" s="109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50"/>
      <c r="BG187" s="16"/>
      <c r="BH187" s="17">
        <v>2</v>
      </c>
      <c r="BI187" s="17"/>
      <c r="BJ187" s="17" t="s">
        <v>1310</v>
      </c>
      <c r="BK187" s="18" t="s">
        <v>1311</v>
      </c>
      <c r="BL187" s="16"/>
      <c r="BM187" s="130" t="s">
        <v>445</v>
      </c>
      <c r="BN187" s="130" t="s">
        <v>445</v>
      </c>
      <c r="BO187" s="130" t="s">
        <v>445</v>
      </c>
      <c r="BP187" s="18" t="s">
        <v>593</v>
      </c>
      <c r="BQ187" s="12" t="str">
        <f t="shared" si="16"/>
        <v>Aderente</v>
      </c>
      <c r="BR187" s="19">
        <f t="shared" si="17"/>
        <v>2.0000000000000009</v>
      </c>
      <c r="BS187" s="19">
        <f t="shared" si="18"/>
        <v>1</v>
      </c>
      <c r="BT187" s="8" t="str">
        <f t="shared" si="19"/>
        <v>OKOK</v>
      </c>
    </row>
    <row r="188" spans="1:72" hidden="1">
      <c r="A188" s="47" t="str">
        <f t="shared" si="15"/>
        <v>RAFAEL (TP-695)46060</v>
      </c>
      <c r="B188" s="102">
        <v>46060</v>
      </c>
      <c r="C188" s="135">
        <f>IF(BS_CONTROLE[[#This Row],[DATA]]="","",WEEKNUM(BS_CONTROLE[[#This Row],[DATA]]))</f>
        <v>6</v>
      </c>
      <c r="D188" s="104" t="s">
        <v>927</v>
      </c>
      <c r="E188" s="159"/>
      <c r="F188" s="126" t="s">
        <v>779</v>
      </c>
      <c r="G188" s="142" t="str">
        <f>IF(D188="","*",VLOOKUP(F188,BS_ATIVIDADE[],3,FALSE))</f>
        <v>DORMENTE - SUBSTITUIÇÂO</v>
      </c>
      <c r="H188" s="106" t="s">
        <v>593</v>
      </c>
      <c r="I188" s="106" t="s">
        <v>1149</v>
      </c>
      <c r="J188" s="105">
        <v>92</v>
      </c>
      <c r="K188" s="105">
        <v>108</v>
      </c>
      <c r="L188" s="105" t="s">
        <v>593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7" t="s">
        <v>337</v>
      </c>
      <c r="O188" s="106">
        <v>0.45833333333333331</v>
      </c>
      <c r="P188" s="106">
        <v>8.3333333333333329E-2</v>
      </c>
      <c r="Q188" s="105">
        <v>1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5" t="s">
        <v>1104</v>
      </c>
      <c r="W188" s="151" t="s">
        <v>1312</v>
      </c>
      <c r="X188" s="104" t="s">
        <v>421</v>
      </c>
      <c r="Y188" s="129" t="s">
        <v>424</v>
      </c>
      <c r="Z188" s="104"/>
      <c r="AA188" s="105" t="s">
        <v>593</v>
      </c>
      <c r="AB188" s="103"/>
      <c r="AC188" s="126" t="s">
        <v>593</v>
      </c>
      <c r="AD188" s="107" t="s">
        <v>593</v>
      </c>
      <c r="AE188" s="107" t="s">
        <v>593</v>
      </c>
      <c r="AF188" s="107" t="s">
        <v>593</v>
      </c>
      <c r="AG188" s="107" t="s">
        <v>593</v>
      </c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5" t="str">
        <f>IF(BS_CONTROLE[[#This Row],[Entre - Estações]]=0, "-", BS_CONTROLE[[#This Row],[Entre - Estações]])</f>
        <v>ZPT</v>
      </c>
      <c r="AN188" s="105" t="str">
        <f>IF(BS_CONTROLE[[#This Row],[SB]]=0, "-", BS_CONTROLE[[#This Row],[SB]])</f>
        <v>ZPT2</v>
      </c>
      <c r="AO188" s="105">
        <f>IF(BS_CONTROLE[[#This Row],[SUB]]=0, "-", BS_CONTROLE[[#This Row],[SUB]])</f>
        <v>92</v>
      </c>
      <c r="AP188" s="105">
        <f>BS_CONTROLE[[#This Row],[KM - Inicio]]</f>
        <v>108</v>
      </c>
      <c r="AQ188" s="105">
        <f>BS_CONTROLE[[#This Row],[KM - Inicio]]</f>
        <v>108</v>
      </c>
      <c r="AR188" s="108">
        <v>0</v>
      </c>
      <c r="AS188" s="108">
        <v>0</v>
      </c>
      <c r="AT188" s="108">
        <v>0</v>
      </c>
      <c r="AU188" s="136"/>
      <c r="AV188" s="136"/>
      <c r="AW188" s="14"/>
      <c r="AX188" s="14"/>
      <c r="AY188" s="164">
        <f t="shared" si="14"/>
        <v>0</v>
      </c>
      <c r="AZ188" s="153"/>
      <c r="BA188" s="109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50"/>
      <c r="BG188" s="16"/>
      <c r="BH188" s="17">
        <v>0</v>
      </c>
      <c r="BI188" s="17"/>
      <c r="BJ188" s="17" t="s">
        <v>1293</v>
      </c>
      <c r="BK188" s="18" t="s">
        <v>1295</v>
      </c>
      <c r="BL188" s="16"/>
      <c r="BM188" s="130" t="s">
        <v>441</v>
      </c>
      <c r="BN188" s="130" t="s">
        <v>470</v>
      </c>
      <c r="BO188" s="130" t="s">
        <v>521</v>
      </c>
      <c r="BP188" s="18" t="s">
        <v>593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8" t="str">
        <f t="shared" si="19"/>
        <v>SuperExecução</v>
      </c>
    </row>
    <row r="189" spans="1:72" hidden="1">
      <c r="A189" s="47" t="str">
        <f t="shared" si="15"/>
        <v>DIEGO (TF-42)46060</v>
      </c>
      <c r="B189" s="102">
        <v>46060</v>
      </c>
      <c r="C189" s="135">
        <f>IF(BS_CONTROLE[[#This Row],[DATA]]="","",WEEKNUM(BS_CONTROLE[[#This Row],[DATA]]))</f>
        <v>6</v>
      </c>
      <c r="D189" s="104" t="s">
        <v>870</v>
      </c>
      <c r="E189" s="159">
        <v>93</v>
      </c>
      <c r="F189" s="126" t="s">
        <v>671</v>
      </c>
      <c r="G189" s="142" t="str">
        <f>IF(D189="","*",VLOOKUP(F189,BS_ATIVIDADE[],3,FALSE))</f>
        <v>LIMPEZA LASTRO</v>
      </c>
      <c r="H189" s="106" t="s">
        <v>593</v>
      </c>
      <c r="I189" s="106" t="s">
        <v>593</v>
      </c>
      <c r="J189" s="105">
        <v>53</v>
      </c>
      <c r="K189" s="105">
        <v>109.05</v>
      </c>
      <c r="L189" s="105" t="s">
        <v>593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6">
        <v>0.41666666666666669</v>
      </c>
      <c r="P189" s="106">
        <v>8.3333333333333329E-2</v>
      </c>
      <c r="Q189" s="105">
        <v>30</v>
      </c>
      <c r="R189" s="10" t="str">
        <f>IFERROR(_xlfn.XLOOKUP(F189, BS_ATIVIDADE[ATIVIDADE],BS_ATIVIDADE[UNIDADE] ), "*")</f>
        <v>M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5" t="s">
        <v>1104</v>
      </c>
      <c r="W189" s="151" t="s">
        <v>1191</v>
      </c>
      <c r="X189" s="104" t="s">
        <v>421</v>
      </c>
      <c r="Y189" s="129" t="s">
        <v>424</v>
      </c>
      <c r="Z189" s="104"/>
      <c r="AA189" s="105" t="s">
        <v>593</v>
      </c>
      <c r="AB189" s="103"/>
      <c r="AC189" s="126" t="s">
        <v>593</v>
      </c>
      <c r="AD189" s="107" t="s">
        <v>593</v>
      </c>
      <c r="AE189" s="107" t="s">
        <v>593</v>
      </c>
      <c r="AF189" s="107" t="s">
        <v>593</v>
      </c>
      <c r="AG189" s="107" t="s">
        <v>593</v>
      </c>
      <c r="AH189" s="15"/>
      <c r="AI189" s="126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PAT-ZGM</v>
      </c>
      <c r="AN189" s="105" t="str">
        <f>IF(BS_CONTROLE[[#This Row],[SB]]=0, "-", BS_CONTROLE[[#This Row],[SB]])</f>
        <v>PAT1102</v>
      </c>
      <c r="AO189" s="105">
        <f>IF(BS_CONTROLE[[#This Row],[SUB]]=0, "-", BS_CONTROLE[[#This Row],[SUB]])</f>
        <v>53</v>
      </c>
      <c r="AP189" s="105">
        <f>BS_CONTROLE[[#This Row],[KM - Inicio]]</f>
        <v>109.05</v>
      </c>
      <c r="AQ189" s="105">
        <f>BS_CONTROLE[[#This Row],[KM - Inicio]]</f>
        <v>109.05</v>
      </c>
      <c r="AR189" s="108">
        <v>0.38958333333333334</v>
      </c>
      <c r="AS189" s="108">
        <v>0.5</v>
      </c>
      <c r="AT189" s="108">
        <v>0.58333333333333337</v>
      </c>
      <c r="AU189" s="136"/>
      <c r="AV189" s="136"/>
      <c r="AW189" s="14"/>
      <c r="AX189" s="14"/>
      <c r="AY189" s="164">
        <f t="shared" si="14"/>
        <v>8.333333333333337E-2</v>
      </c>
      <c r="AZ189" s="153"/>
      <c r="BA189" s="109">
        <v>50</v>
      </c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50"/>
      <c r="BG189" s="16"/>
      <c r="BH189" s="17">
        <v>2</v>
      </c>
      <c r="BI189" s="17"/>
      <c r="BJ189" s="17" t="s">
        <v>1313</v>
      </c>
      <c r="BK189" s="18" t="s">
        <v>1314</v>
      </c>
      <c r="BL189" s="16"/>
      <c r="BM189" s="130" t="s">
        <v>445</v>
      </c>
      <c r="BN189" s="130" t="s">
        <v>445</v>
      </c>
      <c r="BO189" s="130" t="s">
        <v>445</v>
      </c>
      <c r="BP189" s="18" t="s">
        <v>593</v>
      </c>
      <c r="BQ189" s="12" t="str">
        <f t="shared" si="16"/>
        <v>Aderente</v>
      </c>
      <c r="BR189" s="19">
        <f t="shared" si="17"/>
        <v>1.0000000000000004</v>
      </c>
      <c r="BS189" s="19">
        <f t="shared" si="18"/>
        <v>1.6666666666666667</v>
      </c>
      <c r="BT189" s="8" t="str">
        <f t="shared" si="19"/>
        <v>OKOK</v>
      </c>
    </row>
    <row r="190" spans="1:72" hidden="1">
      <c r="A190" s="47" t="str">
        <f t="shared" si="15"/>
        <v>W6246060</v>
      </c>
      <c r="B190" s="102">
        <v>46060</v>
      </c>
      <c r="C190" s="135">
        <f>IF(BS_CONTROLE[[#This Row],[DATA]]="","",WEEKNUM(BS_CONTROLE[[#This Row],[DATA]]))</f>
        <v>6</v>
      </c>
      <c r="D190" s="104" t="s">
        <v>828</v>
      </c>
      <c r="E190" s="159">
        <v>182</v>
      </c>
      <c r="F190" s="126" t="s">
        <v>786</v>
      </c>
      <c r="G190" s="142" t="str">
        <f>IF(D190="","*",VLOOKUP(F190,BS_ATIVIDADE[],3,FALSE))</f>
        <v>OUTROS</v>
      </c>
      <c r="H190" s="106" t="s">
        <v>1149</v>
      </c>
      <c r="I190" s="106" t="s">
        <v>1149</v>
      </c>
      <c r="J190" s="105">
        <v>53</v>
      </c>
      <c r="K190" s="105">
        <v>125</v>
      </c>
      <c r="L190" s="105">
        <v>125.4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7" t="s">
        <v>142</v>
      </c>
      <c r="O190" s="106">
        <v>0.45833333333333331</v>
      </c>
      <c r="P190" s="106">
        <v>4.1666666666666664E-2</v>
      </c>
      <c r="Q190" s="105">
        <v>300</v>
      </c>
      <c r="R190" s="10" t="str">
        <f>IFERROR(_xlfn.XLOOKUP(F190, BS_ATIVIDADE[ATIVIDADE],BS_ATIVIDADE[UNIDADE] ), "*")</f>
        <v>Nº DE PEÇAS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5" t="s">
        <v>1104</v>
      </c>
      <c r="W190" s="151" t="s">
        <v>1315</v>
      </c>
      <c r="X190" s="104" t="s">
        <v>421</v>
      </c>
      <c r="Y190" s="129" t="s">
        <v>424</v>
      </c>
      <c r="Z190" s="104"/>
      <c r="AA190" s="105">
        <v>1</v>
      </c>
      <c r="AB190" s="103" t="s">
        <v>412</v>
      </c>
      <c r="AC190" s="126" t="s">
        <v>593</v>
      </c>
      <c r="AD190" s="107">
        <v>0.3125</v>
      </c>
      <c r="AE190" s="105">
        <v>9038</v>
      </c>
      <c r="AF190" s="107" t="s">
        <v>593</v>
      </c>
      <c r="AG190" s="107" t="s">
        <v>593</v>
      </c>
      <c r="AH190" s="15"/>
      <c r="AI190" s="126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5" t="str">
        <f>IF(BS_CONTROLE[[#This Row],[Entre - Estações]]=0, "-", BS_CONTROLE[[#This Row],[Entre - Estações]])</f>
        <v>ZZV-ZPG</v>
      </c>
      <c r="AN190" s="105" t="str">
        <f>IF(BS_CONTROLE[[#This Row],[SB]]=0, "-", BS_CONTROLE[[#This Row],[SB]])</f>
        <v>ZPGRUM2</v>
      </c>
      <c r="AO190" s="105">
        <f>IF(BS_CONTROLE[[#This Row],[SUB]]=0, "-", BS_CONTROLE[[#This Row],[SUB]])</f>
        <v>53</v>
      </c>
      <c r="AP190" s="105">
        <f>BS_CONTROLE[[#This Row],[KM - Inicio]]</f>
        <v>125</v>
      </c>
      <c r="AQ190" s="105">
        <f>BS_CONTROLE[[#This Row],[KM - Inicio]]</f>
        <v>125</v>
      </c>
      <c r="AR190" s="108">
        <v>0.31805555555555554</v>
      </c>
      <c r="AS190" s="108">
        <v>0</v>
      </c>
      <c r="AT190" s="108">
        <v>0</v>
      </c>
      <c r="AU190" s="136"/>
      <c r="AV190" s="136"/>
      <c r="AW190" s="14"/>
      <c r="AX190" s="14"/>
      <c r="AY190" s="164">
        <f t="shared" si="14"/>
        <v>0</v>
      </c>
      <c r="AZ190" s="153"/>
      <c r="BA190" s="109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50"/>
      <c r="BG190" s="16"/>
      <c r="BH190" s="17">
        <v>0</v>
      </c>
      <c r="BI190" s="17"/>
      <c r="BJ190" s="17" t="s">
        <v>1310</v>
      </c>
      <c r="BK190" s="18" t="s">
        <v>1316</v>
      </c>
      <c r="BL190" s="16"/>
      <c r="BM190" s="130" t="s">
        <v>440</v>
      </c>
      <c r="BN190" s="130" t="s">
        <v>469</v>
      </c>
      <c r="BO190" s="130" t="s">
        <v>568</v>
      </c>
      <c r="BP190" s="18" t="s">
        <v>593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8" t="str">
        <f t="shared" si="19"/>
        <v>CCOCirculaçãoIntervaloOportunidade</v>
      </c>
    </row>
    <row r="191" spans="1:72" hidden="1">
      <c r="A191" s="47" t="str">
        <f t="shared" si="15"/>
        <v>EXPANSÃO TURMA 146060</v>
      </c>
      <c r="B191" s="102">
        <v>46060</v>
      </c>
      <c r="C191" s="135">
        <f>IF(BS_CONTROLE[[#This Row],[DATA]]="","",WEEKNUM(BS_CONTROLE[[#This Row],[DATA]]))</f>
        <v>6</v>
      </c>
      <c r="D191" s="104" t="s">
        <v>594</v>
      </c>
      <c r="E191" s="159">
        <v>185</v>
      </c>
      <c r="F191" s="126" t="s">
        <v>654</v>
      </c>
      <c r="G191" s="142" t="str">
        <f>IF(D191="","*",VLOOKUP(F191,BS_ATIVIDADE[],3,FALSE))</f>
        <v>EXPANSÃO</v>
      </c>
      <c r="H191" s="106" t="s">
        <v>593</v>
      </c>
      <c r="I191" s="106" t="s">
        <v>593</v>
      </c>
      <c r="J191" s="105">
        <v>53</v>
      </c>
      <c r="K191" s="105">
        <v>123.67</v>
      </c>
      <c r="L191" s="105" t="s">
        <v>593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7" t="s">
        <v>142</v>
      </c>
      <c r="O191" s="106">
        <v>0.33333333333333331</v>
      </c>
      <c r="P191" s="106">
        <v>6.25E-2</v>
      </c>
      <c r="Q191" s="105">
        <v>1</v>
      </c>
      <c r="R191" s="10" t="str">
        <f>IFERROR(_xlfn.XLOOKUP(F191, BS_ATIVIDADE[ATIVIDADE],BS_ATIVIDADE[UNIDADE] ), "*")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5" t="s">
        <v>1113</v>
      </c>
      <c r="W191" s="151" t="s">
        <v>1055</v>
      </c>
      <c r="X191" s="104" t="s">
        <v>421</v>
      </c>
      <c r="Y191" s="129" t="s">
        <v>424</v>
      </c>
      <c r="Z191" s="104"/>
      <c r="AA191" s="105" t="s">
        <v>593</v>
      </c>
      <c r="AB191" s="103"/>
      <c r="AC191" s="126" t="s">
        <v>593</v>
      </c>
      <c r="AD191" s="107" t="s">
        <v>593</v>
      </c>
      <c r="AE191" s="107" t="s">
        <v>593</v>
      </c>
      <c r="AF191" s="107" t="s">
        <v>593</v>
      </c>
      <c r="AG191" s="107" t="s">
        <v>593</v>
      </c>
      <c r="AH191" s="15"/>
      <c r="AI191" s="126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5" t="str">
        <f>IF(BS_CONTROLE[[#This Row],[Entre - Estações]]=0, "-", BS_CONTROLE[[#This Row],[Entre - Estações]])</f>
        <v>ZZV-ZPG</v>
      </c>
      <c r="AN191" s="105" t="str">
        <f>IF(BS_CONTROLE[[#This Row],[SB]]=0, "-", BS_CONTROLE[[#This Row],[SB]])</f>
        <v>ZPGRUM2</v>
      </c>
      <c r="AO191" s="105">
        <f>IF(BS_CONTROLE[[#This Row],[SUB]]=0, "-", BS_CONTROLE[[#This Row],[SUB]])</f>
        <v>53</v>
      </c>
      <c r="AP191" s="105">
        <f>BS_CONTROLE[[#This Row],[KM - Inicio]]</f>
        <v>123.67</v>
      </c>
      <c r="AQ191" s="105">
        <f>BS_CONTROLE[[#This Row],[KM - Inicio]]</f>
        <v>123.67</v>
      </c>
      <c r="AR191" s="108">
        <v>0.35416666666666669</v>
      </c>
      <c r="AS191" s="108">
        <v>0</v>
      </c>
      <c r="AT191" s="108">
        <v>0</v>
      </c>
      <c r="AU191" s="136"/>
      <c r="AV191" s="136"/>
      <c r="AW191" s="14"/>
      <c r="AX191" s="14"/>
      <c r="AY191" s="164">
        <f t="shared" si="14"/>
        <v>0</v>
      </c>
      <c r="AZ191" s="153"/>
      <c r="BA191" s="109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50"/>
      <c r="BG191" s="16"/>
      <c r="BH191" s="17">
        <v>0</v>
      </c>
      <c r="BI191" s="17"/>
      <c r="BJ191" s="17" t="s">
        <v>1317</v>
      </c>
      <c r="BK191" s="18" t="s">
        <v>1318</v>
      </c>
      <c r="BL191" s="16"/>
      <c r="BM191" s="130" t="s">
        <v>440</v>
      </c>
      <c r="BN191" s="130" t="s">
        <v>469</v>
      </c>
      <c r="BO191" s="130" t="s">
        <v>568</v>
      </c>
      <c r="BP191" s="18" t="s">
        <v>593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8" t="str">
        <f t="shared" si="19"/>
        <v>CCOCirculaçãoIntervaloOportunidade</v>
      </c>
    </row>
    <row r="192" spans="1:72" hidden="1">
      <c r="A192" s="47" t="str">
        <f t="shared" si="15"/>
        <v>V9346061</v>
      </c>
      <c r="B192" s="102">
        <v>46061</v>
      </c>
      <c r="C192" s="135">
        <f>IF(BS_CONTROLE[[#This Row],[DATA]]="","",WEEKNUM(BS_CONTROLE[[#This Row],[DATA]]))</f>
        <v>7</v>
      </c>
      <c r="D192" s="104" t="s">
        <v>810</v>
      </c>
      <c r="E192" s="159">
        <v>186</v>
      </c>
      <c r="F192" s="126" t="s">
        <v>698</v>
      </c>
      <c r="G192" s="142" t="str">
        <f>IF(D192="","*",VLOOKUP(F192,BS_ATIVIDADE[],3,FALSE))</f>
        <v>MECANIZAÇÃO - SOCADORA</v>
      </c>
      <c r="H192" s="106" t="s">
        <v>104</v>
      </c>
      <c r="I192" s="106" t="s">
        <v>104</v>
      </c>
      <c r="J192" s="105">
        <v>56</v>
      </c>
      <c r="K192" s="105">
        <v>204.5</v>
      </c>
      <c r="L192" s="105">
        <v>205.5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2" s="106">
        <v>0.41666666666666669</v>
      </c>
      <c r="P192" s="106">
        <v>8.3333333333333329E-2</v>
      </c>
      <c r="Q192" s="105">
        <v>400</v>
      </c>
      <c r="R192" s="10" t="str">
        <f>IFERROR(_xlfn.XLOOKUP(F192, BS_ATIVIDADE[ATIVIDADE],BS_ATIVIDADE[UNIDADE] ), "*")</f>
        <v>M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2" s="105" t="s">
        <v>1104</v>
      </c>
      <c r="W192" s="151" t="s">
        <v>1050</v>
      </c>
      <c r="X192" s="104" t="s">
        <v>425</v>
      </c>
      <c r="Y192" s="129"/>
      <c r="Z192" s="104"/>
      <c r="AA192" s="105">
        <v>1</v>
      </c>
      <c r="AB192" s="103" t="s">
        <v>418</v>
      </c>
      <c r="AC192" s="152"/>
      <c r="AD192" s="107">
        <v>0.29166666666666669</v>
      </c>
      <c r="AE192" s="105">
        <v>7309</v>
      </c>
      <c r="AF192" s="105" t="s">
        <v>593</v>
      </c>
      <c r="AG192" s="105" t="s">
        <v>593</v>
      </c>
      <c r="AH192" s="15"/>
      <c r="AI192" s="126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ZYU1</v>
      </c>
      <c r="AL192" s="31" t="str">
        <f>BS_CONTROLE[[#This Row],[Local - Encerramento]]</f>
        <v>ZYU1</v>
      </c>
      <c r="AM192" s="105" t="str">
        <f>IF(BS_CONTROLE[[#This Row],[Entre - Estações]]=0, "-", BS_CONTROLE[[#This Row],[Entre - Estações]])</f>
        <v>ZYU-ZST</v>
      </c>
      <c r="AN192" s="105" t="str">
        <f>IF(BS_CONTROLE[[#This Row],[SB]]=0, "-", BS_CONTROLE[[#This Row],[SB]])</f>
        <v>ZYU206</v>
      </c>
      <c r="AO192" s="105">
        <f>IF(BS_CONTROLE[[#This Row],[SUB]]=0, "-", BS_CONTROLE[[#This Row],[SUB]])</f>
        <v>56</v>
      </c>
      <c r="AP192" s="105">
        <f>BS_CONTROLE[[#This Row],[KM - Inicio]]</f>
        <v>204.5</v>
      </c>
      <c r="AQ192" s="105">
        <f>BS_CONTROLE[[#This Row],[KM - Inicio]]</f>
        <v>204.5</v>
      </c>
      <c r="AR192" s="108">
        <v>0.45416666666666666</v>
      </c>
      <c r="AS192" s="108">
        <v>0.52222222222222225</v>
      </c>
      <c r="AT192" s="108">
        <v>0.58333333333333337</v>
      </c>
      <c r="AU192" s="136"/>
      <c r="AV192" s="136"/>
      <c r="AW192" s="14"/>
      <c r="AX192" s="14"/>
      <c r="AY192" s="164">
        <f t="shared" si="14"/>
        <v>6.1111111111111116E-2</v>
      </c>
      <c r="AZ192" s="153"/>
      <c r="BA192" s="109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2" s="150"/>
      <c r="BG192" s="16"/>
      <c r="BH192" s="17">
        <v>0</v>
      </c>
      <c r="BI192" s="17"/>
      <c r="BJ192" s="17"/>
      <c r="BK192" s="18" t="s">
        <v>1319</v>
      </c>
      <c r="BL192" s="16"/>
      <c r="BM192" s="130" t="s">
        <v>437</v>
      </c>
      <c r="BN192" s="130" t="s">
        <v>467</v>
      </c>
      <c r="BO192" s="130" t="s">
        <v>524</v>
      </c>
      <c r="BP192" s="18" t="s">
        <v>593</v>
      </c>
      <c r="BQ192" s="12" t="str">
        <f t="shared" si="16"/>
        <v>Produção e Intervalo</v>
      </c>
      <c r="BR192" s="19">
        <f t="shared" si="17"/>
        <v>0.73333333333333339</v>
      </c>
      <c r="BS192" s="19">
        <f t="shared" si="18"/>
        <v>0</v>
      </c>
      <c r="BT192" s="8" t="str">
        <f t="shared" si="19"/>
        <v>MecanizaçãoAtivos</v>
      </c>
    </row>
    <row r="193" spans="1:72" hidden="1">
      <c r="A193" s="47" t="str">
        <f t="shared" si="15"/>
        <v>E1746061</v>
      </c>
      <c r="B193" s="102">
        <v>46061</v>
      </c>
      <c r="C193" s="135">
        <f>IF(BS_CONTROLE[[#This Row],[DATA]]="","",WEEKNUM(BS_CONTROLE[[#This Row],[DATA]]))</f>
        <v>7</v>
      </c>
      <c r="D193" s="104" t="s">
        <v>737</v>
      </c>
      <c r="E193" s="159">
        <v>4</v>
      </c>
      <c r="F193" s="126" t="s">
        <v>595</v>
      </c>
      <c r="G193" s="142" t="str">
        <f>IF(D193="","*",VLOOKUP(F193,BS_ATIVIDADE[],3,FALSE))</f>
        <v>CAMINHÂO - SOLDA</v>
      </c>
      <c r="H193" s="106" t="s">
        <v>201</v>
      </c>
      <c r="I193" s="106" t="s">
        <v>201</v>
      </c>
      <c r="J193" s="105">
        <v>55</v>
      </c>
      <c r="K193" s="105">
        <v>81</v>
      </c>
      <c r="L193" s="105">
        <v>82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6">
        <v>0.375</v>
      </c>
      <c r="P193" s="106">
        <v>0.16666666666666666</v>
      </c>
      <c r="Q193" s="105">
        <v>4</v>
      </c>
      <c r="R193" s="10" t="str">
        <f>IFERROR(_xlfn.XLOOKUP(F193, BS_ATIVIDADE[ATIVIDADE],BS_ATIVIDADE[UNIDADE] ), "*")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1084</v>
      </c>
      <c r="W193" s="151" t="s">
        <v>1085</v>
      </c>
      <c r="X193" s="104" t="s">
        <v>421</v>
      </c>
      <c r="Y193" s="129" t="s">
        <v>424</v>
      </c>
      <c r="Z193" s="104"/>
      <c r="AA193" s="105">
        <v>1</v>
      </c>
      <c r="AB193" s="103" t="s">
        <v>412</v>
      </c>
      <c r="AC193" s="152"/>
      <c r="AD193" s="107">
        <v>0.33333333333333331</v>
      </c>
      <c r="AE193" s="105">
        <v>6251</v>
      </c>
      <c r="AF193" s="105" t="s">
        <v>593</v>
      </c>
      <c r="AG193" s="105" t="s">
        <v>593</v>
      </c>
      <c r="AH193" s="15"/>
      <c r="AI193" s="126" t="s">
        <v>607</v>
      </c>
      <c r="AJ193" s="9" t="str">
        <f>IF(BS_CONTROLE[[#This Row],[Atividade]]=0, "-", BS_CONTROLE[[#This Row],[Atividade]])</f>
        <v>CAMINHÃO DE SOLDA</v>
      </c>
      <c r="AK193" s="31" t="s">
        <v>74</v>
      </c>
      <c r="AL193" s="31" t="str">
        <f>BS_CONTROLE[[#This Row],[Local - Encerramento]]</f>
        <v>102ZKW2</v>
      </c>
      <c r="AM193" s="105" t="str">
        <f>IF(BS_CONTROLE[[#This Row],[Entre - Estações]]=0, "-", BS_CONTROLE[[#This Row],[Entre - Estações]])</f>
        <v>ZKE-ZWW</v>
      </c>
      <c r="AN193" s="105" t="str">
        <f>IF(BS_CONTROLE[[#This Row],[SB]]=0, "-", BS_CONTROLE[[#This Row],[SB]])</f>
        <v>K83K802</v>
      </c>
      <c r="AO193" s="105">
        <f>IF(BS_CONTROLE[[#This Row],[SUB]]=0, "-", BS_CONTROLE[[#This Row],[SUB]])</f>
        <v>55</v>
      </c>
      <c r="AP193" s="105">
        <f>BS_CONTROLE[[#This Row],[KM - Inicio]]</f>
        <v>81</v>
      </c>
      <c r="AQ193" s="105">
        <f>BS_CONTROLE[[#This Row],[KM - Inicio]]</f>
        <v>81</v>
      </c>
      <c r="AR193" s="108">
        <v>0.31666666666666665</v>
      </c>
      <c r="AS193" s="108">
        <v>0.45277777777777778</v>
      </c>
      <c r="AT193" s="108">
        <v>0.49444444444444446</v>
      </c>
      <c r="AU193" s="136"/>
      <c r="AV193" s="136"/>
      <c r="AW193" s="14"/>
      <c r="AX193" s="14"/>
      <c r="AY193" s="164">
        <f t="shared" si="14"/>
        <v>4.1666666666666685E-2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1320</v>
      </c>
      <c r="BK193" s="18" t="s">
        <v>1321</v>
      </c>
      <c r="BL193" s="16"/>
      <c r="BM193" s="130" t="s">
        <v>440</v>
      </c>
      <c r="BN193" s="130" t="s">
        <v>469</v>
      </c>
      <c r="BO193" s="130" t="s">
        <v>530</v>
      </c>
      <c r="BP193" s="18" t="s">
        <v>1322</v>
      </c>
      <c r="BQ193" s="12" t="str">
        <f t="shared" si="16"/>
        <v>Produção e Intervalo</v>
      </c>
      <c r="BR193" s="19">
        <f t="shared" si="17"/>
        <v>0.25000000000000011</v>
      </c>
      <c r="BS193" s="19">
        <f t="shared" si="18"/>
        <v>0.25</v>
      </c>
      <c r="BT193" s="8" t="str">
        <f t="shared" si="19"/>
        <v>CCOCirculaçãoIntervaloOportunidade</v>
      </c>
    </row>
    <row r="194" spans="1:72" hidden="1">
      <c r="A194" s="47" t="str">
        <f t="shared" si="15"/>
        <v>TURMA FIXA VIA 46061</v>
      </c>
      <c r="B194" s="102">
        <v>46061</v>
      </c>
      <c r="C194" s="135">
        <f>IF(BS_CONTROLE[[#This Row],[DATA]]="","",WEEKNUM(BS_CONTROLE[[#This Row],[DATA]]))</f>
        <v>7</v>
      </c>
      <c r="D194" s="104" t="s">
        <v>845</v>
      </c>
      <c r="E194" s="159">
        <v>171</v>
      </c>
      <c r="F194" s="126" t="s">
        <v>671</v>
      </c>
      <c r="G194" s="142" t="str">
        <f>IF(D194="","*",VLOOKUP(F194,BS_ATIVIDADE[],3,FALSE))</f>
        <v>LIMPEZA LASTRO</v>
      </c>
      <c r="H194" s="106" t="s">
        <v>593</v>
      </c>
      <c r="I194" s="106" t="s">
        <v>593</v>
      </c>
      <c r="J194" s="105">
        <v>55</v>
      </c>
      <c r="K194" s="105">
        <v>135</v>
      </c>
      <c r="L194" s="105" t="s">
        <v>593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6">
        <v>0.375</v>
      </c>
      <c r="P194" s="106">
        <v>6.25E-2</v>
      </c>
      <c r="Q194" s="105">
        <v>30</v>
      </c>
      <c r="R194" s="10" t="str">
        <f>IFERROR(_xlfn.XLOOKUP(F194, BS_ATIVIDADE[ATIVIDADE],BS_ATIVIDADE[UNIDADE] ), "*")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1220</v>
      </c>
      <c r="W194" s="151" t="s">
        <v>1191</v>
      </c>
      <c r="X194" s="104" t="s">
        <v>421</v>
      </c>
      <c r="Y194" s="129" t="s">
        <v>424</v>
      </c>
      <c r="Z194" s="104"/>
      <c r="AA194" s="105" t="s">
        <v>593</v>
      </c>
      <c r="AB194" s="103"/>
      <c r="AC194" s="152"/>
      <c r="AD194" s="107"/>
      <c r="AE194" s="105"/>
      <c r="AF194" s="105" t="s">
        <v>593</v>
      </c>
      <c r="AG194" s="105" t="s">
        <v>593</v>
      </c>
      <c r="AH194" s="15"/>
      <c r="AI194" s="126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ZEM</v>
      </c>
      <c r="AN194" s="105" t="str">
        <f>IF(BS_CONTROLE[[#This Row],[SB]]=0, "-", BS_CONTROLE[[#This Row],[SB]])</f>
        <v>ZEM2</v>
      </c>
      <c r="AO194" s="105">
        <f>IF(BS_CONTROLE[[#This Row],[SUB]]=0, "-", BS_CONTROLE[[#This Row],[SUB]])</f>
        <v>55</v>
      </c>
      <c r="AP194" s="105">
        <f>BS_CONTROLE[[#This Row],[KM - Inicio]]</f>
        <v>135</v>
      </c>
      <c r="AQ194" s="105">
        <f>BS_CONTROLE[[#This Row],[KM - Inicio]]</f>
        <v>135</v>
      </c>
      <c r="AR194" s="108">
        <v>0</v>
      </c>
      <c r="AS194" s="108">
        <v>0</v>
      </c>
      <c r="AT194" s="108">
        <v>0</v>
      </c>
      <c r="AU194" s="136"/>
      <c r="AV194" s="136"/>
      <c r="AW194" s="14"/>
      <c r="AX194" s="14"/>
      <c r="AY194" s="164">
        <f t="shared" si="14"/>
        <v>0</v>
      </c>
      <c r="AZ194" s="153"/>
      <c r="BA194" s="109">
        <v>0</v>
      </c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0</v>
      </c>
      <c r="BI194" s="17"/>
      <c r="BJ194" s="17" t="s">
        <v>1323</v>
      </c>
      <c r="BK194" s="18" t="s">
        <v>1295</v>
      </c>
      <c r="BL194" s="16"/>
      <c r="BM194" s="130" t="s">
        <v>441</v>
      </c>
      <c r="BN194" s="130" t="s">
        <v>470</v>
      </c>
      <c r="BO194" s="130" t="s">
        <v>532</v>
      </c>
      <c r="BP194" s="18" t="s">
        <v>593</v>
      </c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8" t="str">
        <f t="shared" si="19"/>
        <v>SuperExecução</v>
      </c>
    </row>
    <row r="195" spans="1:72" hidden="1">
      <c r="A195" s="47" t="str">
        <f t="shared" si="15"/>
        <v>DIEGO (TF-42)46061</v>
      </c>
      <c r="B195" s="102">
        <v>46061</v>
      </c>
      <c r="C195" s="135">
        <f>IF(BS_CONTROLE[[#This Row],[DATA]]="","",WEEKNUM(BS_CONTROLE[[#This Row],[DATA]]))</f>
        <v>7</v>
      </c>
      <c r="D195" s="104" t="s">
        <v>870</v>
      </c>
      <c r="E195" s="159">
        <v>93</v>
      </c>
      <c r="F195" s="126" t="s">
        <v>671</v>
      </c>
      <c r="G195" s="142" t="str">
        <f>IF(D195="","*",VLOOKUP(F195,BS_ATIVIDADE[],3,FALSE))</f>
        <v>LIMPEZA LASTRO</v>
      </c>
      <c r="H195" s="106" t="s">
        <v>593</v>
      </c>
      <c r="I195" s="106" t="s">
        <v>593</v>
      </c>
      <c r="J195" s="105">
        <v>53</v>
      </c>
      <c r="K195" s="105">
        <v>109.05</v>
      </c>
      <c r="L195" s="105" t="s">
        <v>593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6">
        <v>0.41666666666666669</v>
      </c>
      <c r="P195" s="106">
        <v>8.3333333333333329E-2</v>
      </c>
      <c r="Q195" s="105">
        <v>30</v>
      </c>
      <c r="R195" s="10" t="str">
        <f>IFERROR(_xlfn.XLOOKUP(F195, BS_ATIVIDADE[ATIVIDADE],BS_ATIVIDADE[UNIDADE] ), "*")</f>
        <v>M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5" t="s">
        <v>1104</v>
      </c>
      <c r="W195" s="151" t="s">
        <v>1191</v>
      </c>
      <c r="X195" s="104" t="s">
        <v>421</v>
      </c>
      <c r="Y195" s="129" t="s">
        <v>424</v>
      </c>
      <c r="Z195" s="104"/>
      <c r="AA195" s="105" t="s">
        <v>593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5" t="str">
        <f>IF(BS_CONTROLE[[#This Row],[Entre - Estações]]=0, "-", BS_CONTROLE[[#This Row],[Entre - Estações]])</f>
        <v>PAT-ZGM</v>
      </c>
      <c r="AN195" s="105" t="str">
        <f>IF(BS_CONTROLE[[#This Row],[SB]]=0, "-", BS_CONTROLE[[#This Row],[SB]])</f>
        <v>PAT1102</v>
      </c>
      <c r="AO195" s="105">
        <f>IF(BS_CONTROLE[[#This Row],[SUB]]=0, "-", BS_CONTROLE[[#This Row],[SUB]])</f>
        <v>53</v>
      </c>
      <c r="AP195" s="105">
        <f>BS_CONTROLE[[#This Row],[KM - Inicio]]</f>
        <v>109.05</v>
      </c>
      <c r="AQ195" s="105">
        <f>BS_CONTROLE[[#This Row],[KM - Inicio]]</f>
        <v>109.05</v>
      </c>
      <c r="AR195" s="108">
        <v>0</v>
      </c>
      <c r="AS195" s="108">
        <v>0</v>
      </c>
      <c r="AT195" s="108">
        <v>0</v>
      </c>
      <c r="AU195" s="136"/>
      <c r="AV195" s="136"/>
      <c r="AW195" s="14"/>
      <c r="AX195" s="14"/>
      <c r="AY195" s="164">
        <f t="shared" si="14"/>
        <v>0</v>
      </c>
      <c r="AZ195" s="153"/>
      <c r="BA195" s="109">
        <v>0</v>
      </c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50"/>
      <c r="BG195" s="16"/>
      <c r="BH195" s="17">
        <v>0</v>
      </c>
      <c r="BI195" s="17"/>
      <c r="BJ195" s="17" t="s">
        <v>1323</v>
      </c>
      <c r="BK195" s="18" t="s">
        <v>1295</v>
      </c>
      <c r="BL195" s="16"/>
      <c r="BM195" s="130" t="s">
        <v>441</v>
      </c>
      <c r="BN195" s="130" t="s">
        <v>470</v>
      </c>
      <c r="BO195" s="130" t="s">
        <v>532</v>
      </c>
      <c r="BP195" s="18" t="s">
        <v>593</v>
      </c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8" t="str">
        <f t="shared" si="19"/>
        <v>SuperExecução</v>
      </c>
    </row>
    <row r="196" spans="1:72" hidden="1">
      <c r="A196" s="47" t="str">
        <f t="shared" si="15"/>
        <v>EXPANSÃO TURMA 146062</v>
      </c>
      <c r="B196" s="102">
        <v>46062</v>
      </c>
      <c r="C196" s="135">
        <f>IF(BS_CONTROLE[[#This Row],[DATA]]="","",WEEKNUM(BS_CONTROLE[[#This Row],[DATA]]))</f>
        <v>7</v>
      </c>
      <c r="D196" s="104" t="s">
        <v>594</v>
      </c>
      <c r="E196" s="159"/>
      <c r="F196" s="126" t="s">
        <v>654</v>
      </c>
      <c r="G196" s="142" t="str">
        <f>IF(D196="","*",VLOOKUP(F196,BS_ATIVIDADE[],3,FALSE))</f>
        <v>EXPANSÃO</v>
      </c>
      <c r="H196" s="106" t="s">
        <v>593</v>
      </c>
      <c r="I196" s="106" t="s">
        <v>593</v>
      </c>
      <c r="J196" s="105">
        <v>70</v>
      </c>
      <c r="K196" s="105">
        <v>113.6</v>
      </c>
      <c r="L196" s="105" t="s">
        <v>593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6">
        <v>0.375</v>
      </c>
      <c r="P196" s="106">
        <v>6.25E-2</v>
      </c>
      <c r="Q196" s="105">
        <v>1</v>
      </c>
      <c r="R196" s="10" t="str">
        <f>IFERROR(_xlfn.XLOOKUP(F196, BS_ATIVIDADE[ATIVIDADE],BS_ATIVIDADE[UNIDADE] ), "*")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5" t="s">
        <v>1272</v>
      </c>
      <c r="W196" s="151" t="s">
        <v>1055</v>
      </c>
      <c r="X196" s="104" t="s">
        <v>421</v>
      </c>
      <c r="Y196" s="129"/>
      <c r="Z196" s="104"/>
      <c r="AA196" s="105" t="s">
        <v>593</v>
      </c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5" t="str">
        <f>IF(BS_CONTROLE[[#This Row],[Entre - Estações]]=0, "-", BS_CONTROLE[[#This Row],[Entre - Estações]])</f>
        <v>ZCD</v>
      </c>
      <c r="AN196" s="105" t="str">
        <f>IF(BS_CONTROLE[[#This Row],[SB]]=0, "-", BS_CONTROLE[[#This Row],[SB]])</f>
        <v>ZCD1</v>
      </c>
      <c r="AO196" s="105">
        <f>IF(BS_CONTROLE[[#This Row],[SUB]]=0, "-", BS_CONTROLE[[#This Row],[SUB]])</f>
        <v>70</v>
      </c>
      <c r="AP196" s="105">
        <f>BS_CONTROLE[[#This Row],[KM - Inicio]]</f>
        <v>113.6</v>
      </c>
      <c r="AQ196" s="105">
        <f>BS_CONTROLE[[#This Row],[KM - Inicio]]</f>
        <v>113.6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4">
        <f t="shared" si="14"/>
        <v>0</v>
      </c>
      <c r="AZ196" s="153"/>
      <c r="BA196" s="109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50"/>
      <c r="BG196" s="16"/>
      <c r="BH196" s="17">
        <v>0</v>
      </c>
      <c r="BI196" s="17"/>
      <c r="BJ196" s="17" t="s">
        <v>1060</v>
      </c>
      <c r="BK196" s="18" t="s">
        <v>1060</v>
      </c>
      <c r="BL196" s="16"/>
      <c r="BM196" s="130" t="s">
        <v>447</v>
      </c>
      <c r="BN196" s="130" t="s">
        <v>471</v>
      </c>
      <c r="BO196" s="130" t="s">
        <v>471</v>
      </c>
      <c r="BP196" s="18" t="s">
        <v>1324</v>
      </c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8" t="str">
        <f t="shared" si="19"/>
        <v>CondiçõesClimáticaChuva</v>
      </c>
    </row>
    <row r="197" spans="1:72" hidden="1">
      <c r="A197" s="47" t="str">
        <f t="shared" si="15"/>
        <v>KLECIO (TP-699)46062</v>
      </c>
      <c r="B197" s="102">
        <v>46062</v>
      </c>
      <c r="C197" s="135">
        <f>IF(BS_CONTROLE[[#This Row],[DATA]]="","",WEEKNUM(BS_CONTROLE[[#This Row],[DATA]]))</f>
        <v>7</v>
      </c>
      <c r="D197" s="104" t="s">
        <v>911</v>
      </c>
      <c r="E197" s="159"/>
      <c r="F197" s="126" t="s">
        <v>775</v>
      </c>
      <c r="G197" s="142" t="str">
        <f>IF(D197="","*",VLOOKUP(F197,BS_ATIVIDADE[],3,FALSE))</f>
        <v>SOLDA</v>
      </c>
      <c r="H197" s="106" t="s">
        <v>593</v>
      </c>
      <c r="I197" s="106" t="s">
        <v>593</v>
      </c>
      <c r="J197" s="105">
        <v>70</v>
      </c>
      <c r="K197" s="105">
        <v>134.85</v>
      </c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197" s="106">
        <v>0.33333333333333331</v>
      </c>
      <c r="P197" s="106">
        <v>6.25E-2</v>
      </c>
      <c r="Q197" s="172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51" t="s">
        <v>1054</v>
      </c>
      <c r="W197" s="151" t="s">
        <v>1055</v>
      </c>
      <c r="X197" s="104" t="s">
        <v>421</v>
      </c>
      <c r="Y197" s="129"/>
      <c r="Z197" s="104"/>
      <c r="AA197" s="105" t="s">
        <v>593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ZRX-ZRQ</v>
      </c>
      <c r="AN197" s="105" t="str">
        <f>IF(BS_CONTROLE[[#This Row],[SB]]=0, "-", BS_CONTROLE[[#This Row],[SB]])</f>
        <v>133ZRQ1</v>
      </c>
      <c r="AO197" s="105">
        <f>IF(BS_CONTROLE[[#This Row],[SUB]]=0, "-", BS_CONTROLE[[#This Row],[SUB]])</f>
        <v>70</v>
      </c>
      <c r="AP197" s="105">
        <f>BS_CONTROLE[[#This Row],[KM - Inicio]]</f>
        <v>134.85</v>
      </c>
      <c r="AQ197" s="105">
        <f>BS_CONTROLE[[#This Row],[KM - Inicio]]</f>
        <v>134.85</v>
      </c>
      <c r="AR197" s="108">
        <v>0.375</v>
      </c>
      <c r="AS197" s="108">
        <v>0</v>
      </c>
      <c r="AT197" s="108">
        <v>0</v>
      </c>
      <c r="AU197" s="136"/>
      <c r="AV197" s="136"/>
      <c r="AW197" s="14"/>
      <c r="AX197" s="14"/>
      <c r="AY197" s="164">
        <f t="shared" si="14"/>
        <v>0</v>
      </c>
      <c r="AZ197" s="153"/>
      <c r="BA197" s="109">
        <v>0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50"/>
      <c r="BG197" s="16"/>
      <c r="BH197" s="17">
        <v>0</v>
      </c>
      <c r="BI197" s="17"/>
      <c r="BJ197" s="17" t="s">
        <v>1324</v>
      </c>
      <c r="BK197" s="18" t="s">
        <v>1324</v>
      </c>
      <c r="BL197" s="16"/>
      <c r="BM197" s="130" t="s">
        <v>447</v>
      </c>
      <c r="BN197" s="130" t="s">
        <v>471</v>
      </c>
      <c r="BO197" s="130" t="s">
        <v>471</v>
      </c>
      <c r="BP197" s="18" t="s">
        <v>1324</v>
      </c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8" t="str">
        <f t="shared" si="19"/>
        <v>CondiçõesClimáticaChuva</v>
      </c>
    </row>
    <row r="198" spans="1:72" hidden="1">
      <c r="A198" s="47" t="str">
        <f t="shared" si="15"/>
        <v>W58</v>
      </c>
      <c r="B198" s="102"/>
      <c r="C198" s="135" t="str">
        <f>IF(BS_CONTROLE[[#This Row],[DATA]]="","",WEEKNUM(BS_CONTROLE[[#This Row],[DATA]]))</f>
        <v/>
      </c>
      <c r="D198" s="104" t="s">
        <v>824</v>
      </c>
      <c r="E198" s="159"/>
      <c r="F198" s="126" t="s">
        <v>786</v>
      </c>
      <c r="G198" s="142" t="str">
        <f>IF(D198="","*",VLOOKUP(F198,BS_ATIVIDADE[],3,FALSE))</f>
        <v>OUTROS</v>
      </c>
      <c r="H198" s="105">
        <v>106109</v>
      </c>
      <c r="I198" s="105">
        <v>106109</v>
      </c>
      <c r="J198" s="105">
        <v>68</v>
      </c>
      <c r="K198" s="105">
        <v>57</v>
      </c>
      <c r="L198" s="105">
        <v>53</v>
      </c>
      <c r="M198" s="10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5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6">
        <v>0.33333333333333331</v>
      </c>
      <c r="P198" s="106">
        <v>4.1666666666666664E-2</v>
      </c>
      <c r="Q198" s="172">
        <v>100</v>
      </c>
      <c r="R198" s="10" t="str">
        <f>IFERROR(_xlfn.XLOOKUP(F198, BS_ATIVIDADE[ATIVIDADE],BS_ATIVIDADE[UNIDADE] ), "*")</f>
        <v>Nº DE PEÇAS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51" t="s">
        <v>1064</v>
      </c>
      <c r="W198" s="151" t="s">
        <v>1067</v>
      </c>
      <c r="X198" s="104" t="s">
        <v>421</v>
      </c>
      <c r="Y198" s="129"/>
      <c r="Z198" s="104"/>
      <c r="AA198" s="105">
        <v>2</v>
      </c>
      <c r="AB198" s="126" t="s">
        <v>423</v>
      </c>
      <c r="AC198" s="126" t="s">
        <v>593</v>
      </c>
      <c r="AD198" s="107">
        <v>0.29166666666666669</v>
      </c>
      <c r="AE198" s="105">
        <v>9341</v>
      </c>
      <c r="AF198" s="105" t="s">
        <v>593</v>
      </c>
      <c r="AG198" s="105" t="s">
        <v>593</v>
      </c>
      <c r="AH198" s="15"/>
      <c r="AI198" s="126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5" t="str">
        <f>IF(BS_CONTROLE[[#This Row],[Entre - Estações]]=0, "-", BS_CONTROLE[[#This Row],[Entre - Estações]])</f>
        <v>ZBM-ZHO</v>
      </c>
      <c r="AN198" s="105" t="str">
        <f>IF(BS_CONTROLE[[#This Row],[SB]]=0, "-", BS_CONTROLE[[#This Row],[SB]])</f>
        <v>K57ZHO</v>
      </c>
      <c r="AO198" s="105">
        <f>IF(BS_CONTROLE[[#This Row],[SUB]]=0, "-", BS_CONTROLE[[#This Row],[SUB]])</f>
        <v>68</v>
      </c>
      <c r="AP198" s="105">
        <f>BS_CONTROLE[[#This Row],[KM - Inicio]]</f>
        <v>57</v>
      </c>
      <c r="AQ198" s="105">
        <f>BS_CONTROLE[[#This Row],[KM - Inicio]]</f>
        <v>57</v>
      </c>
      <c r="AR198" s="108"/>
      <c r="AS198" s="108"/>
      <c r="AT198" s="108"/>
      <c r="AU198" s="136"/>
      <c r="AV198" s="136"/>
      <c r="AW198" s="14"/>
      <c r="AX198" s="14"/>
      <c r="AY198" s="164">
        <f t="shared" si="14"/>
        <v>0</v>
      </c>
      <c r="AZ198" s="153"/>
      <c r="BA198" s="109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 hidden="1">
      <c r="A199" s="47" t="str">
        <f t="shared" si="15"/>
        <v>E4246062</v>
      </c>
      <c r="B199" s="102">
        <v>46062</v>
      </c>
      <c r="C199" s="135">
        <f>IF(BS_CONTROLE[[#This Row],[DATA]]="","",WEEKNUM(BS_CONTROLE[[#This Row],[DATA]]))</f>
        <v>7</v>
      </c>
      <c r="D199" s="104" t="s">
        <v>744</v>
      </c>
      <c r="E199" s="159">
        <v>193</v>
      </c>
      <c r="F199" s="126" t="s">
        <v>660</v>
      </c>
      <c r="G199" s="142" t="str">
        <f>IF(D199="","*",VLOOKUP(F199,BS_ATIVIDADE[],3,FALSE))</f>
        <v>TRILHEIRO - DESCARGA</v>
      </c>
      <c r="H199" s="106" t="s">
        <v>1325</v>
      </c>
      <c r="I199" s="106" t="s">
        <v>1325</v>
      </c>
      <c r="J199" s="105">
        <v>68</v>
      </c>
      <c r="K199" s="105">
        <v>54.96</v>
      </c>
      <c r="L199" s="105">
        <v>56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99" s="106">
        <v>0.45833333333333331</v>
      </c>
      <c r="P199" s="106">
        <v>0.125</v>
      </c>
      <c r="Q199" s="105">
        <v>3120</v>
      </c>
      <c r="R199" s="10" t="str">
        <f>IFERROR(_xlfn.XLOOKUP(F199, BS_ATIVIDADE[ATIVIDADE],BS_ATIVIDADE[UNIDADE] ), "*")</f>
        <v>M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9" s="105" t="s">
        <v>1182</v>
      </c>
      <c r="W199" s="151" t="s">
        <v>1326</v>
      </c>
      <c r="X199" s="104" t="s">
        <v>421</v>
      </c>
      <c r="Y199" s="129"/>
      <c r="Z199" s="104"/>
      <c r="AA199" s="105" t="s">
        <v>1327</v>
      </c>
      <c r="AB199" s="103" t="s">
        <v>423</v>
      </c>
      <c r="AC199" s="152" t="s">
        <v>419</v>
      </c>
      <c r="AD199" s="107">
        <v>0.41666666666666669</v>
      </c>
      <c r="AE199" s="105" t="s">
        <v>1328</v>
      </c>
      <c r="AF199" s="105" t="s">
        <v>1329</v>
      </c>
      <c r="AG199" s="105" t="s">
        <v>593</v>
      </c>
      <c r="AH199" s="15"/>
      <c r="AI199" s="126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ZBV3</v>
      </c>
      <c r="AL199" s="31" t="str">
        <f>BS_CONTROLE[[#This Row],[Local - Encerramento]]</f>
        <v>ZBV3</v>
      </c>
      <c r="AM199" s="105" t="str">
        <f>IF(BS_CONTROLE[[#This Row],[Entre - Estações]]=0, "-", BS_CONTROLE[[#This Row],[Entre - Estações]])</f>
        <v>ZBM</v>
      </c>
      <c r="AN199" s="105" t="str">
        <f>IF(BS_CONTROLE[[#This Row],[SB]]=0, "-", BS_CONTROLE[[#This Row],[SB]])</f>
        <v>ZBM2</v>
      </c>
      <c r="AO199" s="105">
        <f>IF(BS_CONTROLE[[#This Row],[SUB]]=0, "-", BS_CONTROLE[[#This Row],[SUB]])</f>
        <v>68</v>
      </c>
      <c r="AP199" s="105">
        <f>BS_CONTROLE[[#This Row],[KM - Inicio]]</f>
        <v>54.96</v>
      </c>
      <c r="AQ199" s="105">
        <f>BS_CONTROLE[[#This Row],[KM - Inicio]]</f>
        <v>54.96</v>
      </c>
      <c r="AR199" s="108">
        <v>0</v>
      </c>
      <c r="AS199" s="108">
        <v>0</v>
      </c>
      <c r="AT199" s="108">
        <v>0</v>
      </c>
      <c r="AU199" s="136"/>
      <c r="AV199" s="136"/>
      <c r="AW199" s="14"/>
      <c r="AX199" s="14"/>
      <c r="AY199" s="164">
        <f t="shared" ref="AY199:AY262" si="20">IF(D199="","*",IFERROR(IF(ISODD(COUNT(AS199:AX199)),"ERRO",SUM((AT199-AS199),(AV199-AU199),(AX199-AW199))),"ERRO"))</f>
        <v>0</v>
      </c>
      <c r="AZ199" s="153"/>
      <c r="BA199" s="109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9" s="150"/>
      <c r="BG199" s="16"/>
      <c r="BH199" s="17">
        <v>0</v>
      </c>
      <c r="BI199" s="17"/>
      <c r="BJ199" s="17" t="s">
        <v>1330</v>
      </c>
      <c r="BK199" s="18" t="s">
        <v>1330</v>
      </c>
      <c r="BL199" s="16"/>
      <c r="BM199" s="130" t="s">
        <v>451</v>
      </c>
      <c r="BN199" s="130" t="s">
        <v>451</v>
      </c>
      <c r="BO199" s="130" t="s">
        <v>451</v>
      </c>
      <c r="BP199" s="18" t="s">
        <v>1330</v>
      </c>
      <c r="BQ199" s="12" t="str">
        <f t="shared" si="16"/>
        <v>Produção e Intervalo</v>
      </c>
      <c r="BR199" s="19">
        <f t="shared" si="17"/>
        <v>0</v>
      </c>
      <c r="BS199" s="19">
        <f t="shared" si="18"/>
        <v>0</v>
      </c>
      <c r="BT199" s="8" t="str">
        <f t="shared" si="19"/>
        <v>SemOportunidadeSemOportunidade</v>
      </c>
    </row>
    <row r="200" spans="1:72" hidden="1">
      <c r="A200" s="47" t="str">
        <f t="shared" ref="A200:A263" si="21">D200&amp;B200</f>
        <v>V9346062</v>
      </c>
      <c r="B200" s="102">
        <v>46062</v>
      </c>
      <c r="C200" s="135">
        <f>IF(BS_CONTROLE[[#This Row],[DATA]]="","",WEEKNUM(BS_CONTROLE[[#This Row],[DATA]]))</f>
        <v>7</v>
      </c>
      <c r="D200" s="104" t="s">
        <v>810</v>
      </c>
      <c r="E200" s="159">
        <v>162</v>
      </c>
      <c r="F200" s="126" t="s">
        <v>698</v>
      </c>
      <c r="G200" s="142" t="str">
        <f>IF(D200="","*",VLOOKUP(F200,BS_ATIVIDADE[],3,FALSE))</f>
        <v>MECANIZAÇÃO - SOCADORA</v>
      </c>
      <c r="H200" s="105" t="s">
        <v>104</v>
      </c>
      <c r="I200" s="105" t="s">
        <v>104</v>
      </c>
      <c r="J200" s="105">
        <v>56</v>
      </c>
      <c r="K200" s="105">
        <v>204.5</v>
      </c>
      <c r="L200" s="105">
        <v>205.5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0" s="106">
        <v>0.375</v>
      </c>
      <c r="P200" s="106">
        <v>8.3333333333333329E-2</v>
      </c>
      <c r="Q200" s="105">
        <v>200</v>
      </c>
      <c r="R200" s="10" t="str">
        <f>IFERROR(_xlfn.XLOOKUP(F200, BS_ATIVIDADE[ATIVIDADE],BS_ATIVIDADE[UNIDADE] ), "*")</f>
        <v>M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5" t="s">
        <v>1061</v>
      </c>
      <c r="W200" s="151" t="s">
        <v>1050</v>
      </c>
      <c r="X200" s="104" t="s">
        <v>416</v>
      </c>
      <c r="Y200" s="129"/>
      <c r="Z200" s="104"/>
      <c r="AA200" s="105">
        <v>1</v>
      </c>
      <c r="AB200" s="103" t="s">
        <v>418</v>
      </c>
      <c r="AC200" s="152"/>
      <c r="AD200" s="107">
        <v>0.29166666666666669</v>
      </c>
      <c r="AE200" s="105">
        <v>7309</v>
      </c>
      <c r="AF200" s="105" t="s">
        <v>593</v>
      </c>
      <c r="AG200" s="105" t="s">
        <v>593</v>
      </c>
      <c r="AH200" s="15"/>
      <c r="AI200" s="126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5" t="str">
        <f>IF(BS_CONTROLE[[#This Row],[Entre - Estações]]=0, "-", BS_CONTROLE[[#This Row],[Entre - Estações]])</f>
        <v>ZYU-ZST</v>
      </c>
      <c r="AN200" s="105" t="str">
        <f>IF(BS_CONTROLE[[#This Row],[SB]]=0, "-", BS_CONTROLE[[#This Row],[SB]])</f>
        <v>ZYU206</v>
      </c>
      <c r="AO200" s="105">
        <f>IF(BS_CONTROLE[[#This Row],[SUB]]=0, "-", BS_CONTROLE[[#This Row],[SUB]])</f>
        <v>56</v>
      </c>
      <c r="AP200" s="105">
        <f>BS_CONTROLE[[#This Row],[KM - Inicio]]</f>
        <v>204.5</v>
      </c>
      <c r="AQ200" s="105">
        <f>BS_CONTROLE[[#This Row],[KM - Inicio]]</f>
        <v>204.5</v>
      </c>
      <c r="AR200" s="108">
        <v>0</v>
      </c>
      <c r="AS200" s="108">
        <v>0</v>
      </c>
      <c r="AT200" s="108">
        <v>0</v>
      </c>
      <c r="AU200" s="136"/>
      <c r="AV200" s="136"/>
      <c r="AW200" s="14"/>
      <c r="AX200" s="14"/>
      <c r="AY200" s="164">
        <f t="shared" si="20"/>
        <v>0</v>
      </c>
      <c r="AZ200" s="153"/>
      <c r="BA200" s="109">
        <v>0</v>
      </c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50"/>
      <c r="BG200" s="16"/>
      <c r="BH200" s="17">
        <v>0</v>
      </c>
      <c r="BI200" s="17"/>
      <c r="BJ200" s="17" t="s">
        <v>1331</v>
      </c>
      <c r="BK200" s="18" t="s">
        <v>1331</v>
      </c>
      <c r="BL200" s="16"/>
      <c r="BM200" s="130" t="s">
        <v>431</v>
      </c>
      <c r="BN200" s="130" t="s">
        <v>465</v>
      </c>
      <c r="BO200" s="130" t="s">
        <v>465</v>
      </c>
      <c r="BP200" s="18" t="s">
        <v>1331</v>
      </c>
      <c r="BQ200" s="12" t="str">
        <f t="shared" ref="BQ200:BQ263" si="22">IF(AND(BR200&lt;1,BS200&lt;1),"Produção e Intervalo",IF(BR200&lt;1,"Intervalo",IF(BS200&lt;1,"Produção","Aderente")))</f>
        <v>Produção e Intervalo</v>
      </c>
      <c r="BR200" s="19">
        <f t="shared" ref="BR200:BR263" si="23">IF(OR(B200="",F200=""),"*",AY200/P200)</f>
        <v>0</v>
      </c>
      <c r="BS200" s="19">
        <f t="shared" ref="BS200:BS263" si="24">IF(OR(B200="",F200=""),"*",BA200/Q200)</f>
        <v>0</v>
      </c>
      <c r="BT200" s="8" t="str">
        <f t="shared" ref="BT200:BT263" si="25">IF(BN200="","",SUBSTITUTE(BM200," ","")&amp;SUBSTITUTE(BN200," ",""))</f>
        <v>NãoControláveisAcidente</v>
      </c>
    </row>
    <row r="201" spans="1:72" hidden="1">
      <c r="A201" s="47" t="str">
        <f t="shared" si="21"/>
        <v>EDSON (TP-780)46062</v>
      </c>
      <c r="B201" s="102">
        <v>46062</v>
      </c>
      <c r="C201" s="135">
        <f>IF(BS_CONTROLE[[#This Row],[DATA]]="","",WEEKNUM(BS_CONTROLE[[#This Row],[DATA]]))</f>
        <v>7</v>
      </c>
      <c r="D201" s="171" t="s">
        <v>876</v>
      </c>
      <c r="E201" s="159"/>
      <c r="F201" s="126" t="s">
        <v>779</v>
      </c>
      <c r="G201" s="142" t="str">
        <f>IF(D201="","*",VLOOKUP(F201,BS_ATIVIDADE[],3,FALSE))</f>
        <v>DORMENTE - SUBSTITUIÇÂO</v>
      </c>
      <c r="H201" s="105" t="s">
        <v>593</v>
      </c>
      <c r="I201" s="105" t="s">
        <v>593</v>
      </c>
      <c r="J201" s="105">
        <v>56</v>
      </c>
      <c r="K201" s="105">
        <v>205</v>
      </c>
      <c r="L201" s="105" t="s">
        <v>593</v>
      </c>
      <c r="M201" s="10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5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6">
        <v>0.39583333333333331</v>
      </c>
      <c r="P201" s="106">
        <v>8.3333333333333329E-2</v>
      </c>
      <c r="Q201" s="172">
        <v>40</v>
      </c>
      <c r="R201" s="10" t="str">
        <f>IFERROR(_xlfn.XLOOKUP(F201, BS_ATIVIDADE[ATIVIDADE],BS_ATIVIDADE[UNIDADE] ), "*")</f>
        <v>Nº DE DORMENTES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5" t="s">
        <v>1069</v>
      </c>
      <c r="W201" s="151" t="s">
        <v>1332</v>
      </c>
      <c r="X201" s="104" t="s">
        <v>416</v>
      </c>
      <c r="Y201" s="129"/>
      <c r="Z201" s="104"/>
      <c r="AA201" s="105" t="s">
        <v>593</v>
      </c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ZYU-ZST</v>
      </c>
      <c r="AN201" s="105" t="str">
        <f>IF(BS_CONTROLE[[#This Row],[SB]]=0, "-", BS_CONTROLE[[#This Row],[SB]])</f>
        <v>ZYU206</v>
      </c>
      <c r="AO201" s="105">
        <f>IF(BS_CONTROLE[[#This Row],[SUB]]=0, "-", BS_CONTROLE[[#This Row],[SUB]])</f>
        <v>56</v>
      </c>
      <c r="AP201" s="105">
        <f>BS_CONTROLE[[#This Row],[KM - Inicio]]</f>
        <v>205</v>
      </c>
      <c r="AQ201" s="105">
        <f>BS_CONTROLE[[#This Row],[KM - Inicio]]</f>
        <v>205</v>
      </c>
      <c r="AR201" s="108">
        <v>0</v>
      </c>
      <c r="AS201" s="108">
        <v>0</v>
      </c>
      <c r="AT201" s="108">
        <v>0</v>
      </c>
      <c r="AU201" s="136"/>
      <c r="AV201" s="136"/>
      <c r="AW201" s="14"/>
      <c r="AX201" s="14"/>
      <c r="AY201" s="164">
        <f t="shared" si="20"/>
        <v>0</v>
      </c>
      <c r="AZ201" s="153"/>
      <c r="BA201" s="109">
        <v>0</v>
      </c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50"/>
      <c r="BG201" s="16"/>
      <c r="BH201" s="17">
        <v>0</v>
      </c>
      <c r="BI201" s="17"/>
      <c r="BJ201" s="17" t="s">
        <v>1331</v>
      </c>
      <c r="BK201" s="18" t="s">
        <v>1331</v>
      </c>
      <c r="BL201" s="16"/>
      <c r="BM201" s="130" t="s">
        <v>431</v>
      </c>
      <c r="BN201" s="130" t="s">
        <v>465</v>
      </c>
      <c r="BO201" s="130" t="s">
        <v>465</v>
      </c>
      <c r="BP201" s="18" t="s">
        <v>1331</v>
      </c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8" t="str">
        <f t="shared" si="25"/>
        <v>NãoControláveisAcidente</v>
      </c>
    </row>
    <row r="202" spans="1:72" hidden="1">
      <c r="A202" s="47" t="str">
        <f t="shared" si="21"/>
        <v>ROGÉRIO (TP-730)46062</v>
      </c>
      <c r="B202" s="102">
        <v>46062</v>
      </c>
      <c r="C202" s="135">
        <f>IF(BS_CONTROLE[[#This Row],[DATA]]="","",WEEKNUM(BS_CONTROLE[[#This Row],[DATA]]))</f>
        <v>7</v>
      </c>
      <c r="D202" s="104" t="s">
        <v>935</v>
      </c>
      <c r="E202" s="159">
        <v>81</v>
      </c>
      <c r="F202" s="126" t="s">
        <v>779</v>
      </c>
      <c r="G202" s="142" t="str">
        <f>IF(D202="","*",VLOOKUP(F202,BS_ATIVIDADE[],3,FALSE))</f>
        <v>DORMENTE - SUBSTITUIÇÂO</v>
      </c>
      <c r="H202" s="105" t="s">
        <v>593</v>
      </c>
      <c r="I202" s="105" t="s">
        <v>593</v>
      </c>
      <c r="J202" s="105">
        <v>56</v>
      </c>
      <c r="K202" s="105">
        <v>205</v>
      </c>
      <c r="L202" s="105" t="s">
        <v>593</v>
      </c>
      <c r="M202" s="10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5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6">
        <v>0.39583333333333331</v>
      </c>
      <c r="P202" s="106">
        <v>8.3333333333333329E-2</v>
      </c>
      <c r="Q202" s="172">
        <v>40</v>
      </c>
      <c r="R202" s="10" t="str">
        <f>IFERROR(_xlfn.XLOOKUP(F202, BS_ATIVIDADE[ATIVIDADE],BS_ATIVIDADE[UNIDADE] ), "*")</f>
        <v>Nº DE DORMENTES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5" t="s">
        <v>1174</v>
      </c>
      <c r="W202" s="151" t="s">
        <v>1126</v>
      </c>
      <c r="X202" s="104" t="s">
        <v>416</v>
      </c>
      <c r="Y202" s="129"/>
      <c r="Z202" s="104"/>
      <c r="AA202" s="105" t="s">
        <v>593</v>
      </c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5" t="str">
        <f>IF(BS_CONTROLE[[#This Row],[Entre - Estações]]=0, "-", BS_CONTROLE[[#This Row],[Entre - Estações]])</f>
        <v>ZYU-ZST</v>
      </c>
      <c r="AN202" s="105" t="str">
        <f>IF(BS_CONTROLE[[#This Row],[SB]]=0, "-", BS_CONTROLE[[#This Row],[SB]])</f>
        <v>ZYU206</v>
      </c>
      <c r="AO202" s="105">
        <f>IF(BS_CONTROLE[[#This Row],[SUB]]=0, "-", BS_CONTROLE[[#This Row],[SUB]])</f>
        <v>56</v>
      </c>
      <c r="AP202" s="105">
        <f>BS_CONTROLE[[#This Row],[KM - Inicio]]</f>
        <v>205</v>
      </c>
      <c r="AQ202" s="105">
        <f>BS_CONTROLE[[#This Row],[KM - Inicio]]</f>
        <v>205</v>
      </c>
      <c r="AR202" s="108">
        <v>0</v>
      </c>
      <c r="AS202" s="108">
        <v>0</v>
      </c>
      <c r="AT202" s="108">
        <v>0</v>
      </c>
      <c r="AU202" s="136"/>
      <c r="AV202" s="136"/>
      <c r="AW202" s="14"/>
      <c r="AX202" s="14"/>
      <c r="AY202" s="164">
        <f t="shared" si="20"/>
        <v>0</v>
      </c>
      <c r="AZ202" s="153"/>
      <c r="BA202" s="109">
        <v>0</v>
      </c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50"/>
      <c r="BG202" s="16"/>
      <c r="BH202" s="17">
        <v>0</v>
      </c>
      <c r="BI202" s="17"/>
      <c r="BJ202" s="17" t="s">
        <v>1331</v>
      </c>
      <c r="BK202" s="18" t="s">
        <v>1331</v>
      </c>
      <c r="BL202" s="16"/>
      <c r="BM202" s="130" t="s">
        <v>431</v>
      </c>
      <c r="BN202" s="130" t="s">
        <v>465</v>
      </c>
      <c r="BO202" s="130" t="s">
        <v>465</v>
      </c>
      <c r="BP202" s="18" t="s">
        <v>1331</v>
      </c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8" t="str">
        <f t="shared" si="25"/>
        <v>NãoControláveisAcidente</v>
      </c>
    </row>
    <row r="203" spans="1:72" hidden="1">
      <c r="A203" s="47" t="str">
        <f t="shared" si="21"/>
        <v>W5946062</v>
      </c>
      <c r="B203" s="102">
        <v>46062</v>
      </c>
      <c r="C203" s="135">
        <f>IF(BS_CONTROLE[[#This Row],[DATA]]="","",WEEKNUM(BS_CONTROLE[[#This Row],[DATA]]))</f>
        <v>7</v>
      </c>
      <c r="D203" s="171" t="s">
        <v>825</v>
      </c>
      <c r="E203" s="159"/>
      <c r="F203" s="126" t="s">
        <v>756</v>
      </c>
      <c r="G203" s="142" t="str">
        <f>IF(D203="","*",VLOOKUP(F203,BS_ATIVIDADE[],3,FALSE))</f>
        <v>DORMENTE - DESCARGA</v>
      </c>
      <c r="H203" s="106" t="s">
        <v>104</v>
      </c>
      <c r="I203" s="106" t="s">
        <v>104</v>
      </c>
      <c r="J203" s="105">
        <v>49</v>
      </c>
      <c r="K203" s="105">
        <v>203.57</v>
      </c>
      <c r="L203" s="105">
        <v>198.57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7" t="s">
        <v>1175</v>
      </c>
      <c r="O203" s="106">
        <v>0.35416666666666669</v>
      </c>
      <c r="P203" s="106">
        <v>6.25E-2</v>
      </c>
      <c r="Q203" s="105">
        <v>415</v>
      </c>
      <c r="R203" s="10" t="str">
        <f>IFERROR(_xlfn.XLOOKUP(F203, BS_ATIVIDADE[ATIVIDADE],BS_ATIVIDADE[UNIDADE] ), "*")</f>
        <v>Nº DE DORMENTES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5" t="s">
        <v>1176</v>
      </c>
      <c r="W203" s="151" t="s">
        <v>1129</v>
      </c>
      <c r="X203" s="104" t="s">
        <v>421</v>
      </c>
      <c r="Y203" s="129"/>
      <c r="Z203" s="104"/>
      <c r="AA203" s="105">
        <v>1</v>
      </c>
      <c r="AB203" s="103" t="s">
        <v>412</v>
      </c>
      <c r="AC203" s="152"/>
      <c r="AD203" s="107">
        <v>0.29166666666666669</v>
      </c>
      <c r="AE203" s="105">
        <v>7629</v>
      </c>
      <c r="AF203" s="105" t="s">
        <v>593</v>
      </c>
      <c r="AG203" s="105"/>
      <c r="AH203" s="15"/>
      <c r="AI203" s="126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5" t="str">
        <f>IF(BS_CONTROLE[[#This Row],[Entre - Estações]]=0, "-", BS_CONTROLE[[#This Row],[Entre - Estações]])</f>
        <v>ZYU</v>
      </c>
      <c r="AN203" s="105" t="str">
        <f>IF(BS_CONTROLE[[#This Row],[SB]]=0, "-", BS_CONTROLE[[#This Row],[SB]])</f>
        <v>ZYU1 / ZFY1981</v>
      </c>
      <c r="AO203" s="105">
        <f>IF(BS_CONTROLE[[#This Row],[SUB]]=0, "-", BS_CONTROLE[[#This Row],[SUB]])</f>
        <v>49</v>
      </c>
      <c r="AP203" s="105">
        <f>BS_CONTROLE[[#This Row],[KM - Inicio]]</f>
        <v>203.57</v>
      </c>
      <c r="AQ203" s="105">
        <f>BS_CONTROLE[[#This Row],[KM - Inicio]]</f>
        <v>203.57</v>
      </c>
      <c r="AR203" s="108">
        <v>0</v>
      </c>
      <c r="AS203" s="108">
        <v>0</v>
      </c>
      <c r="AT203" s="108">
        <v>0</v>
      </c>
      <c r="AU203" s="136"/>
      <c r="AV203" s="136"/>
      <c r="AW203" s="14"/>
      <c r="AX203" s="14"/>
      <c r="AY203" s="164">
        <f t="shared" si="20"/>
        <v>0</v>
      </c>
      <c r="AZ203" s="153"/>
      <c r="BA203" s="109">
        <v>0</v>
      </c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50"/>
      <c r="BG203" s="16"/>
      <c r="BH203" s="17">
        <v>0</v>
      </c>
      <c r="BI203" s="17"/>
      <c r="BJ203" s="17" t="s">
        <v>1331</v>
      </c>
      <c r="BK203" s="18" t="s">
        <v>1331</v>
      </c>
      <c r="BL203" s="16"/>
      <c r="BM203" s="130" t="s">
        <v>431</v>
      </c>
      <c r="BN203" s="130" t="s">
        <v>465</v>
      </c>
      <c r="BO203" s="130" t="s">
        <v>465</v>
      </c>
      <c r="BP203" s="18" t="s">
        <v>1331</v>
      </c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8" t="str">
        <f t="shared" si="25"/>
        <v>NãoControláveisAcidente</v>
      </c>
    </row>
    <row r="204" spans="1:72" hidden="1">
      <c r="A204" s="47" t="str">
        <f t="shared" si="21"/>
        <v/>
      </c>
      <c r="B204" s="102"/>
      <c r="C204" s="135" t="str">
        <f>IF(BS_CONTROLE[[#This Row],[DATA]]="","",WEEKNUM(BS_CONTROLE[[#This Row],[DATA]]))</f>
        <v/>
      </c>
      <c r="D204" s="104"/>
      <c r="E204" s="159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 t="shared" si="20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8" t="str">
        <f t="shared" si="25"/>
        <v/>
      </c>
    </row>
    <row r="205" spans="1:72" hidden="1">
      <c r="A205" s="47" t="str">
        <f t="shared" si="21"/>
        <v/>
      </c>
      <c r="B205" s="102"/>
      <c r="C205" s="135" t="str">
        <f>IF(BS_CONTROLE[[#This Row],[DATA]]="","",WEEKNUM(BS_CONTROLE[[#This Row],[DATA]]))</f>
        <v/>
      </c>
      <c r="D205" s="104"/>
      <c r="E205" s="159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 t="shared" si="20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8" t="str">
        <f t="shared" si="25"/>
        <v/>
      </c>
    </row>
    <row r="206" spans="1:72" hidden="1">
      <c r="A206" s="47" t="str">
        <f t="shared" si="21"/>
        <v>E1746062</v>
      </c>
      <c r="B206" s="102">
        <v>46062</v>
      </c>
      <c r="C206" s="135">
        <f>IF(BS_CONTROLE[[#This Row],[DATA]]="","",WEEKNUM(BS_CONTROLE[[#This Row],[DATA]]))</f>
        <v>7</v>
      </c>
      <c r="D206" s="104" t="s">
        <v>737</v>
      </c>
      <c r="E206" s="159">
        <v>4</v>
      </c>
      <c r="F206" s="126" t="s">
        <v>595</v>
      </c>
      <c r="G206" s="142" t="str">
        <f>IF(D206="","*",VLOOKUP(F206,BS_ATIVIDADE[],3,FALSE))</f>
        <v>CAMINHÂO - SOLDA</v>
      </c>
      <c r="H206" s="106" t="s">
        <v>201</v>
      </c>
      <c r="I206" s="106" t="s">
        <v>201</v>
      </c>
      <c r="J206" s="105">
        <v>55</v>
      </c>
      <c r="K206" s="105">
        <v>100.56100000000001</v>
      </c>
      <c r="L206" s="105">
        <v>100.88200000000001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6">
        <v>0.375</v>
      </c>
      <c r="P206" s="106">
        <v>0.125</v>
      </c>
      <c r="Q206" s="105">
        <v>2</v>
      </c>
      <c r="R206" s="10" t="str">
        <f>IFERROR(_xlfn.XLOOKUP(F206, BS_ATIVIDADE[ATIVIDADE],BS_ATIVIDADE[UNIDADE] ), "*")</f>
        <v>Nº DE SOLDA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1084</v>
      </c>
      <c r="W206" s="151" t="s">
        <v>1085</v>
      </c>
      <c r="X206" s="104" t="s">
        <v>421</v>
      </c>
      <c r="Y206" s="129"/>
      <c r="Z206" s="104"/>
      <c r="AA206" s="105">
        <v>1</v>
      </c>
      <c r="AB206" s="103" t="s">
        <v>412</v>
      </c>
      <c r="AC206" s="152"/>
      <c r="AD206" s="107">
        <v>0.29166666666666669</v>
      </c>
      <c r="AE206" s="105">
        <v>6251</v>
      </c>
      <c r="AF206" s="105" t="s">
        <v>593</v>
      </c>
      <c r="AG206" s="105" t="s">
        <v>593</v>
      </c>
      <c r="AH206" s="15"/>
      <c r="AI206" s="126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5" t="str">
        <f>IF(BS_CONTROLE[[#This Row],[Entre - Estações]]=0, "-", BS_CONTROLE[[#This Row],[Entre - Estações]])</f>
        <v>ZKW-ZLU</v>
      </c>
      <c r="AN206" s="105" t="str">
        <f>IF(BS_CONTROLE[[#This Row],[SB]]=0, "-", BS_CONTROLE[[#This Row],[SB]])</f>
        <v>102ZKW2</v>
      </c>
      <c r="AO206" s="105">
        <f>IF(BS_CONTROLE[[#This Row],[SUB]]=0, "-", BS_CONTROLE[[#This Row],[SUB]])</f>
        <v>55</v>
      </c>
      <c r="AP206" s="105">
        <f>BS_CONTROLE[[#This Row],[KM - Inicio]]</f>
        <v>100.56100000000001</v>
      </c>
      <c r="AQ206" s="105">
        <f>BS_CONTROLE[[#This Row],[KM - Inicio]]</f>
        <v>100.56100000000001</v>
      </c>
      <c r="AR206" s="108">
        <v>0.375</v>
      </c>
      <c r="AS206" s="108">
        <v>0</v>
      </c>
      <c r="AT206" s="108">
        <v>0</v>
      </c>
      <c r="AU206" s="136"/>
      <c r="AV206" s="136"/>
      <c r="AW206" s="14"/>
      <c r="AX206" s="14"/>
      <c r="AY206" s="164">
        <f t="shared" si="20"/>
        <v>0</v>
      </c>
      <c r="AZ206" s="153"/>
      <c r="BA206" s="109">
        <v>0</v>
      </c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0</v>
      </c>
      <c r="BI206" s="17"/>
      <c r="BJ206" s="17" t="s">
        <v>1333</v>
      </c>
      <c r="BK206" s="18" t="s">
        <v>1333</v>
      </c>
      <c r="BL206" s="16"/>
      <c r="BM206" s="130" t="s">
        <v>446</v>
      </c>
      <c r="BN206" s="130" t="s">
        <v>462</v>
      </c>
      <c r="BO206" s="130" t="s">
        <v>534</v>
      </c>
      <c r="BP206" s="18" t="s">
        <v>1333</v>
      </c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8" t="str">
        <f t="shared" si="25"/>
        <v>AnomaliaVia</v>
      </c>
    </row>
    <row r="207" spans="1:72" hidden="1">
      <c r="A207" s="47" t="str">
        <f t="shared" si="21"/>
        <v>V8946062</v>
      </c>
      <c r="B207" s="102">
        <v>46062</v>
      </c>
      <c r="C207" s="135">
        <f>IF(BS_CONTROLE[[#This Row],[DATA]]="","",WEEKNUM(BS_CONTROLE[[#This Row],[DATA]]))</f>
        <v>7</v>
      </c>
      <c r="D207" s="104" t="s">
        <v>803</v>
      </c>
      <c r="E207" s="159"/>
      <c r="F207" s="126" t="s">
        <v>698</v>
      </c>
      <c r="G207" s="142" t="str">
        <f>IF(D207="","*",VLOOKUP(F207,BS_ATIVIDADE[],3,FALSE))</f>
        <v>MECANIZAÇÃO - SOCADORA</v>
      </c>
      <c r="H207" s="105" t="s">
        <v>201</v>
      </c>
      <c r="I207" s="105" t="s">
        <v>201</v>
      </c>
      <c r="J207" s="105">
        <v>55</v>
      </c>
      <c r="K207" s="105">
        <v>106</v>
      </c>
      <c r="L207" s="105" t="s">
        <v>593</v>
      </c>
      <c r="M207" s="10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7" s="15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07" s="106">
        <v>0.35416666666666669</v>
      </c>
      <c r="P207" s="106">
        <v>0.125</v>
      </c>
      <c r="Q207" s="172">
        <v>480</v>
      </c>
      <c r="R207" s="10" t="str">
        <f>IFERROR(_xlfn.XLOOKUP(F207, BS_ATIVIDADE[ATIVIDADE],BS_ATIVIDADE[UNIDADE] ), "*")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7" s="151" t="s">
        <v>1061</v>
      </c>
      <c r="W207" s="151" t="s">
        <v>1050</v>
      </c>
      <c r="X207" s="104" t="s">
        <v>421</v>
      </c>
      <c r="Y207" s="129"/>
      <c r="Z207" s="104"/>
      <c r="AA207" s="105">
        <v>1</v>
      </c>
      <c r="AB207" s="103" t="s">
        <v>412</v>
      </c>
      <c r="AC207" s="126"/>
      <c r="AD207" s="107">
        <v>0.35416666666666669</v>
      </c>
      <c r="AE207" s="105">
        <v>6239</v>
      </c>
      <c r="AF207" s="105"/>
      <c r="AG207" s="105"/>
      <c r="AH207" s="15"/>
      <c r="AI207" s="126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5" t="str">
        <f>IF(BS_CONTROLE[[#This Row],[Entre - Estações]]=0, "-", BS_CONTROLE[[#This Row],[Entre - Estações]])</f>
        <v>ZKW-ZLU</v>
      </c>
      <c r="AN207" s="105" t="str">
        <f>IF(BS_CONTROLE[[#This Row],[SB]]=0, "-", BS_CONTROLE[[#This Row],[SB]])</f>
        <v>ZLU1052</v>
      </c>
      <c r="AO207" s="105">
        <f>IF(BS_CONTROLE[[#This Row],[SUB]]=0, "-", BS_CONTROLE[[#This Row],[SUB]])</f>
        <v>55</v>
      </c>
      <c r="AP207" s="105">
        <f>BS_CONTROLE[[#This Row],[KM - Inicio]]</f>
        <v>106</v>
      </c>
      <c r="AQ207" s="105">
        <f>BS_CONTROLE[[#This Row],[KM - Inicio]]</f>
        <v>106</v>
      </c>
      <c r="AR207" s="108">
        <v>0.42222222222222222</v>
      </c>
      <c r="AS207" s="108">
        <v>0</v>
      </c>
      <c r="AT207" s="108">
        <v>0</v>
      </c>
      <c r="AU207" s="136"/>
      <c r="AV207" s="136"/>
      <c r="AW207" s="14"/>
      <c r="AX207" s="14"/>
      <c r="AY207" s="164">
        <f t="shared" si="20"/>
        <v>0</v>
      </c>
      <c r="AZ207" s="153"/>
      <c r="BA207" s="109">
        <v>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7" s="150"/>
      <c r="BG207" s="16"/>
      <c r="BH207" s="17">
        <v>0</v>
      </c>
      <c r="BI207" s="17"/>
      <c r="BJ207" s="17" t="s">
        <v>1334</v>
      </c>
      <c r="BK207" s="18" t="s">
        <v>1335</v>
      </c>
      <c r="BL207" s="16"/>
      <c r="BM207" s="130" t="s">
        <v>446</v>
      </c>
      <c r="BN207" s="130" t="s">
        <v>462</v>
      </c>
      <c r="BO207" s="130" t="s">
        <v>534</v>
      </c>
      <c r="BP207" s="18" t="s">
        <v>1335</v>
      </c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8" t="str">
        <f t="shared" si="25"/>
        <v>AnomaliaVia</v>
      </c>
    </row>
    <row r="208" spans="1:72" hidden="1">
      <c r="A208" s="47" t="str">
        <f t="shared" si="21"/>
        <v>DIEGO (TP-681)46062</v>
      </c>
      <c r="B208" s="102">
        <v>46062</v>
      </c>
      <c r="C208" s="135">
        <f>IF(BS_CONTROLE[[#This Row],[DATA]]="","",WEEKNUM(BS_CONTROLE[[#This Row],[DATA]]))</f>
        <v>7</v>
      </c>
      <c r="D208" s="104" t="s">
        <v>871</v>
      </c>
      <c r="E208" s="159">
        <v>202</v>
      </c>
      <c r="F208" s="126" t="s">
        <v>782</v>
      </c>
      <c r="G208" s="142" t="str">
        <f>IF(D208="","*",VLOOKUP(F208,BS_ATIVIDADE[],3,FALSE))</f>
        <v>TRILHO - SUBSTITUIÇÂO</v>
      </c>
      <c r="H208" s="106" t="s">
        <v>593</v>
      </c>
      <c r="I208" s="106" t="s">
        <v>593</v>
      </c>
      <c r="J208" s="105">
        <v>55</v>
      </c>
      <c r="K208" s="105">
        <v>83.334999999999994</v>
      </c>
      <c r="L208" s="105">
        <v>85.6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6">
        <v>0.375</v>
      </c>
      <c r="P208" s="106">
        <v>8.3333333333333329E-2</v>
      </c>
      <c r="Q208" s="105">
        <v>312</v>
      </c>
      <c r="R208" s="10" t="str">
        <f>IFERROR(_xlfn.XLOOKUP(F208, BS_ATIVIDADE[ATIVIDADE],BS_ATIVIDADE[UNIDADE] ), "*")</f>
        <v>M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5" t="s">
        <v>1220</v>
      </c>
      <c r="W208" s="151" t="s">
        <v>1336</v>
      </c>
      <c r="X208" s="104" t="s">
        <v>421</v>
      </c>
      <c r="Y208" s="129"/>
      <c r="Z208" s="104"/>
      <c r="AA208" s="105" t="s">
        <v>593</v>
      </c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PDM - SUBSTITUIÇÃO - TRILHO</v>
      </c>
      <c r="AJ208" s="9" t="str">
        <f>IF(BS_CONTROLE[[#This Row],[Atividade]]=0, "-", BS_CONTROLE[[#This Row],[Atividade]])</f>
        <v>PDM - SUBSTITUIÇÃO -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5" t="str">
        <f>IF(BS_CONTROLE[[#This Row],[Entre - Estações]]=0, "-", BS_CONTROLE[[#This Row],[Entre - Estações]])</f>
        <v>ZKE-ZWW</v>
      </c>
      <c r="AN208" s="105" t="str">
        <f>IF(BS_CONTROLE[[#This Row],[SB]]=0, "-", BS_CONTROLE[[#This Row],[SB]])</f>
        <v>K85K832</v>
      </c>
      <c r="AO208" s="105">
        <f>IF(BS_CONTROLE[[#This Row],[SUB]]=0, "-", BS_CONTROLE[[#This Row],[SUB]])</f>
        <v>55</v>
      </c>
      <c r="AP208" s="105">
        <f>BS_CONTROLE[[#This Row],[KM - Inicio]]</f>
        <v>83.334999999999994</v>
      </c>
      <c r="AQ208" s="105">
        <f>BS_CONTROLE[[#This Row],[KM - Inicio]]</f>
        <v>83.334999999999994</v>
      </c>
      <c r="AR208" s="108">
        <v>0.40763888888888888</v>
      </c>
      <c r="AS208" s="108">
        <v>0</v>
      </c>
      <c r="AT208" s="108">
        <v>0</v>
      </c>
      <c r="AU208" s="136"/>
      <c r="AV208" s="136"/>
      <c r="AW208" s="14"/>
      <c r="AX208" s="14"/>
      <c r="AY208" s="164">
        <f t="shared" si="20"/>
        <v>0</v>
      </c>
      <c r="AZ208" s="153"/>
      <c r="BA208" s="109">
        <v>0</v>
      </c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50"/>
      <c r="BG208" s="16">
        <v>0</v>
      </c>
      <c r="BH208" s="17">
        <v>0</v>
      </c>
      <c r="BI208" s="17"/>
      <c r="BJ208" s="17" t="s">
        <v>1337</v>
      </c>
      <c r="BK208" s="18" t="s">
        <v>1337</v>
      </c>
      <c r="BL208" s="16"/>
      <c r="BM208" s="130" t="s">
        <v>440</v>
      </c>
      <c r="BN208" s="130" t="s">
        <v>469</v>
      </c>
      <c r="BO208" s="130" t="s">
        <v>530</v>
      </c>
      <c r="BP208" s="18" t="s">
        <v>1337</v>
      </c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8" t="str">
        <f t="shared" si="25"/>
        <v>CCOCirculaçãoIntervaloOportunidade</v>
      </c>
    </row>
    <row r="209" spans="1:72" hidden="1">
      <c r="A209" s="47" t="str">
        <f t="shared" si="21"/>
        <v>CLEBISON (TP-728)46062</v>
      </c>
      <c r="B209" s="102">
        <v>46062</v>
      </c>
      <c r="C209" s="135">
        <f>IF(BS_CONTROLE[[#This Row],[DATA]]="","",WEEKNUM(BS_CONTROLE[[#This Row],[DATA]]))</f>
        <v>7</v>
      </c>
      <c r="D209" s="104" t="s">
        <v>864</v>
      </c>
      <c r="E209" s="159">
        <v>203</v>
      </c>
      <c r="F209" s="126" t="s">
        <v>775</v>
      </c>
      <c r="G209" s="142" t="str">
        <f>IF(D209="","*",VLOOKUP(F209,BS_ATIVIDADE[],3,FALSE))</f>
        <v>SOLDA</v>
      </c>
      <c r="H209" s="106" t="s">
        <v>593</v>
      </c>
      <c r="I209" s="106" t="s">
        <v>593</v>
      </c>
      <c r="J209" s="105">
        <v>55</v>
      </c>
      <c r="K209" s="105">
        <v>83.6</v>
      </c>
      <c r="L209" s="105" t="s">
        <v>593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6">
        <v>0.375</v>
      </c>
      <c r="P209" s="106">
        <v>8.3333333333333329E-2</v>
      </c>
      <c r="Q209" s="105">
        <v>1</v>
      </c>
      <c r="R209" s="10" t="str">
        <f>IFERROR(_xlfn.XLOOKUP(F209, BS_ATIVIDADE[ATIVIDADE],BS_ATIVIDADE[UNIDADE] ), "*")</f>
        <v>Nº DE SOLDA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5" t="s">
        <v>1220</v>
      </c>
      <c r="W209" s="151" t="s">
        <v>1055</v>
      </c>
      <c r="X209" s="104" t="s">
        <v>421</v>
      </c>
      <c r="Y209" s="129"/>
      <c r="Z209" s="104"/>
      <c r="AA209" s="105" t="s">
        <v>593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">
        <v>68</v>
      </c>
      <c r="AN209" s="105" t="s">
        <v>1338</v>
      </c>
      <c r="AO209" s="105">
        <f>IF(BS_CONTROLE[[#This Row],[SUB]]=0, "-", BS_CONTROLE[[#This Row],[SUB]])</f>
        <v>55</v>
      </c>
      <c r="AP209" s="105">
        <v>156</v>
      </c>
      <c r="AQ209" s="105" t="s">
        <v>593</v>
      </c>
      <c r="AR209" s="108">
        <v>0.45833333333333331</v>
      </c>
      <c r="AS209" s="108">
        <v>0</v>
      </c>
      <c r="AT209" s="108">
        <v>0</v>
      </c>
      <c r="AU209" s="136"/>
      <c r="AV209" s="136"/>
      <c r="AW209" s="14"/>
      <c r="AX209" s="14"/>
      <c r="AY209" s="164">
        <f t="shared" si="20"/>
        <v>0</v>
      </c>
      <c r="AZ209" s="153"/>
      <c r="BA209" s="109">
        <v>0</v>
      </c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50"/>
      <c r="BG209" s="16"/>
      <c r="BH209" s="17">
        <v>0</v>
      </c>
      <c r="BI209" s="17"/>
      <c r="BJ209" s="17" t="s">
        <v>1339</v>
      </c>
      <c r="BK209" s="18" t="s">
        <v>1340</v>
      </c>
      <c r="BL209" s="16"/>
      <c r="BM209" s="130" t="s">
        <v>441</v>
      </c>
      <c r="BN209" s="130" t="s">
        <v>470</v>
      </c>
      <c r="BO209" s="130" t="s">
        <v>521</v>
      </c>
      <c r="BP209" s="18" t="s">
        <v>1340</v>
      </c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8" t="str">
        <f t="shared" si="25"/>
        <v>SuperExecução</v>
      </c>
    </row>
    <row r="210" spans="1:72" hidden="1">
      <c r="A210" s="47" t="str">
        <f t="shared" si="21"/>
        <v>ISMAEL(TP-726)46062</v>
      </c>
      <c r="B210" s="102">
        <v>46062</v>
      </c>
      <c r="C210" s="135">
        <f>IF(BS_CONTROLE[[#This Row],[DATA]]="","",WEEKNUM(BS_CONTROLE[[#This Row],[DATA]]))</f>
        <v>7</v>
      </c>
      <c r="D210" s="104" t="s">
        <v>892</v>
      </c>
      <c r="E210" s="159">
        <v>204</v>
      </c>
      <c r="F210" s="126" t="s">
        <v>775</v>
      </c>
      <c r="G210" s="142" t="str">
        <f>IF(D210="","*",VLOOKUP(F210,BS_ATIVIDADE[],3,FALSE))</f>
        <v>SOLDA</v>
      </c>
      <c r="H210" s="106" t="s">
        <v>593</v>
      </c>
      <c r="I210" s="106" t="s">
        <v>593</v>
      </c>
      <c r="J210" s="105">
        <v>55</v>
      </c>
      <c r="K210" s="105">
        <v>83.6</v>
      </c>
      <c r="L210" s="105" t="s">
        <v>593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6">
        <v>0.375</v>
      </c>
      <c r="P210" s="106">
        <v>8.3333333333333329E-2</v>
      </c>
      <c r="Q210" s="105">
        <v>1</v>
      </c>
      <c r="R210" s="10" t="str">
        <f>IFERROR(_xlfn.XLOOKUP(F210, BS_ATIVIDADE[ATIVIDADE],BS_ATIVIDADE[UNIDADE] ), "*")</f>
        <v>Nº DE SOLDA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5" t="s">
        <v>1220</v>
      </c>
      <c r="W210" s="151" t="s">
        <v>1055</v>
      </c>
      <c r="X210" s="104" t="s">
        <v>421</v>
      </c>
      <c r="Y210" s="129"/>
      <c r="Z210" s="104"/>
      <c r="AA210" s="105" t="s">
        <v>593</v>
      </c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5" t="s">
        <v>68</v>
      </c>
      <c r="AN210" s="105" t="s">
        <v>1338</v>
      </c>
      <c r="AO210" s="105">
        <f>IF(BS_CONTROLE[[#This Row],[SUB]]=0, "-", BS_CONTROLE[[#This Row],[SUB]])</f>
        <v>55</v>
      </c>
      <c r="AP210" s="105">
        <v>156</v>
      </c>
      <c r="AQ210" s="105" t="s">
        <v>593</v>
      </c>
      <c r="AR210" s="108">
        <v>0.45833333333333331</v>
      </c>
      <c r="AS210" s="108">
        <v>0</v>
      </c>
      <c r="AT210" s="108">
        <v>0</v>
      </c>
      <c r="AU210" s="136"/>
      <c r="AV210" s="136"/>
      <c r="AW210" s="14"/>
      <c r="AX210" s="14"/>
      <c r="AY210" s="164">
        <f t="shared" si="20"/>
        <v>0</v>
      </c>
      <c r="AZ210" s="153"/>
      <c r="BA210" s="109">
        <v>0</v>
      </c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50"/>
      <c r="BG210" s="16"/>
      <c r="BH210" s="17">
        <v>0</v>
      </c>
      <c r="BI210" s="17"/>
      <c r="BJ210" s="17" t="s">
        <v>1339</v>
      </c>
      <c r="BK210" s="18" t="s">
        <v>1340</v>
      </c>
      <c r="BL210" s="16"/>
      <c r="BM210" s="130" t="s">
        <v>441</v>
      </c>
      <c r="BN210" s="130" t="s">
        <v>470</v>
      </c>
      <c r="BO210" s="130" t="s">
        <v>521</v>
      </c>
      <c r="BP210" s="18" t="s">
        <v>1340</v>
      </c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8" t="str">
        <f t="shared" si="25"/>
        <v>SuperExecução</v>
      </c>
    </row>
    <row r="211" spans="1:72" hidden="1">
      <c r="A211" s="47" t="str">
        <f t="shared" si="21"/>
        <v>W6046062</v>
      </c>
      <c r="B211" s="102">
        <v>46062</v>
      </c>
      <c r="C211" s="135">
        <f>IF(BS_CONTROLE[[#This Row],[DATA]]="","",WEEKNUM(BS_CONTROLE[[#This Row],[DATA]]))</f>
        <v>7</v>
      </c>
      <c r="D211" s="104" t="s">
        <v>826</v>
      </c>
      <c r="E211" s="159">
        <v>205</v>
      </c>
      <c r="F211" s="126" t="s">
        <v>756</v>
      </c>
      <c r="G211" s="142" t="str">
        <f>IF(D211="","*",VLOOKUP(F211,BS_ATIVIDADE[],3,FALSE))</f>
        <v>DORMENTE - DESCARGA</v>
      </c>
      <c r="H211" s="105" t="s">
        <v>212</v>
      </c>
      <c r="I211" s="105" t="s">
        <v>212</v>
      </c>
      <c r="J211" s="105">
        <v>48</v>
      </c>
      <c r="K211" s="105">
        <v>145.6</v>
      </c>
      <c r="L211" s="105">
        <v>151.6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6">
        <v>0.35416666666666669</v>
      </c>
      <c r="P211" s="106">
        <v>4.1666666666666664E-2</v>
      </c>
      <c r="Q211" s="105">
        <v>600</v>
      </c>
      <c r="R211" s="10" t="str">
        <f>IFERROR(_xlfn.XLOOKUP(F211, BS_ATIVIDADE[ATIVIDADE],BS_ATIVIDADE[UNIDADE] ), "*")</f>
        <v>Nº DE DORMENTES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5" t="s">
        <v>1220</v>
      </c>
      <c r="W211" s="151" t="s">
        <v>1129</v>
      </c>
      <c r="X211" s="104" t="s">
        <v>421</v>
      </c>
      <c r="Y211" s="129"/>
      <c r="Z211" s="104"/>
      <c r="AA211" s="105">
        <v>1</v>
      </c>
      <c r="AB211" s="103" t="s">
        <v>412</v>
      </c>
      <c r="AC211" s="152"/>
      <c r="AD211" s="107">
        <v>0.29166666666666669</v>
      </c>
      <c r="AE211" s="105">
        <v>7694</v>
      </c>
      <c r="AF211" s="105" t="s">
        <v>593</v>
      </c>
      <c r="AG211" s="105"/>
      <c r="AH211" s="15"/>
      <c r="AI211" s="126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5" t="str">
        <f>IF(BS_CONTROLE[[#This Row],[Entre - Estações]]=0, "-", BS_CONTROLE[[#This Row],[Entre - Estações]])</f>
        <v>ZEM-ZEJ</v>
      </c>
      <c r="AN211" s="105" t="str">
        <f>IF(BS_CONTROLE[[#This Row],[SB]]=0, "-", BS_CONTROLE[[#This Row],[SB]])</f>
        <v>ZEJ1441</v>
      </c>
      <c r="AO211" s="105">
        <f>IF(BS_CONTROLE[[#This Row],[SUB]]=0, "-", BS_CONTROLE[[#This Row],[SUB]])</f>
        <v>48</v>
      </c>
      <c r="AP211" s="105">
        <f>BS_CONTROLE[[#This Row],[KM - Inicio]]</f>
        <v>145.6</v>
      </c>
      <c r="AQ211" s="105">
        <f>BS_CONTROLE[[#This Row],[KM - Inicio]]</f>
        <v>145.6</v>
      </c>
      <c r="AR211" s="108">
        <v>0.34791666666666665</v>
      </c>
      <c r="AS211" s="108">
        <v>0.52916666666666667</v>
      </c>
      <c r="AT211" s="108">
        <v>0.5708333333333333</v>
      </c>
      <c r="AU211" s="136"/>
      <c r="AV211" s="136"/>
      <c r="AW211" s="14"/>
      <c r="AX211" s="14"/>
      <c r="AY211" s="164">
        <f t="shared" si="20"/>
        <v>4.166666666666663E-2</v>
      </c>
      <c r="AZ211" s="153"/>
      <c r="BA211" s="109">
        <v>600</v>
      </c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50"/>
      <c r="BG211" s="16"/>
      <c r="BH211" s="17">
        <v>2</v>
      </c>
      <c r="BI211" s="17"/>
      <c r="BJ211" s="17" t="s">
        <v>1341</v>
      </c>
      <c r="BK211" s="18" t="s">
        <v>1342</v>
      </c>
      <c r="BL211" s="16"/>
      <c r="BM211" s="130" t="s">
        <v>445</v>
      </c>
      <c r="BN211" s="130" t="s">
        <v>445</v>
      </c>
      <c r="BO211" s="130" t="s">
        <v>445</v>
      </c>
      <c r="BP211" s="18"/>
      <c r="BQ211" s="12" t="str">
        <f t="shared" si="22"/>
        <v>Intervalo</v>
      </c>
      <c r="BR211" s="19">
        <f t="shared" si="23"/>
        <v>0.99999999999999911</v>
      </c>
      <c r="BS211" s="19">
        <f t="shared" si="24"/>
        <v>1</v>
      </c>
      <c r="BT211" s="8" t="str">
        <f t="shared" si="25"/>
        <v>OKOK</v>
      </c>
    </row>
    <row r="212" spans="1:72" hidden="1">
      <c r="A212" s="47" t="str">
        <f t="shared" si="21"/>
        <v>A8446062</v>
      </c>
      <c r="B212" s="102">
        <v>46062</v>
      </c>
      <c r="C212" s="135">
        <f>IF(BS_CONTROLE[[#This Row],[DATA]]="","",WEEKNUM(BS_CONTROLE[[#This Row],[DATA]]))</f>
        <v>7</v>
      </c>
      <c r="D212" s="104" t="s">
        <v>723</v>
      </c>
      <c r="E212" s="159">
        <v>206</v>
      </c>
      <c r="F212" s="126" t="s">
        <v>614</v>
      </c>
      <c r="G212" s="142" t="str">
        <f>IF(D212="","*",VLOOKUP(F212,BS_ATIVIDADE[],3,FALSE))</f>
        <v>DETECÇÃO</v>
      </c>
      <c r="H212" s="106" t="s">
        <v>48</v>
      </c>
      <c r="I212" s="106" t="s">
        <v>1343</v>
      </c>
      <c r="J212" s="105">
        <v>48</v>
      </c>
      <c r="K212" s="105">
        <v>120</v>
      </c>
      <c r="L212" s="105"/>
      <c r="M212" s="127" t="s">
        <v>1344</v>
      </c>
      <c r="N212" s="127" t="s">
        <v>1345</v>
      </c>
      <c r="O212" s="106">
        <v>0.33333333333333331</v>
      </c>
      <c r="P212" s="106">
        <v>4.1666666666666664E-2</v>
      </c>
      <c r="Q212" s="105">
        <v>84</v>
      </c>
      <c r="R212" s="10" t="str">
        <f>IFERROR(_xlfn.XLOOKUP(F212, BS_ATIVIDADE[ATIVIDADE],BS_ATIVIDADE[UNIDADE] ), "*")</f>
        <v>KM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5" t="s">
        <v>1346</v>
      </c>
      <c r="W212" s="151" t="s">
        <v>1347</v>
      </c>
      <c r="X212" s="104" t="s">
        <v>421</v>
      </c>
      <c r="Y212" s="129"/>
      <c r="Z212" s="104"/>
      <c r="AA212" s="105">
        <v>1</v>
      </c>
      <c r="AB212" s="103" t="s">
        <v>412</v>
      </c>
      <c r="AC212" s="152"/>
      <c r="AD212" s="107">
        <v>0.3125</v>
      </c>
      <c r="AE212" s="105" t="s">
        <v>593</v>
      </c>
      <c r="AF212" s="105"/>
      <c r="AG212" s="105"/>
      <c r="AH212" s="15"/>
      <c r="AI212" s="126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5" t="str">
        <f>IF(BS_CONTROLE[[#This Row],[Entre - Estações]]=0, "-", BS_CONTROLE[[#This Row],[Entre - Estações]])</f>
        <v>ZWI-ZKEZGA.ZWI</v>
      </c>
      <c r="AN212" s="105" t="str">
        <f>IF(BS_CONTROLE[[#This Row],[SB]]=0, "-", BS_CONTROLE[[#This Row],[SB]])</f>
        <v>ZKWZKEZGAZKW</v>
      </c>
      <c r="AO212" s="105">
        <f>IF(BS_CONTROLE[[#This Row],[SUB]]=0, "-", BS_CONTROLE[[#This Row],[SUB]])</f>
        <v>48</v>
      </c>
      <c r="AP212" s="105">
        <f>BS_CONTROLE[[#This Row],[KM - Inicio]]</f>
        <v>120</v>
      </c>
      <c r="AQ212" s="105">
        <f>BS_CONTROLE[[#This Row],[KM - Inicio]]</f>
        <v>120</v>
      </c>
      <c r="AR212" s="108">
        <v>0.35208333333333336</v>
      </c>
      <c r="AS212" s="108">
        <v>0.3611111111111111</v>
      </c>
      <c r="AT212" s="108">
        <v>0.40277777777777779</v>
      </c>
      <c r="AU212" s="136"/>
      <c r="AV212" s="136"/>
      <c r="AW212" s="14"/>
      <c r="AX212" s="14"/>
      <c r="AY212" s="164">
        <f t="shared" si="20"/>
        <v>4.1666666666666685E-2</v>
      </c>
      <c r="AZ212" s="153"/>
      <c r="BA212" s="109">
        <v>84</v>
      </c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50"/>
      <c r="BG212" s="16"/>
      <c r="BH212" s="17">
        <v>2</v>
      </c>
      <c r="BI212" s="17"/>
      <c r="BJ212" s="17" t="s">
        <v>1348</v>
      </c>
      <c r="BK212" s="18" t="s">
        <v>1349</v>
      </c>
      <c r="BL212" s="16"/>
      <c r="BM212" s="130" t="s">
        <v>445</v>
      </c>
      <c r="BN212" s="130" t="s">
        <v>445</v>
      </c>
      <c r="BO212" s="130" t="s">
        <v>445</v>
      </c>
      <c r="BP212" s="18" t="s">
        <v>593</v>
      </c>
      <c r="BQ212" s="12" t="str">
        <f t="shared" si="22"/>
        <v>Aderente</v>
      </c>
      <c r="BR212" s="19">
        <f t="shared" si="23"/>
        <v>1.0000000000000004</v>
      </c>
      <c r="BS212" s="19">
        <f t="shared" si="24"/>
        <v>1</v>
      </c>
      <c r="BT212" s="8" t="str">
        <f t="shared" si="25"/>
        <v>OKOK</v>
      </c>
    </row>
    <row r="213" spans="1:72" hidden="1">
      <c r="A213" s="47" t="str">
        <f t="shared" si="21"/>
        <v>CAIQUE (TMA-677)46062</v>
      </c>
      <c r="B213" s="102">
        <v>46062</v>
      </c>
      <c r="C213" s="135">
        <f>IF(BS_CONTROLE[[#This Row],[DATA]]="","",WEEKNUM(BS_CONTROLE[[#This Row],[DATA]]))</f>
        <v>7</v>
      </c>
      <c r="D213" s="104" t="s">
        <v>859</v>
      </c>
      <c r="E213" s="159">
        <v>207</v>
      </c>
      <c r="F213" s="126" t="s">
        <v>726</v>
      </c>
      <c r="G213" s="142" t="str">
        <f>IF(D213="","*",VLOOKUP(F213,BS_ATIVIDADE[],3,FALSE))</f>
        <v>MODERNIZAÇÃO</v>
      </c>
      <c r="H213" s="106" t="s">
        <v>593</v>
      </c>
      <c r="I213" s="106" t="s">
        <v>593</v>
      </c>
      <c r="J213" s="105">
        <v>48</v>
      </c>
      <c r="K213" s="105">
        <v>123.465</v>
      </c>
      <c r="L213" s="105" t="s">
        <v>593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6">
        <v>0.35416666666666669</v>
      </c>
      <c r="P213" s="106">
        <v>6.9444444444444448E-2</v>
      </c>
      <c r="Q213" s="105">
        <v>1</v>
      </c>
      <c r="R213" s="10" t="str">
        <f>IFERROR(_xlfn.XLOOKUP(F213, BS_ATIVIDADE[ATIVIDADE],BS_ATIVIDADE[UNIDADE] ), "*")</f>
        <v>Nº DE SOLDA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5" t="s">
        <v>1100</v>
      </c>
      <c r="W213" s="151" t="s">
        <v>1055</v>
      </c>
      <c r="X213" s="104" t="s">
        <v>421</v>
      </c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ZWI-ZEM</v>
      </c>
      <c r="AN213" s="105">
        <f>IF(BS_CONTROLE[[#This Row],[SB]]=0, "-", BS_CONTROLE[[#This Row],[SB]])</f>
        <v>1241231</v>
      </c>
      <c r="AO213" s="105">
        <f>IF(BS_CONTROLE[[#This Row],[SUB]]=0, "-", BS_CONTROLE[[#This Row],[SUB]])</f>
        <v>48</v>
      </c>
      <c r="AP213" s="105">
        <f>BS_CONTROLE[[#This Row],[KM - Inicio]]</f>
        <v>123.465</v>
      </c>
      <c r="AQ213" s="105">
        <f>BS_CONTROLE[[#This Row],[KM - Inicio]]</f>
        <v>123.465</v>
      </c>
      <c r="AR213" s="108">
        <v>0.36666666666666664</v>
      </c>
      <c r="AS213" s="108">
        <v>0.37986111111111109</v>
      </c>
      <c r="AT213" s="108">
        <v>0.44930555555555557</v>
      </c>
      <c r="AU213" s="136"/>
      <c r="AV213" s="136"/>
      <c r="AW213" s="14"/>
      <c r="AX213" s="14"/>
      <c r="AY213" s="164">
        <f t="shared" si="20"/>
        <v>6.9444444444444475E-2</v>
      </c>
      <c r="AZ213" s="153"/>
      <c r="BA213" s="109">
        <v>1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50"/>
      <c r="BG213" s="16"/>
      <c r="BH213" s="17">
        <v>2</v>
      </c>
      <c r="BI213" s="17"/>
      <c r="BJ213" s="17" t="s">
        <v>1350</v>
      </c>
      <c r="BK213" s="18" t="s">
        <v>1351</v>
      </c>
      <c r="BL213" s="16"/>
      <c r="BM213" s="130" t="s">
        <v>445</v>
      </c>
      <c r="BN213" s="130" t="s">
        <v>445</v>
      </c>
      <c r="BO213" s="130" t="s">
        <v>445</v>
      </c>
      <c r="BP213" s="18" t="s">
        <v>593</v>
      </c>
      <c r="BQ213" s="12" t="str">
        <f t="shared" si="22"/>
        <v>Aderente</v>
      </c>
      <c r="BR213" s="19">
        <f t="shared" si="23"/>
        <v>1.0000000000000004</v>
      </c>
      <c r="BS213" s="19">
        <f t="shared" si="24"/>
        <v>1</v>
      </c>
      <c r="BT213" s="8" t="str">
        <f t="shared" si="25"/>
        <v>OKOK</v>
      </c>
    </row>
    <row r="214" spans="1:72" hidden="1">
      <c r="A214" s="47" t="str">
        <f t="shared" si="21"/>
        <v>WALTER (TP-810)46062</v>
      </c>
      <c r="B214" s="102">
        <v>46062</v>
      </c>
      <c r="C214" s="135">
        <f>IF(BS_CONTROLE[[#This Row],[DATA]]="","",WEEKNUM(BS_CONTROLE[[#This Row],[DATA]]))</f>
        <v>7</v>
      </c>
      <c r="D214" s="104" t="s">
        <v>945</v>
      </c>
      <c r="E214" s="159">
        <v>208</v>
      </c>
      <c r="F214" s="126" t="s">
        <v>726</v>
      </c>
      <c r="G214" s="142" t="str">
        <f>IF(D214="","*",VLOOKUP(F214,BS_ATIVIDADE[],3,FALSE))</f>
        <v>MODERNIZAÇÃO</v>
      </c>
      <c r="H214" s="106" t="s">
        <v>593</v>
      </c>
      <c r="I214" s="106" t="s">
        <v>593</v>
      </c>
      <c r="J214" s="105">
        <v>48</v>
      </c>
      <c r="K214" s="105">
        <v>123.929</v>
      </c>
      <c r="L214" s="105" t="s">
        <v>593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4" s="127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4" s="106">
        <v>0.35416666666666669</v>
      </c>
      <c r="P214" s="106">
        <v>6.9444444444444448E-2</v>
      </c>
      <c r="Q214" s="105">
        <v>1</v>
      </c>
      <c r="R214" s="10" t="str">
        <f>IFERROR(_xlfn.XLOOKUP(F214, BS_ATIVIDADE[ATIVIDADE],BS_ATIVIDADE[UNIDADE] ), "*")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4" s="105" t="s">
        <v>1100</v>
      </c>
      <c r="W214" s="151" t="s">
        <v>1055</v>
      </c>
      <c r="X214" s="104" t="s">
        <v>421</v>
      </c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5" t="str">
        <f>IF(BS_CONTROLE[[#This Row],[Entre - Estações]]=0, "-", BS_CONTROLE[[#This Row],[Entre - Estações]])</f>
        <v>ZWI-ZEM</v>
      </c>
      <c r="AN214" s="105">
        <f>IF(BS_CONTROLE[[#This Row],[SB]]=0, "-", BS_CONTROLE[[#This Row],[SB]])</f>
        <v>1241231</v>
      </c>
      <c r="AO214" s="105">
        <f>IF(BS_CONTROLE[[#This Row],[SUB]]=0, "-", BS_CONTROLE[[#This Row],[SUB]])</f>
        <v>48</v>
      </c>
      <c r="AP214" s="105">
        <f>BS_CONTROLE[[#This Row],[KM - Inicio]]</f>
        <v>123.929</v>
      </c>
      <c r="AQ214" s="105">
        <f>BS_CONTROLE[[#This Row],[KM - Inicio]]</f>
        <v>123.929</v>
      </c>
      <c r="AR214" s="108">
        <v>0.36666666666666664</v>
      </c>
      <c r="AS214" s="108">
        <v>0.37986111111111109</v>
      </c>
      <c r="AT214" s="108">
        <v>0.44930555555555557</v>
      </c>
      <c r="AU214" s="136"/>
      <c r="AV214" s="136"/>
      <c r="AW214" s="14"/>
      <c r="AX214" s="14"/>
      <c r="AY214" s="164">
        <f t="shared" si="20"/>
        <v>6.9444444444444475E-2</v>
      </c>
      <c r="AZ214" s="153"/>
      <c r="BA214" s="109">
        <v>1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4" s="150"/>
      <c r="BG214" s="16"/>
      <c r="BH214" s="17">
        <v>2</v>
      </c>
      <c r="BI214" s="17"/>
      <c r="BJ214" s="17" t="s">
        <v>1350</v>
      </c>
      <c r="BK214" s="18" t="s">
        <v>1351</v>
      </c>
      <c r="BL214" s="16"/>
      <c r="BM214" s="130" t="s">
        <v>445</v>
      </c>
      <c r="BN214" s="130" t="s">
        <v>445</v>
      </c>
      <c r="BO214" s="130" t="s">
        <v>445</v>
      </c>
      <c r="BP214" s="18" t="s">
        <v>593</v>
      </c>
      <c r="BQ214" s="12" t="str">
        <f t="shared" si="22"/>
        <v>Aderente</v>
      </c>
      <c r="BR214" s="19">
        <f t="shared" si="23"/>
        <v>1.0000000000000004</v>
      </c>
      <c r="BS214" s="19">
        <f t="shared" si="24"/>
        <v>1</v>
      </c>
      <c r="BT214" s="8" t="str">
        <f t="shared" si="25"/>
        <v>OKOK</v>
      </c>
    </row>
    <row r="215" spans="1:72" hidden="1">
      <c r="A215" s="47" t="str">
        <f t="shared" si="21"/>
        <v/>
      </c>
      <c r="B215" s="102"/>
      <c r="C215" s="135" t="str">
        <f>IF(BS_CONTROLE[[#This Row],[DATA]]="","",WEEKNUM(BS_CONTROLE[[#This Row],[DATA]]))</f>
        <v/>
      </c>
      <c r="D215" s="104"/>
      <c r="E215" s="159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 t="shared" si="20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 hidden="1">
      <c r="A216" s="47" t="str">
        <f t="shared" si="21"/>
        <v>W9546062</v>
      </c>
      <c r="B216" s="102">
        <v>46062</v>
      </c>
      <c r="C216" s="135">
        <f>IF(BS_CONTROLE[[#This Row],[DATA]]="","",WEEKNUM(BS_CONTROLE[[#This Row],[DATA]]))</f>
        <v>7</v>
      </c>
      <c r="D216" s="104" t="s">
        <v>839</v>
      </c>
      <c r="E216" s="159">
        <v>210</v>
      </c>
      <c r="F216" s="126" t="s">
        <v>607</v>
      </c>
      <c r="G216" s="142" t="str">
        <f>IF(D216="","*",VLOOKUP(F216,BS_ATIVIDADE[],3,FALSE))</f>
        <v>OUTROS</v>
      </c>
      <c r="H216" s="106" t="s">
        <v>1352</v>
      </c>
      <c r="I216" s="106" t="s">
        <v>335</v>
      </c>
      <c r="J216" s="105">
        <v>54</v>
      </c>
      <c r="K216" s="105">
        <v>67</v>
      </c>
      <c r="L216" s="105" t="s">
        <v>593</v>
      </c>
      <c r="M216" s="127" t="s">
        <v>1353</v>
      </c>
      <c r="N216" s="127" t="s">
        <v>1354</v>
      </c>
      <c r="O216" s="106">
        <v>0.33333333333333331</v>
      </c>
      <c r="P216" s="106">
        <v>4.1666666666666664E-2</v>
      </c>
      <c r="Q216" s="105">
        <v>1</v>
      </c>
      <c r="R216" s="10" t="str">
        <f>IFERROR(_xlfn.XLOOKUP(F216, BS_ATIVIDADE[ATIVIDADE],BS_ATIVIDADE[UNIDADE] ), "*")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5" t="s">
        <v>1143</v>
      </c>
      <c r="W216" s="151" t="s">
        <v>1047</v>
      </c>
      <c r="X216" s="104" t="s">
        <v>421</v>
      </c>
      <c r="Y216" s="129"/>
      <c r="Z216" s="104"/>
      <c r="AA216" s="105">
        <v>1</v>
      </c>
      <c r="AB216" s="103"/>
      <c r="AC216" s="152"/>
      <c r="AD216" s="107">
        <v>0.3125</v>
      </c>
      <c r="AE216" s="105"/>
      <c r="AF216" s="105"/>
      <c r="AG216" s="105"/>
      <c r="AH216" s="15"/>
      <c r="AI216" s="126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5" t="str">
        <f>IF(BS_CONTROLE[[#This Row],[Entre - Estações]]=0, "-", BS_CONTROLE[[#This Row],[Entre - Estações]])</f>
        <v>ZEV-ZTP</v>
      </c>
      <c r="AN216" s="105" t="str">
        <f>IF(BS_CONTROLE[[#This Row],[SB]]=0, "-", BS_CONTROLE[[#This Row],[SB]])</f>
        <v>ZEVZPT</v>
      </c>
      <c r="AO216" s="105">
        <f>IF(BS_CONTROLE[[#This Row],[SUB]]=0, "-", BS_CONTROLE[[#This Row],[SUB]])</f>
        <v>54</v>
      </c>
      <c r="AP216" s="105">
        <f>BS_CONTROLE[[#This Row],[KM - Inicio]]</f>
        <v>67</v>
      </c>
      <c r="AQ216" s="105">
        <f>BS_CONTROLE[[#This Row],[KM - Inicio]]</f>
        <v>67</v>
      </c>
      <c r="AR216" s="108">
        <v>0</v>
      </c>
      <c r="AS216" s="108">
        <v>0</v>
      </c>
      <c r="AT216" s="108">
        <v>0</v>
      </c>
      <c r="AU216" s="136"/>
      <c r="AV216" s="136"/>
      <c r="AW216" s="14"/>
      <c r="AX216" s="14"/>
      <c r="AY216" s="164">
        <f t="shared" si="20"/>
        <v>0</v>
      </c>
      <c r="AZ216" s="153"/>
      <c r="BA216" s="109">
        <v>0</v>
      </c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50"/>
      <c r="BG216" s="16"/>
      <c r="BH216" s="17">
        <v>0</v>
      </c>
      <c r="BI216" s="17"/>
      <c r="BJ216" s="17" t="s">
        <v>1355</v>
      </c>
      <c r="BK216" s="18" t="s">
        <v>1356</v>
      </c>
      <c r="BL216" s="16"/>
      <c r="BM216" s="130" t="s">
        <v>436</v>
      </c>
      <c r="BN216" s="130" t="s">
        <v>456</v>
      </c>
      <c r="BO216" s="130" t="s">
        <v>522</v>
      </c>
      <c r="BP216" s="18" t="s">
        <v>1356</v>
      </c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8" t="str">
        <f t="shared" si="25"/>
        <v>MecânicaLocomotiva</v>
      </c>
    </row>
    <row r="217" spans="1:72" hidden="1">
      <c r="A217" s="47" t="str">
        <f t="shared" si="21"/>
        <v>W6146062</v>
      </c>
      <c r="B217" s="102">
        <v>46062</v>
      </c>
      <c r="C217" s="135">
        <f>IF(BS_CONTROLE[[#This Row],[DATA]]="","",WEEKNUM(BS_CONTROLE[[#This Row],[DATA]]))</f>
        <v>7</v>
      </c>
      <c r="D217" s="104" t="s">
        <v>827</v>
      </c>
      <c r="E217" s="159">
        <v>211</v>
      </c>
      <c r="F217" s="126" t="s">
        <v>607</v>
      </c>
      <c r="G217" s="142" t="str">
        <f>IF(D217="","*",VLOOKUP(F217,BS_ATIVIDADE[],3,FALSE))</f>
        <v>OUTROS</v>
      </c>
      <c r="H217" s="106" t="s">
        <v>306</v>
      </c>
      <c r="I217" s="106" t="s">
        <v>306</v>
      </c>
      <c r="J217" s="105">
        <v>92</v>
      </c>
      <c r="K217" s="105">
        <v>83.7</v>
      </c>
      <c r="L217" s="105" t="s">
        <v>593</v>
      </c>
      <c r="M217" s="10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5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6">
        <v>0.33333333333333331</v>
      </c>
      <c r="P217" s="106">
        <v>4.1666666666666664E-2</v>
      </c>
      <c r="Q217" s="172">
        <v>1</v>
      </c>
      <c r="R217" s="10" t="str">
        <f>IFERROR(_xlfn.XLOOKUP(F217, BS_ATIVIDADE[ATIVIDADE],BS_ATIVIDADE[UNIDADE] ), "*")</f>
        <v>BINÁRIO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51" t="s">
        <v>1104</v>
      </c>
      <c r="W217" s="151" t="s">
        <v>1105</v>
      </c>
      <c r="X217" s="104" t="s">
        <v>416</v>
      </c>
      <c r="Y217" s="129"/>
      <c r="Z217" s="104"/>
      <c r="AA217" s="105">
        <v>1</v>
      </c>
      <c r="AB217" s="103" t="s">
        <v>412</v>
      </c>
      <c r="AC217" s="152"/>
      <c r="AD217" s="107">
        <v>0.3125</v>
      </c>
      <c r="AE217" s="105">
        <v>7663</v>
      </c>
      <c r="AF217" s="105" t="s">
        <v>593</v>
      </c>
      <c r="AG217" s="105"/>
      <c r="AH217" s="15"/>
      <c r="AI217" s="126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5" t="str">
        <f>IF(BS_CONTROLE[[#This Row],[Entre - Estações]]=0, "-", BS_CONTROLE[[#This Row],[Entre - Estações]])</f>
        <v>ZXW-ZGP</v>
      </c>
      <c r="AN217" s="105" t="str">
        <f>IF(BS_CONTROLE[[#This Row],[SB]]=0, "-", BS_CONTROLE[[#This Row],[SB]])</f>
        <v>K84ZXW2</v>
      </c>
      <c r="AO217" s="105">
        <f>IF(BS_CONTROLE[[#This Row],[SUB]]=0, "-", BS_CONTROLE[[#This Row],[SUB]])</f>
        <v>92</v>
      </c>
      <c r="AP217" s="105">
        <f>BS_CONTROLE[[#This Row],[KM - Inicio]]</f>
        <v>83.7</v>
      </c>
      <c r="AQ217" s="105">
        <f>BS_CONTROLE[[#This Row],[KM - Inicio]]</f>
        <v>83.7</v>
      </c>
      <c r="AR217" s="108">
        <v>0.32847222222222222</v>
      </c>
      <c r="AS217" s="108">
        <v>0.39374999999999999</v>
      </c>
      <c r="AT217" s="108">
        <v>0.44236111111111109</v>
      </c>
      <c r="AU217" s="136"/>
      <c r="AV217" s="136"/>
      <c r="AW217" s="14"/>
      <c r="AX217" s="14"/>
      <c r="AY217" s="164">
        <f t="shared" si="20"/>
        <v>4.8611111111111105E-2</v>
      </c>
      <c r="AZ217" s="153"/>
      <c r="BA217" s="109">
        <v>1</v>
      </c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1357</v>
      </c>
      <c r="BK217" s="18" t="s">
        <v>1357</v>
      </c>
      <c r="BL217" s="16"/>
      <c r="BM217" s="130" t="s">
        <v>445</v>
      </c>
      <c r="BN217" s="130" t="s">
        <v>445</v>
      </c>
      <c r="BO217" s="130" t="s">
        <v>445</v>
      </c>
      <c r="BP217" s="18" t="s">
        <v>593</v>
      </c>
      <c r="BQ217" s="12" t="str">
        <f t="shared" si="22"/>
        <v>Aderente</v>
      </c>
      <c r="BR217" s="19">
        <f t="shared" si="23"/>
        <v>1.1666666666666665</v>
      </c>
      <c r="BS217" s="19">
        <f t="shared" si="24"/>
        <v>1</v>
      </c>
      <c r="BT217" s="8" t="str">
        <f t="shared" si="25"/>
        <v>OKOK</v>
      </c>
    </row>
    <row r="218" spans="1:72" hidden="1">
      <c r="A218" s="47" t="str">
        <f t="shared" si="21"/>
        <v>W6246062</v>
      </c>
      <c r="B218" s="102">
        <v>46062</v>
      </c>
      <c r="C218" s="135">
        <f>IF(BS_CONTROLE[[#This Row],[DATA]]="","",WEEKNUM(BS_CONTROLE[[#This Row],[DATA]]))</f>
        <v>7</v>
      </c>
      <c r="D218" s="104" t="s">
        <v>828</v>
      </c>
      <c r="E218" s="159">
        <v>212</v>
      </c>
      <c r="F218" s="126" t="s">
        <v>607</v>
      </c>
      <c r="G218" s="142" t="str">
        <f>IF(D218="","*",VLOOKUP(F218,BS_ATIVIDADE[],3,FALSE))</f>
        <v>OUTROS</v>
      </c>
      <c r="H218" s="106" t="s">
        <v>1149</v>
      </c>
      <c r="I218" s="106" t="s">
        <v>1149</v>
      </c>
      <c r="J218" s="105">
        <v>92</v>
      </c>
      <c r="K218" s="105">
        <v>83.7</v>
      </c>
      <c r="L218" s="105" t="s">
        <v>593</v>
      </c>
      <c r="M218" s="105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5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6">
        <v>0.33333333333333331</v>
      </c>
      <c r="P218" s="106">
        <v>4.1666666666666664E-2</v>
      </c>
      <c r="Q218" s="172">
        <v>1</v>
      </c>
      <c r="R218" s="10" t="str">
        <f>IFERROR(_xlfn.XLOOKUP(F218, BS_ATIVIDADE[ATIVIDADE],BS_ATIVIDADE[UNIDADE] ), "*")</f>
        <v>BINÁRIO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51" t="s">
        <v>1104</v>
      </c>
      <c r="W218" s="151" t="s">
        <v>1105</v>
      </c>
      <c r="X218" s="104" t="s">
        <v>416</v>
      </c>
      <c r="Y218" s="129"/>
      <c r="Z218" s="104"/>
      <c r="AA218" s="105">
        <v>1</v>
      </c>
      <c r="AB218" s="103" t="s">
        <v>412</v>
      </c>
      <c r="AC218" s="152"/>
      <c r="AD218" s="107">
        <v>0.3125</v>
      </c>
      <c r="AE218" s="105">
        <v>9038</v>
      </c>
      <c r="AF218" s="105"/>
      <c r="AG218" s="105"/>
      <c r="AH218" s="15"/>
      <c r="AI218" s="126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5" t="str">
        <f>IF(BS_CONTROLE[[#This Row],[Entre - Estações]]=0, "-", BS_CONTROLE[[#This Row],[Entre - Estações]])</f>
        <v>ZXW-ZGP</v>
      </c>
      <c r="AN218" s="105" t="str">
        <f>IF(BS_CONTROLE[[#This Row],[SB]]=0, "-", BS_CONTROLE[[#This Row],[SB]])</f>
        <v>K84ZXW2</v>
      </c>
      <c r="AO218" s="105">
        <f>IF(BS_CONTROLE[[#This Row],[SUB]]=0, "-", BS_CONTROLE[[#This Row],[SUB]])</f>
        <v>92</v>
      </c>
      <c r="AP218" s="105">
        <f>BS_CONTROLE[[#This Row],[KM - Inicio]]</f>
        <v>83.7</v>
      </c>
      <c r="AQ218" s="105">
        <f>BS_CONTROLE[[#This Row],[KM - Inicio]]</f>
        <v>83.7</v>
      </c>
      <c r="AR218" s="108">
        <v>0.32569444444444445</v>
      </c>
      <c r="AS218" s="108">
        <v>0.4</v>
      </c>
      <c r="AT218" s="108">
        <v>0.44166666666666665</v>
      </c>
      <c r="AU218" s="136"/>
      <c r="AV218" s="136"/>
      <c r="AW218" s="14"/>
      <c r="AX218" s="14"/>
      <c r="AY218" s="164">
        <f t="shared" si="20"/>
        <v>4.166666666666663E-2</v>
      </c>
      <c r="AZ218" s="153"/>
      <c r="BA218" s="109">
        <v>1</v>
      </c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1358</v>
      </c>
      <c r="BK218" s="18" t="s">
        <v>1358</v>
      </c>
      <c r="BL218" s="16"/>
      <c r="BM218" s="130" t="s">
        <v>445</v>
      </c>
      <c r="BN218" s="130" t="s">
        <v>445</v>
      </c>
      <c r="BO218" s="130" t="s">
        <v>445</v>
      </c>
      <c r="BP218" s="18" t="s">
        <v>593</v>
      </c>
      <c r="BQ218" s="12" t="str">
        <f t="shared" si="22"/>
        <v>Intervalo</v>
      </c>
      <c r="BR218" s="19">
        <f t="shared" si="23"/>
        <v>0.99999999999999911</v>
      </c>
      <c r="BS218" s="19">
        <f t="shared" si="24"/>
        <v>1</v>
      </c>
      <c r="BT218" s="8" t="str">
        <f t="shared" si="25"/>
        <v>OKOK</v>
      </c>
    </row>
    <row r="219" spans="1:72" hidden="1">
      <c r="A219" s="47" t="str">
        <f t="shared" si="21"/>
        <v>DIEGO (TF-42)46062</v>
      </c>
      <c r="B219" s="102">
        <v>46062</v>
      </c>
      <c r="C219" s="135">
        <f>IF(BS_CONTROLE[[#This Row],[DATA]]="","",WEEKNUM(BS_CONTROLE[[#This Row],[DATA]]))</f>
        <v>7</v>
      </c>
      <c r="D219" s="104" t="s">
        <v>870</v>
      </c>
      <c r="E219" s="159">
        <v>93</v>
      </c>
      <c r="F219" s="126" t="s">
        <v>671</v>
      </c>
      <c r="G219" s="142" t="str">
        <f>IF(D219="","*",VLOOKUP(F219,BS_ATIVIDADE[],3,FALSE))</f>
        <v>LIMPEZA LASTRO</v>
      </c>
      <c r="H219" s="106" t="s">
        <v>593</v>
      </c>
      <c r="I219" s="106" t="s">
        <v>593</v>
      </c>
      <c r="J219" s="105">
        <v>53</v>
      </c>
      <c r="K219" s="105">
        <v>109.05</v>
      </c>
      <c r="L219" s="105" t="s">
        <v>593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6">
        <v>0.41666666666666669</v>
      </c>
      <c r="P219" s="106">
        <v>8.3333333333333329E-2</v>
      </c>
      <c r="Q219" s="105">
        <v>30</v>
      </c>
      <c r="R219" s="10" t="str">
        <f>IFERROR(_xlfn.XLOOKUP(F219, BS_ATIVIDADE[ATIVIDADE],BS_ATIVIDADE[UNIDADE] ), "*")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1104</v>
      </c>
      <c r="W219" s="151" t="s">
        <v>1191</v>
      </c>
      <c r="X219" s="104" t="s">
        <v>421</v>
      </c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PAT-ZGM</v>
      </c>
      <c r="AN219" s="105" t="str">
        <f>IF(BS_CONTROLE[[#This Row],[SB]]=0, "-", BS_CONTROLE[[#This Row],[SB]])</f>
        <v>PAT1102</v>
      </c>
      <c r="AO219" s="105">
        <f>IF(BS_CONTROLE[[#This Row],[SUB]]=0, "-", BS_CONTROLE[[#This Row],[SUB]])</f>
        <v>53</v>
      </c>
      <c r="AP219" s="105">
        <f>BS_CONTROLE[[#This Row],[KM - Inicio]]</f>
        <v>109.05</v>
      </c>
      <c r="AQ219" s="105">
        <f>BS_CONTROLE[[#This Row],[KM - Inicio]]</f>
        <v>109.05</v>
      </c>
      <c r="AR219" s="108">
        <v>0.3923611111111111</v>
      </c>
      <c r="AS219" s="108">
        <v>0.39930555555555558</v>
      </c>
      <c r="AT219" s="108">
        <v>0.45833333333333331</v>
      </c>
      <c r="AU219" s="136">
        <v>0.59027777777777779</v>
      </c>
      <c r="AV219" s="136">
        <v>0.61458333333333337</v>
      </c>
      <c r="AW219" s="14"/>
      <c r="AX219" s="14"/>
      <c r="AY219" s="164">
        <f t="shared" si="20"/>
        <v>8.3333333333333315E-2</v>
      </c>
      <c r="AZ219" s="153"/>
      <c r="BA219" s="109">
        <v>200</v>
      </c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1359</v>
      </c>
      <c r="BK219" s="18" t="s">
        <v>1360</v>
      </c>
      <c r="BL219" s="16"/>
      <c r="BM219" s="130" t="s">
        <v>445</v>
      </c>
      <c r="BN219" s="130" t="s">
        <v>445</v>
      </c>
      <c r="BO219" s="130" t="s">
        <v>445</v>
      </c>
      <c r="BP219" s="18" t="s">
        <v>593</v>
      </c>
      <c r="BQ219" s="12" t="str">
        <f t="shared" si="22"/>
        <v>Aderente</v>
      </c>
      <c r="BR219" s="19">
        <f t="shared" si="23"/>
        <v>0.99999999999999978</v>
      </c>
      <c r="BS219" s="19">
        <f t="shared" si="24"/>
        <v>6.666666666666667</v>
      </c>
      <c r="BT219" s="8" t="str">
        <f t="shared" si="25"/>
        <v>OKOK</v>
      </c>
    </row>
    <row r="220" spans="1:72" hidden="1">
      <c r="A220" s="47" t="str">
        <f t="shared" si="21"/>
        <v>EXPANSÃO TURMA 146062</v>
      </c>
      <c r="B220" s="102">
        <v>46062</v>
      </c>
      <c r="C220" s="135">
        <f>IF(BS_CONTROLE[[#This Row],[DATA]]="","",WEEKNUM(BS_CONTROLE[[#This Row],[DATA]]))</f>
        <v>7</v>
      </c>
      <c r="D220" s="104" t="s">
        <v>594</v>
      </c>
      <c r="E220" s="159">
        <v>185</v>
      </c>
      <c r="F220" s="126" t="s">
        <v>654</v>
      </c>
      <c r="G220" s="142" t="str">
        <f>IF(D220="","*",VLOOKUP(F220,BS_ATIVIDADE[],3,FALSE))</f>
        <v>EXPANSÃO</v>
      </c>
      <c r="H220" s="106" t="s">
        <v>593</v>
      </c>
      <c r="I220" s="106" t="s">
        <v>593</v>
      </c>
      <c r="J220" s="105">
        <v>30</v>
      </c>
      <c r="K220" s="105">
        <v>109</v>
      </c>
      <c r="L220" s="105" t="s">
        <v>593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7" t="s">
        <v>1195</v>
      </c>
      <c r="O220" s="106">
        <v>0.33333333333333331</v>
      </c>
      <c r="P220" s="106">
        <v>6.25E-2</v>
      </c>
      <c r="Q220" s="105">
        <v>1</v>
      </c>
      <c r="R220" s="10" t="str">
        <f>IFERROR(_xlfn.XLOOKUP(F220, BS_ATIVIDADE[ATIVIDADE],BS_ATIVIDADE[UNIDADE] ), "*")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5" t="s">
        <v>1113</v>
      </c>
      <c r="W220" s="151" t="s">
        <v>1055</v>
      </c>
      <c r="X220" s="104" t="s">
        <v>421</v>
      </c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5" t="s">
        <v>1361</v>
      </c>
      <c r="AN220" s="105" t="s">
        <v>142</v>
      </c>
      <c r="AO220" s="105">
        <f>IF(BS_CONTROLE[[#This Row],[SUB]]=0, "-", BS_CONTROLE[[#This Row],[SUB]])</f>
        <v>30</v>
      </c>
      <c r="AP220" s="105">
        <v>123.76</v>
      </c>
      <c r="AQ220" s="105" t="s">
        <v>593</v>
      </c>
      <c r="AR220" s="108">
        <v>0.33819444444444446</v>
      </c>
      <c r="AS220" s="108">
        <v>0.47430555555555554</v>
      </c>
      <c r="AT220" s="108">
        <v>0.53680555555555554</v>
      </c>
      <c r="AU220" s="136"/>
      <c r="AV220" s="136"/>
      <c r="AW220" s="14"/>
      <c r="AX220" s="14"/>
      <c r="AY220" s="164">
        <f t="shared" si="20"/>
        <v>6.25E-2</v>
      </c>
      <c r="AZ220" s="153"/>
      <c r="BA220" s="109">
        <v>0</v>
      </c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50"/>
      <c r="BG220" s="16"/>
      <c r="BH220" s="17">
        <v>0</v>
      </c>
      <c r="BI220" s="17"/>
      <c r="BJ220" s="17" t="s">
        <v>1362</v>
      </c>
      <c r="BK220" s="18" t="s">
        <v>1362</v>
      </c>
      <c r="BL220" s="16"/>
      <c r="BM220" s="130" t="s">
        <v>442</v>
      </c>
      <c r="BN220" s="130" t="s">
        <v>470</v>
      </c>
      <c r="BO220" s="130" t="s">
        <v>521</v>
      </c>
      <c r="BP220" s="18" t="s">
        <v>1362</v>
      </c>
      <c r="BQ220" s="12" t="str">
        <f t="shared" si="22"/>
        <v>Produção</v>
      </c>
      <c r="BR220" s="19">
        <f t="shared" si="23"/>
        <v>1</v>
      </c>
      <c r="BS220" s="19">
        <f t="shared" si="24"/>
        <v>0</v>
      </c>
      <c r="BT220" s="8" t="str">
        <f t="shared" si="25"/>
        <v>ExpansãoExecução</v>
      </c>
    </row>
    <row r="221" spans="1:72" hidden="1">
      <c r="A221" s="47" t="str">
        <f t="shared" si="21"/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 t="shared" si="20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 hidden="1">
      <c r="A222" s="47" t="str">
        <f t="shared" si="21"/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 t="shared" si="20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>
      <c r="A223" s="47" t="str">
        <f t="shared" si="21"/>
        <v>EXPANSÃO TURMA 146063</v>
      </c>
      <c r="B223" s="102">
        <v>46063</v>
      </c>
      <c r="C223" s="135">
        <f>IF(BS_CONTROLE[[#This Row],[DATA]]="","",WEEKNUM(BS_CONTROLE[[#This Row],[DATA]]))</f>
        <v>7</v>
      </c>
      <c r="D223" s="104" t="s">
        <v>594</v>
      </c>
      <c r="E223" s="159"/>
      <c r="F223" s="126" t="s">
        <v>654</v>
      </c>
      <c r="G223" s="142" t="str">
        <f>IF(D223="","*",VLOOKUP(F223,BS_ATIVIDADE[],3,FALSE))</f>
        <v>EXPANSÃO</v>
      </c>
      <c r="H223" s="106" t="s">
        <v>593</v>
      </c>
      <c r="I223" s="106" t="s">
        <v>593</v>
      </c>
      <c r="J223" s="105">
        <v>70</v>
      </c>
      <c r="K223" s="105">
        <v>113.6</v>
      </c>
      <c r="L223" s="105" t="s">
        <v>593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1272</v>
      </c>
      <c r="W223" s="151" t="s">
        <v>1055</v>
      </c>
      <c r="X223" s="104" t="s">
        <v>421</v>
      </c>
      <c r="Y223" s="129" t="s">
        <v>424</v>
      </c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EXPANSÃO - SOLDA</v>
      </c>
      <c r="AJ223" s="9" t="str">
        <f>IF(BS_CONTROLE[[#This Row],[Atividade]]=0, "-", BS_CONTROLE[[#This Row],[Atividade]])</f>
        <v>EXPANSÃO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ZCD</v>
      </c>
      <c r="AN223" s="105" t="str">
        <f>IF(BS_CONTROLE[[#This Row],[SB]]=0, "-", BS_CONTROLE[[#This Row],[SB]])</f>
        <v>ZCD1</v>
      </c>
      <c r="AO223" s="105">
        <f>IF(BS_CONTROLE[[#This Row],[SUB]]=0, "-", BS_CONTROLE[[#This Row],[SUB]])</f>
        <v>70</v>
      </c>
      <c r="AP223" s="105">
        <f>BS_CONTROLE[[#This Row],[KM - Inicio]]</f>
        <v>113.6</v>
      </c>
      <c r="AQ223" s="105">
        <f>BS_CONTROLE[[#This Row],[KM - Inicio]]</f>
        <v>113.6</v>
      </c>
      <c r="AR223" s="108">
        <v>0</v>
      </c>
      <c r="AS223" s="108">
        <v>0</v>
      </c>
      <c r="AT223" s="108">
        <v>0</v>
      </c>
      <c r="AU223" s="136"/>
      <c r="AV223" s="136"/>
      <c r="AW223" s="14"/>
      <c r="AX223" s="14"/>
      <c r="AY223" s="164">
        <f t="shared" si="20"/>
        <v>0</v>
      </c>
      <c r="AZ223" s="153"/>
      <c r="BA223" s="109"/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/>
      <c r="BG223" s="16"/>
      <c r="BH223" s="17">
        <v>0</v>
      </c>
      <c r="BI223" s="17"/>
      <c r="BJ223" s="17" t="s">
        <v>1363</v>
      </c>
      <c r="BK223" s="18" t="s">
        <v>1363</v>
      </c>
      <c r="BL223" s="16"/>
      <c r="BM223" s="130" t="s">
        <v>447</v>
      </c>
      <c r="BN223" s="130" t="s">
        <v>471</v>
      </c>
      <c r="BO223" s="130" t="s">
        <v>471</v>
      </c>
      <c r="BP223" s="18" t="s">
        <v>1363</v>
      </c>
      <c r="BQ223" s="12" t="str">
        <f t="shared" si="22"/>
        <v>Produção e Intervalo</v>
      </c>
      <c r="BR223" s="19">
        <f t="shared" si="23"/>
        <v>0</v>
      </c>
      <c r="BS223" s="19">
        <f t="shared" si="24"/>
        <v>0</v>
      </c>
      <c r="BT223" s="8" t="str">
        <f t="shared" si="25"/>
        <v>CondiçõesClimáticaChuva</v>
      </c>
    </row>
    <row r="224" spans="1:72">
      <c r="A224" s="47" t="str">
        <f t="shared" si="21"/>
        <v>KLECIO (TP-699)46063</v>
      </c>
      <c r="B224" s="102">
        <v>46063</v>
      </c>
      <c r="C224" s="135">
        <f>IF(BS_CONTROLE[[#This Row],[DATA]]="","",WEEKNUM(BS_CONTROLE[[#This Row],[DATA]]))</f>
        <v>7</v>
      </c>
      <c r="D224" s="104" t="s">
        <v>911</v>
      </c>
      <c r="E224" s="159"/>
      <c r="F224" s="126" t="s">
        <v>775</v>
      </c>
      <c r="G224" s="142" t="str">
        <f>IF(D224="","*",VLOOKUP(F224,BS_ATIVIDADE[],3,FALSE))</f>
        <v>SOLDA</v>
      </c>
      <c r="H224" s="106" t="s">
        <v>593</v>
      </c>
      <c r="I224" s="106" t="s">
        <v>593</v>
      </c>
      <c r="J224" s="105">
        <v>70</v>
      </c>
      <c r="K224" s="105">
        <v>134.85</v>
      </c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24" s="106">
        <v>0.35416666666666669</v>
      </c>
      <c r="P224" s="106">
        <v>6.25E-2</v>
      </c>
      <c r="Q224" s="172">
        <v>1</v>
      </c>
      <c r="R224" s="10" t="str">
        <f>IFERROR(_xlfn.XLOOKUP(F224, BS_ATIVIDADE[ATIVIDADE],BS_ATIVIDADE[UNIDADE] ), "*")</f>
        <v>Nº DE SOLDA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51" t="s">
        <v>1054</v>
      </c>
      <c r="W224" s="151" t="s">
        <v>1055</v>
      </c>
      <c r="X224" s="104" t="s">
        <v>421</v>
      </c>
      <c r="Y224" s="129" t="s">
        <v>424</v>
      </c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PDM - SOLDA</v>
      </c>
      <c r="AJ224" s="9" t="str">
        <f>IF(BS_CONTROLE[[#This Row],[Atividade]]=0, "-", BS_CONTROLE[[#This Row],[Atividade]])</f>
        <v>PDM - SOLDA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5" t="str">
        <f>IF(BS_CONTROLE[[#This Row],[Entre - Estações]]=0, "-", BS_CONTROLE[[#This Row],[Entre - Estações]])</f>
        <v>ZRX-ZRQ</v>
      </c>
      <c r="AN224" s="105" t="str">
        <f>IF(BS_CONTROLE[[#This Row],[SB]]=0, "-", BS_CONTROLE[[#This Row],[SB]])</f>
        <v>133ZRQ1</v>
      </c>
      <c r="AO224" s="105">
        <f>IF(BS_CONTROLE[[#This Row],[SUB]]=0, "-", BS_CONTROLE[[#This Row],[SUB]])</f>
        <v>70</v>
      </c>
      <c r="AP224" s="105">
        <f>BS_CONTROLE[[#This Row],[KM - Inicio]]</f>
        <v>134.85</v>
      </c>
      <c r="AQ224" s="105">
        <f>BS_CONTROLE[[#This Row],[KM - Inicio]]</f>
        <v>134.85</v>
      </c>
      <c r="AR224" s="108"/>
      <c r="AS224" s="108"/>
      <c r="AT224" s="108"/>
      <c r="AU224" s="136"/>
      <c r="AV224" s="136"/>
      <c r="AW224" s="14"/>
      <c r="AX224" s="14"/>
      <c r="AY224" s="164">
        <f t="shared" si="20"/>
        <v>0</v>
      </c>
      <c r="AZ224" s="153"/>
      <c r="BA224" s="109"/>
      <c r="BB224" s="10" t="str">
        <f>IFERROR(_xlfn.XLOOKUP(AI224, BS_ATIVIDADE[ATIVIDADE],BS_ATIVIDADE[UNIDADE] ), "*")</f>
        <v>Nº DE SOLDA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50"/>
      <c r="BG224" s="16"/>
      <c r="BH224" s="17"/>
      <c r="BI224" s="17"/>
      <c r="BJ224" s="17" t="s">
        <v>1364</v>
      </c>
      <c r="BK224" s="18"/>
      <c r="BL224" s="16"/>
      <c r="BM224" s="130"/>
      <c r="BN224" s="130"/>
      <c r="BO224" s="130"/>
      <c r="BP224" s="18"/>
      <c r="BQ224" s="12" t="str">
        <f t="shared" si="22"/>
        <v>Produção e Intervalo</v>
      </c>
      <c r="BR224" s="19">
        <f t="shared" si="23"/>
        <v>0</v>
      </c>
      <c r="BS224" s="19">
        <f t="shared" si="24"/>
        <v>0</v>
      </c>
      <c r="BT224" s="8" t="str">
        <f t="shared" si="25"/>
        <v/>
      </c>
    </row>
    <row r="225" spans="1:72" hidden="1">
      <c r="A225" s="47" t="str">
        <f t="shared" si="21"/>
        <v>W58</v>
      </c>
      <c r="B225" s="102"/>
      <c r="C225" s="135" t="str">
        <f>IF(BS_CONTROLE[[#This Row],[DATA]]="","",WEEKNUM(BS_CONTROLE[[#This Row],[DATA]]))</f>
        <v/>
      </c>
      <c r="D225" s="104" t="s">
        <v>824</v>
      </c>
      <c r="E225" s="159"/>
      <c r="F225" s="126" t="s">
        <v>786</v>
      </c>
      <c r="G225" s="142" t="str">
        <f>IF(D225="","*",VLOOKUP(F225,BS_ATIVIDADE[],3,FALSE))</f>
        <v>OUTROS</v>
      </c>
      <c r="H225" s="105">
        <v>106109</v>
      </c>
      <c r="I225" s="105">
        <v>106109</v>
      </c>
      <c r="J225" s="105">
        <v>68</v>
      </c>
      <c r="K225" s="105">
        <v>57</v>
      </c>
      <c r="L225" s="105">
        <v>53</v>
      </c>
      <c r="M225" s="105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5" s="15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5" s="106">
        <v>0.33333333333333331</v>
      </c>
      <c r="P225" s="106">
        <v>4.1666666666666664E-2</v>
      </c>
      <c r="Q225" s="172">
        <v>100</v>
      </c>
      <c r="R225" s="10" t="str">
        <f>IFERROR(_xlfn.XLOOKUP(F225, BS_ATIVIDADE[ATIVIDADE],BS_ATIVIDADE[UNIDADE] ), "*")</f>
        <v>Nº DE PEÇAS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5" s="151" t="s">
        <v>1064</v>
      </c>
      <c r="W225" s="151" t="s">
        <v>1067</v>
      </c>
      <c r="X225" s="104" t="s">
        <v>421</v>
      </c>
      <c r="Y225" s="129"/>
      <c r="Z225" s="104"/>
      <c r="AA225" s="105">
        <v>2</v>
      </c>
      <c r="AB225" s="126" t="s">
        <v>423</v>
      </c>
      <c r="AC225" s="126" t="s">
        <v>593</v>
      </c>
      <c r="AD225" s="107">
        <v>0.29166666666666669</v>
      </c>
      <c r="AE225" s="105">
        <v>9341</v>
      </c>
      <c r="AF225" s="105" t="s">
        <v>593</v>
      </c>
      <c r="AG225" s="105" t="s">
        <v>593</v>
      </c>
      <c r="AH225" s="15"/>
      <c r="AI225" s="126" t="str">
        <f>IF(BS_CONTROLE[[#This Row],[Atividade]]=0, "-", BS_CONTROLE[[#This Row],[Atividade]])</f>
        <v>RECOLHIMENTO DE DORMENTE</v>
      </c>
      <c r="AJ225" s="9" t="str">
        <f>IF(BS_CONTROLE[[#This Row],[Atividade]]=0, "-", BS_CONTROLE[[#This Row],[Atividade]])</f>
        <v>RECOLHIMENTO DE DORMENTE</v>
      </c>
      <c r="AK225" s="31">
        <f>BS_CONTROLE[[#This Row],[Local - Partida]]</f>
        <v>106109</v>
      </c>
      <c r="AL225" s="31">
        <f>BS_CONTROLE[[#This Row],[Local - Encerramento]]</f>
        <v>106109</v>
      </c>
      <c r="AM225" s="105" t="str">
        <f>IF(BS_CONTROLE[[#This Row],[Entre - Estações]]=0, "-", BS_CONTROLE[[#This Row],[Entre - Estações]])</f>
        <v>ZBM-ZHO</v>
      </c>
      <c r="AN225" s="105" t="str">
        <f>IF(BS_CONTROLE[[#This Row],[SB]]=0, "-", BS_CONTROLE[[#This Row],[SB]])</f>
        <v>K57ZHO</v>
      </c>
      <c r="AO225" s="105">
        <f>IF(BS_CONTROLE[[#This Row],[SUB]]=0, "-", BS_CONTROLE[[#This Row],[SUB]])</f>
        <v>68</v>
      </c>
      <c r="AP225" s="105">
        <f>BS_CONTROLE[[#This Row],[KM - Inicio]]</f>
        <v>57</v>
      </c>
      <c r="AQ225" s="105">
        <f>BS_CONTROLE[[#This Row],[KM - Inicio]]</f>
        <v>57</v>
      </c>
      <c r="AR225" s="108"/>
      <c r="AS225" s="108"/>
      <c r="AT225" s="108"/>
      <c r="AU225" s="136"/>
      <c r="AV225" s="136"/>
      <c r="AW225" s="14"/>
      <c r="AX225" s="14"/>
      <c r="AY225" s="164">
        <f t="shared" si="20"/>
        <v>0</v>
      </c>
      <c r="AZ225" s="153"/>
      <c r="BA225" s="109"/>
      <c r="BB225" s="10" t="str">
        <f>IFERROR(_xlfn.XLOOKUP(AI225, BS_ATIVIDADE[ATIVIDADE],BS_ATIVIDADE[UNIDADE] ), "*")</f>
        <v>Nº DE PEÇAS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>
      <c r="A226" s="47" t="str">
        <f t="shared" si="21"/>
        <v>E4246063</v>
      </c>
      <c r="B226" s="102">
        <v>46063</v>
      </c>
      <c r="C226" s="135">
        <f>IF(BS_CONTROLE[[#This Row],[DATA]]="","",WEEKNUM(BS_CONTROLE[[#This Row],[DATA]]))</f>
        <v>7</v>
      </c>
      <c r="D226" s="104" t="s">
        <v>744</v>
      </c>
      <c r="E226" s="159">
        <v>193</v>
      </c>
      <c r="F226" s="126" t="s">
        <v>660</v>
      </c>
      <c r="G226" s="142" t="str">
        <f>IF(D226="","*",VLOOKUP(F226,BS_ATIVIDADE[],3,FALSE))</f>
        <v>TRILHEIRO - DESCARGA</v>
      </c>
      <c r="H226" s="106" t="s">
        <v>1325</v>
      </c>
      <c r="I226" s="106" t="s">
        <v>1325</v>
      </c>
      <c r="J226" s="105">
        <v>68</v>
      </c>
      <c r="K226" s="105">
        <v>54.96</v>
      </c>
      <c r="L226" s="105">
        <v>56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6" s="127" t="s">
        <v>285</v>
      </c>
      <c r="O226" s="106">
        <v>0.45833333333333331</v>
      </c>
      <c r="P226" s="106">
        <v>0.16666666666666666</v>
      </c>
      <c r="Q226" s="105">
        <v>3120</v>
      </c>
      <c r="R226" s="10" t="str">
        <f>IFERROR(_xlfn.XLOOKUP(F226, BS_ATIVIDADE[ATIVIDADE],BS_ATIVIDADE[UNIDADE] ), "*")</f>
        <v>M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6" s="105" t="s">
        <v>1064</v>
      </c>
      <c r="W226" s="151" t="s">
        <v>1093</v>
      </c>
      <c r="X226" s="104" t="s">
        <v>416</v>
      </c>
      <c r="Y226" s="129" t="s">
        <v>415</v>
      </c>
      <c r="Z226" s="104"/>
      <c r="AA226" s="105" t="s">
        <v>1327</v>
      </c>
      <c r="AB226" s="103" t="s">
        <v>423</v>
      </c>
      <c r="AC226" s="152" t="s">
        <v>419</v>
      </c>
      <c r="AD226" s="107">
        <v>0.41666666666666669</v>
      </c>
      <c r="AE226" s="105" t="s">
        <v>1328</v>
      </c>
      <c r="AF226" s="105" t="s">
        <v>1329</v>
      </c>
      <c r="AG226" s="105" t="s">
        <v>593</v>
      </c>
      <c r="AH226" s="15"/>
      <c r="AI226" s="126" t="str">
        <f>IF(BS_CONTROLE[[#This Row],[Atividade]]=0, "-", BS_CONTROLE[[#This Row],[Atividade]])</f>
        <v>TRILHEIRO - DESCARGA</v>
      </c>
      <c r="AJ226" s="9" t="str">
        <f>IF(BS_CONTROLE[[#This Row],[Atividade]]=0, "-", BS_CONTROLE[[#This Row],[Atividade]])</f>
        <v>TRILHEIRO - DESCARGA</v>
      </c>
      <c r="AK226" s="31" t="str">
        <f>BS_CONTROLE[[#This Row],[Local - Partida]]</f>
        <v>ZBV3</v>
      </c>
      <c r="AL226" s="31" t="str">
        <f>BS_CONTROLE[[#This Row],[Local - Encerramento]]</f>
        <v>ZBV3</v>
      </c>
      <c r="AM226" s="105" t="str">
        <f>IF(BS_CONTROLE[[#This Row],[Entre - Estações]]=0, "-", BS_CONTROLE[[#This Row],[Entre - Estações]])</f>
        <v>ZBM</v>
      </c>
      <c r="AN226" s="105" t="str">
        <f>IF(BS_CONTROLE[[#This Row],[SB]]=0, "-", BS_CONTROLE[[#This Row],[SB]])</f>
        <v>ZBM1</v>
      </c>
      <c r="AO226" s="105">
        <f>IF(BS_CONTROLE[[#This Row],[SUB]]=0, "-", BS_CONTROLE[[#This Row],[SUB]])</f>
        <v>68</v>
      </c>
      <c r="AP226" s="105">
        <f>BS_CONTROLE[[#This Row],[KM - Inicio]]</f>
        <v>54.96</v>
      </c>
      <c r="AQ226" s="105">
        <f>BS_CONTROLE[[#This Row],[KM - Inicio]]</f>
        <v>54.96</v>
      </c>
      <c r="AR226" s="108">
        <v>0</v>
      </c>
      <c r="AS226" s="108">
        <v>0</v>
      </c>
      <c r="AT226" s="108">
        <v>0</v>
      </c>
      <c r="AU226" s="136"/>
      <c r="AV226" s="136"/>
      <c r="AW226" s="14"/>
      <c r="AX226" s="14"/>
      <c r="AY226" s="164">
        <f t="shared" si="20"/>
        <v>0</v>
      </c>
      <c r="AZ226" s="153"/>
      <c r="BA226" s="109">
        <v>0</v>
      </c>
      <c r="BB226" s="10" t="str">
        <f>IFERROR(_xlfn.XLOOKUP(AI226, BS_ATIVIDADE[ATIVIDADE],BS_ATIVIDADE[UNIDADE] ), "*")</f>
        <v>M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6" s="150"/>
      <c r="BG226" s="16"/>
      <c r="BH226" s="17">
        <v>0</v>
      </c>
      <c r="BI226" s="17"/>
      <c r="BJ226" s="17" t="s">
        <v>1145</v>
      </c>
      <c r="BK226" s="18" t="s">
        <v>1145</v>
      </c>
      <c r="BL226" s="16"/>
      <c r="BM226" s="130" t="s">
        <v>440</v>
      </c>
      <c r="BN226" s="130" t="s">
        <v>460</v>
      </c>
      <c r="BO226" s="130" t="s">
        <v>568</v>
      </c>
      <c r="BP226" s="18" t="s">
        <v>1145</v>
      </c>
      <c r="BQ226" s="12" t="str">
        <f t="shared" si="22"/>
        <v>Produção e Intervalo</v>
      </c>
      <c r="BR226" s="19">
        <f t="shared" si="23"/>
        <v>0</v>
      </c>
      <c r="BS226" s="19">
        <f t="shared" si="24"/>
        <v>0</v>
      </c>
      <c r="BT226" s="8" t="str">
        <f t="shared" si="25"/>
        <v>CCOCirculaçãoIntervaloContrato</v>
      </c>
    </row>
    <row r="227" spans="1:72" hidden="1">
      <c r="A227" s="47" t="str">
        <f t="shared" si="21"/>
        <v>V5346063</v>
      </c>
      <c r="B227" s="102">
        <v>46063</v>
      </c>
      <c r="C227" s="135">
        <f>IF(BS_CONTROLE[[#This Row],[DATA]]="","",WEEKNUM(BS_CONTROLE[[#This Row],[DATA]]))</f>
        <v>7</v>
      </c>
      <c r="D227" s="104" t="s">
        <v>1365</v>
      </c>
      <c r="E227" s="159">
        <v>221</v>
      </c>
      <c r="F227" s="126" t="s">
        <v>607</v>
      </c>
      <c r="G227" s="142" t="str">
        <f>IF(D227="","*",VLOOKUP(F227,BS_ATIVIDADE[],3,FALSE))</f>
        <v>OUTROS</v>
      </c>
      <c r="H227" s="106" t="s">
        <v>1366</v>
      </c>
      <c r="I227" s="106" t="s">
        <v>1275</v>
      </c>
      <c r="J227" s="105">
        <v>70</v>
      </c>
      <c r="K227" s="105">
        <v>82</v>
      </c>
      <c r="L227" s="105" t="s">
        <v>593</v>
      </c>
      <c r="M227" s="127" t="s">
        <v>1276</v>
      </c>
      <c r="N227" s="127" t="s">
        <v>1367</v>
      </c>
      <c r="O227" s="106">
        <v>0.33333333333333331</v>
      </c>
      <c r="P227" s="106">
        <v>4.1666666666666664E-2</v>
      </c>
      <c r="Q227" s="105">
        <v>1</v>
      </c>
      <c r="R227" s="10" t="str">
        <f>IFERROR(_xlfn.XLOOKUP(F227, BS_ATIVIDADE[ATIVIDADE],BS_ATIVIDADE[UNIDADE] ), "*")</f>
        <v>BINÁRIO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7" s="105" t="s">
        <v>1368</v>
      </c>
      <c r="W227" s="151" t="s">
        <v>1047</v>
      </c>
      <c r="X227" s="104" t="s">
        <v>421</v>
      </c>
      <c r="Y227" s="129"/>
      <c r="Z227" s="104"/>
      <c r="AA227" s="105">
        <v>1</v>
      </c>
      <c r="AB227" s="103" t="s">
        <v>412</v>
      </c>
      <c r="AC227" s="152"/>
      <c r="AD227" s="107">
        <v>0.29166666666666669</v>
      </c>
      <c r="AE227" s="105" t="s">
        <v>593</v>
      </c>
      <c r="AF227" s="105"/>
      <c r="AG227" s="105"/>
      <c r="AH227" s="15"/>
      <c r="AI227" s="126" t="str">
        <f>IF(BS_CONTROLE[[#This Row],[Atividade]]=0, "-", BS_CONTROLE[[#This Row],[Atividade]])</f>
        <v>DESLOCAMENTO</v>
      </c>
      <c r="AJ227" s="9" t="str">
        <f>IF(BS_CONTROLE[[#This Row],[Atividade]]=0, "-", BS_CONTROLE[[#This Row],[Atividade]])</f>
        <v>DESLOCAMENTO</v>
      </c>
      <c r="AK227" s="31" t="str">
        <f>BS_CONTROLE[[#This Row],[Local - Partida]]</f>
        <v>ZAC-2</v>
      </c>
      <c r="AL227" s="31" t="str">
        <f>BS_CONTROLE[[#This Row],[Local - Encerramento]]</f>
        <v>ZSK-2</v>
      </c>
      <c r="AM227" s="105" t="str">
        <f>IF(BS_CONTROLE[[#This Row],[Entre - Estações]]=0, "-", BS_CONTROLE[[#This Row],[Entre - Estações]])</f>
        <v>ZAC-ZSK</v>
      </c>
      <c r="AN227" s="105" t="str">
        <f>IF(BS_CONTROLE[[#This Row],[SB]]=0, "-", BS_CONTROLE[[#This Row],[SB]])</f>
        <v>ZACSKW</v>
      </c>
      <c r="AO227" s="105">
        <f>IF(BS_CONTROLE[[#This Row],[SUB]]=0, "-", BS_CONTROLE[[#This Row],[SUB]])</f>
        <v>70</v>
      </c>
      <c r="AP227" s="105">
        <f>BS_CONTROLE[[#This Row],[KM - Inicio]]</f>
        <v>82</v>
      </c>
      <c r="AQ227" s="105">
        <f>BS_CONTROLE[[#This Row],[KM - Inicio]]</f>
        <v>82</v>
      </c>
      <c r="AR227" s="108">
        <v>0.31458333333333333</v>
      </c>
      <c r="AS227" s="108">
        <v>0</v>
      </c>
      <c r="AT227" s="108">
        <v>4.1666666666666664E-2</v>
      </c>
      <c r="AU227" s="136"/>
      <c r="AV227" s="136"/>
      <c r="AW227" s="14"/>
      <c r="AX227" s="14"/>
      <c r="AY227" s="164">
        <f t="shared" si="20"/>
        <v>4.1666666666666664E-2</v>
      </c>
      <c r="AZ227" s="153"/>
      <c r="BA227" s="109"/>
      <c r="BB227" s="10" t="str">
        <f>IFERROR(_xlfn.XLOOKUP(AI227, BS_ATIVIDADE[ATIVIDADE],BS_ATIVIDADE[UNIDADE] ), "*")</f>
        <v>BINÁRIO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7" s="150"/>
      <c r="BG227" s="16"/>
      <c r="BH227" s="17">
        <v>1</v>
      </c>
      <c r="BI227" s="17"/>
      <c r="BJ227" s="17" t="s">
        <v>1369</v>
      </c>
      <c r="BK227" s="18"/>
      <c r="BL227" s="16"/>
      <c r="BM227" s="130"/>
      <c r="BN227" s="130"/>
      <c r="BO227" s="130"/>
      <c r="BP227" s="18"/>
      <c r="BQ227" s="12" t="str">
        <f t="shared" si="22"/>
        <v>Produção</v>
      </c>
      <c r="BR227" s="19">
        <f t="shared" si="23"/>
        <v>1</v>
      </c>
      <c r="BS227" s="19">
        <f t="shared" si="24"/>
        <v>0</v>
      </c>
      <c r="BT227" s="8" t="str">
        <f t="shared" si="25"/>
        <v/>
      </c>
    </row>
    <row r="228" spans="1:72">
      <c r="A228" s="47" t="str">
        <f t="shared" si="21"/>
        <v>V9346063</v>
      </c>
      <c r="B228" s="102">
        <v>46063</v>
      </c>
      <c r="C228" s="135">
        <f>IF(BS_CONTROLE[[#This Row],[DATA]]="","",WEEKNUM(BS_CONTROLE[[#This Row],[DATA]]))</f>
        <v>7</v>
      </c>
      <c r="D228" s="104" t="s">
        <v>810</v>
      </c>
      <c r="E228" s="159">
        <v>162</v>
      </c>
      <c r="F228" s="126" t="s">
        <v>698</v>
      </c>
      <c r="G228" s="142" t="str">
        <f>IF(D228="","*",VLOOKUP(F228,BS_ATIVIDADE[],3,FALSE))</f>
        <v>MECANIZAÇÃO - SOCADORA</v>
      </c>
      <c r="H228" s="105" t="s">
        <v>104</v>
      </c>
      <c r="I228" s="105" t="s">
        <v>104</v>
      </c>
      <c r="J228" s="105">
        <v>56</v>
      </c>
      <c r="K228" s="105">
        <v>204.5</v>
      </c>
      <c r="L228" s="105">
        <v>205.5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8" s="106">
        <v>0.375</v>
      </c>
      <c r="P228" s="106">
        <v>8.3333333333333329E-2</v>
      </c>
      <c r="Q228" s="105">
        <v>200</v>
      </c>
      <c r="R228" s="10" t="str">
        <f>IFERROR(_xlfn.XLOOKUP(F228, BS_ATIVIDADE[ATIVIDADE],BS_ATIVIDADE[UNIDADE] ), "*")</f>
        <v>M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1061</v>
      </c>
      <c r="W228" s="151" t="s">
        <v>1050</v>
      </c>
      <c r="X228" s="104" t="s">
        <v>421</v>
      </c>
      <c r="Y228" s="129" t="s">
        <v>424</v>
      </c>
      <c r="Z228" s="104"/>
      <c r="AA228" s="105">
        <v>1</v>
      </c>
      <c r="AB228" s="103" t="s">
        <v>418</v>
      </c>
      <c r="AC228" s="152"/>
      <c r="AD228" s="107">
        <v>0.29166666666666669</v>
      </c>
      <c r="AE228" s="105">
        <v>7309</v>
      </c>
      <c r="AF228" s="105" t="s">
        <v>593</v>
      </c>
      <c r="AG228" s="105" t="s">
        <v>593</v>
      </c>
      <c r="AH228" s="15"/>
      <c r="AI228" s="126" t="str">
        <f>IF(BS_CONTROLE[[#This Row],[Atividade]]=0, "-", BS_CONTROLE[[#This Row],[Atividade]])</f>
        <v>MECANIZAÇÃO - SOCADORA</v>
      </c>
      <c r="AJ228" s="9" t="str">
        <f>IF(BS_CONTROLE[[#This Row],[Atividade]]=0, "-", BS_CONTROLE[[#This Row],[Atividade]])</f>
        <v>MECANIZAÇÃO - SOCADORA</v>
      </c>
      <c r="AK228" s="31" t="str">
        <f>BS_CONTROLE[[#This Row],[Local - Partida]]</f>
        <v>ZYU1</v>
      </c>
      <c r="AL228" s="31" t="str">
        <f>BS_CONTROLE[[#This Row],[Local - Encerramento]]</f>
        <v>ZYU1</v>
      </c>
      <c r="AM228" s="105" t="str">
        <f>IF(BS_CONTROLE[[#This Row],[Entre - Estações]]=0, "-", BS_CONTROLE[[#This Row],[Entre - Estações]])</f>
        <v>ZYU-ZST</v>
      </c>
      <c r="AN228" s="105" t="str">
        <f>IF(BS_CONTROLE[[#This Row],[SB]]=0, "-", BS_CONTROLE[[#This Row],[SB]])</f>
        <v>ZYU206</v>
      </c>
      <c r="AO228" s="105">
        <f>IF(BS_CONTROLE[[#This Row],[SUB]]=0, "-", BS_CONTROLE[[#This Row],[SUB]])</f>
        <v>56</v>
      </c>
      <c r="AP228" s="105">
        <f>BS_CONTROLE[[#This Row],[KM - Inicio]]</f>
        <v>204.5</v>
      </c>
      <c r="AQ228" s="105">
        <f>BS_CONTROLE[[#This Row],[KM - Inicio]]</f>
        <v>204.5</v>
      </c>
      <c r="AR228" s="108"/>
      <c r="AS228" s="108"/>
      <c r="AT228" s="108"/>
      <c r="AU228" s="136"/>
      <c r="AV228" s="136"/>
      <c r="AW228" s="14"/>
      <c r="AX228" s="14"/>
      <c r="AY228" s="164">
        <f t="shared" si="20"/>
        <v>0</v>
      </c>
      <c r="AZ228" s="153"/>
      <c r="BA228" s="109"/>
      <c r="BB228" s="10" t="str">
        <f>IFERROR(_xlfn.XLOOKUP(AI228, BS_ATIVIDADE[ATIVIDADE],BS_ATIVIDADE[UNIDADE] ), "*")</f>
        <v>M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/>
      <c r="BG228" s="16"/>
      <c r="BH228" s="17"/>
      <c r="BI228" s="17"/>
      <c r="BJ228" s="17" t="s">
        <v>1370</v>
      </c>
      <c r="BK228" s="18"/>
      <c r="BL228" s="16"/>
      <c r="BM228" s="130"/>
      <c r="BN228" s="130"/>
      <c r="BO228" s="130"/>
      <c r="BP228" s="18"/>
      <c r="BQ228" s="12" t="str">
        <f t="shared" si="22"/>
        <v>Produção e Intervalo</v>
      </c>
      <c r="BR228" s="19">
        <f t="shared" si="23"/>
        <v>0</v>
      </c>
      <c r="BS228" s="19">
        <f t="shared" si="24"/>
        <v>0</v>
      </c>
      <c r="BT228" s="8" t="str">
        <f t="shared" si="25"/>
        <v/>
      </c>
    </row>
    <row r="229" spans="1:72">
      <c r="A229" s="47" t="str">
        <f t="shared" si="21"/>
        <v>EDSON (TP-780)46063</v>
      </c>
      <c r="B229" s="102">
        <v>46063</v>
      </c>
      <c r="C229" s="135">
        <f>IF(BS_CONTROLE[[#This Row],[DATA]]="","",WEEKNUM(BS_CONTROLE[[#This Row],[DATA]]))</f>
        <v>7</v>
      </c>
      <c r="D229" s="104" t="s">
        <v>876</v>
      </c>
      <c r="E229" s="159"/>
      <c r="F229" s="126" t="s">
        <v>779</v>
      </c>
      <c r="G229" s="142" t="str">
        <f>IF(D229="","*",VLOOKUP(F229,BS_ATIVIDADE[],3,FALSE))</f>
        <v>DORMENTE - SUBSTITUIÇÂO</v>
      </c>
      <c r="H229" s="105" t="s">
        <v>593</v>
      </c>
      <c r="I229" s="105" t="s">
        <v>593</v>
      </c>
      <c r="J229" s="105">
        <v>56</v>
      </c>
      <c r="K229" s="105">
        <v>205</v>
      </c>
      <c r="L229" s="105" t="s">
        <v>593</v>
      </c>
      <c r="M229" s="105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9" s="15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9" s="106">
        <v>0.39583333333333331</v>
      </c>
      <c r="P229" s="106">
        <v>8.3333333333333329E-2</v>
      </c>
      <c r="Q229" s="172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1069</v>
      </c>
      <c r="W229" s="151" t="s">
        <v>1332</v>
      </c>
      <c r="X229" s="104" t="s">
        <v>421</v>
      </c>
      <c r="Y229" s="129" t="s">
        <v>424</v>
      </c>
      <c r="Z229" s="104"/>
      <c r="AA229" s="105" t="s">
        <v>593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-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ZYU-ZST</v>
      </c>
      <c r="AN229" s="105" t="str">
        <f>IF(BS_CONTROLE[[#This Row],[SB]]=0, "-", BS_CONTROLE[[#This Row],[SB]])</f>
        <v>ZYU206</v>
      </c>
      <c r="AO229" s="105">
        <f>IF(BS_CONTROLE[[#This Row],[SUB]]=0, "-", BS_CONTROLE[[#This Row],[SUB]])</f>
        <v>56</v>
      </c>
      <c r="AP229" s="105">
        <f>BS_CONTROLE[[#This Row],[KM - Inicio]]</f>
        <v>205</v>
      </c>
      <c r="AQ229" s="105">
        <f>BS_CONTROLE[[#This Row],[KM - Inicio]]</f>
        <v>205</v>
      </c>
      <c r="AR229" s="108">
        <v>0.53472222222222221</v>
      </c>
      <c r="AS229" s="108">
        <v>0.58125000000000004</v>
      </c>
      <c r="AT229" s="108">
        <v>0.61805555555555558</v>
      </c>
      <c r="AU229" s="136"/>
      <c r="AV229" s="136"/>
      <c r="AW229" s="14"/>
      <c r="AX229" s="14"/>
      <c r="AY229" s="164">
        <f t="shared" si="20"/>
        <v>3.6805555555555536E-2</v>
      </c>
      <c r="AZ229" s="153"/>
      <c r="BA229" s="109"/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/>
      <c r="BG229" s="16"/>
      <c r="BH229" s="17"/>
      <c r="BI229" s="17"/>
      <c r="BJ229" s="17" t="s">
        <v>1080</v>
      </c>
      <c r="BK229" s="18" t="s">
        <v>1371</v>
      </c>
      <c r="BL229" s="16"/>
      <c r="BM229" s="130"/>
      <c r="BN229" s="130"/>
      <c r="BO229" s="130"/>
      <c r="BP229" s="18"/>
      <c r="BQ229" s="12" t="str">
        <f t="shared" si="22"/>
        <v>Produção e Intervalo</v>
      </c>
      <c r="BR229" s="19">
        <f t="shared" si="23"/>
        <v>0.44166666666666643</v>
      </c>
      <c r="BS229" s="19">
        <f t="shared" si="24"/>
        <v>0</v>
      </c>
      <c r="BT229" s="8" t="str">
        <f t="shared" si="25"/>
        <v/>
      </c>
    </row>
    <row r="230" spans="1:72">
      <c r="A230" s="47" t="str">
        <f t="shared" si="21"/>
        <v>ROGÉRIO (TP-730)46063</v>
      </c>
      <c r="B230" s="102">
        <v>46063</v>
      </c>
      <c r="C230" s="135">
        <f>IF(BS_CONTROLE[[#This Row],[DATA]]="","",WEEKNUM(BS_CONTROLE[[#This Row],[DATA]]))</f>
        <v>7</v>
      </c>
      <c r="D230" s="104" t="s">
        <v>935</v>
      </c>
      <c r="E230" s="159">
        <v>81</v>
      </c>
      <c r="F230" s="126" t="s">
        <v>779</v>
      </c>
      <c r="G230" s="142" t="str">
        <f>IF(D230="","*",VLOOKUP(F230,BS_ATIVIDADE[],3,FALSE))</f>
        <v>DORMENTE - SUBSTITUIÇÂO</v>
      </c>
      <c r="H230" s="105" t="s">
        <v>593</v>
      </c>
      <c r="I230" s="105" t="s">
        <v>593</v>
      </c>
      <c r="J230" s="105">
        <v>56</v>
      </c>
      <c r="K230" s="105">
        <v>205</v>
      </c>
      <c r="L230" s="105" t="s">
        <v>593</v>
      </c>
      <c r="M230" s="105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30" s="15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30" s="106">
        <v>0.39583333333333331</v>
      </c>
      <c r="P230" s="106">
        <v>8.3333333333333329E-2</v>
      </c>
      <c r="Q230" s="172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1174</v>
      </c>
      <c r="W230" s="151" t="s">
        <v>1126</v>
      </c>
      <c r="X230" s="104" t="s">
        <v>421</v>
      </c>
      <c r="Y230" s="129" t="s">
        <v>424</v>
      </c>
      <c r="Z230" s="104"/>
      <c r="AA230" s="105" t="s">
        <v>593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-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ZYU-ZST</v>
      </c>
      <c r="AN230" s="105" t="str">
        <f>IF(BS_CONTROLE[[#This Row],[SB]]=0, "-", BS_CONTROLE[[#This Row],[SB]])</f>
        <v>ZYU206</v>
      </c>
      <c r="AO230" s="105">
        <f>IF(BS_CONTROLE[[#This Row],[SUB]]=0, "-", BS_CONTROLE[[#This Row],[SUB]])</f>
        <v>56</v>
      </c>
      <c r="AP230" s="105">
        <f>BS_CONTROLE[[#This Row],[KM - Inicio]]</f>
        <v>205</v>
      </c>
      <c r="AQ230" s="105">
        <f>BS_CONTROLE[[#This Row],[KM - Inicio]]</f>
        <v>205</v>
      </c>
      <c r="AR230" s="108">
        <v>0.53472222222222221</v>
      </c>
      <c r="AS230" s="108">
        <v>0.57430555555555551</v>
      </c>
      <c r="AT230" s="108">
        <v>0.61597222222222225</v>
      </c>
      <c r="AU230" s="136"/>
      <c r="AV230" s="136"/>
      <c r="AW230" s="14"/>
      <c r="AX230" s="14"/>
      <c r="AY230" s="164">
        <f t="shared" si="20"/>
        <v>4.1666666666666741E-2</v>
      </c>
      <c r="AZ230" s="153"/>
      <c r="BA230" s="109"/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/>
      <c r="BG230" s="16"/>
      <c r="BH230" s="17"/>
      <c r="BI230" s="17"/>
      <c r="BJ230" s="17" t="s">
        <v>1080</v>
      </c>
      <c r="BK230" s="18" t="s">
        <v>1371</v>
      </c>
      <c r="BL230" s="16"/>
      <c r="BM230" s="130"/>
      <c r="BN230" s="130"/>
      <c r="BO230" s="130"/>
      <c r="BP230" s="18"/>
      <c r="BQ230" s="12" t="str">
        <f t="shared" si="22"/>
        <v>Produção e Intervalo</v>
      </c>
      <c r="BR230" s="19">
        <f t="shared" si="23"/>
        <v>0.50000000000000089</v>
      </c>
      <c r="BS230" s="19">
        <f t="shared" si="24"/>
        <v>0</v>
      </c>
      <c r="BT230" s="8" t="str">
        <f t="shared" si="25"/>
        <v/>
      </c>
    </row>
    <row r="231" spans="1:72">
      <c r="A231" s="47" t="str">
        <f t="shared" si="21"/>
        <v>W5946063</v>
      </c>
      <c r="B231" s="102">
        <v>46063</v>
      </c>
      <c r="C231" s="135">
        <f>IF(BS_CONTROLE[[#This Row],[DATA]]="","",WEEKNUM(BS_CONTROLE[[#This Row],[DATA]]))</f>
        <v>7</v>
      </c>
      <c r="D231" s="104" t="s">
        <v>825</v>
      </c>
      <c r="E231" s="159"/>
      <c r="F231" s="126" t="s">
        <v>756</v>
      </c>
      <c r="G231" s="142" t="str">
        <f>IF(D231="","*",VLOOKUP(F231,BS_ATIVIDADE[],3,FALSE))</f>
        <v>DORMENTE - DESCARGA</v>
      </c>
      <c r="H231" s="106" t="s">
        <v>104</v>
      </c>
      <c r="I231" s="106" t="s">
        <v>104</v>
      </c>
      <c r="J231" s="105">
        <v>49</v>
      </c>
      <c r="K231" s="105">
        <v>203.57</v>
      </c>
      <c r="L231" s="105">
        <v>198.57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31" s="127" t="s">
        <v>1175</v>
      </c>
      <c r="O231" s="106">
        <v>0.35416666666666669</v>
      </c>
      <c r="P231" s="106">
        <v>4.1666666666666664E-2</v>
      </c>
      <c r="Q231" s="105">
        <v>300</v>
      </c>
      <c r="R231" s="10" t="str">
        <f>IFERROR(_xlfn.XLOOKUP(F231, BS_ATIVIDADE[ATIVIDADE],BS_ATIVIDADE[UNIDADE] ), "*")</f>
        <v>Nº DE DORMENTES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31" s="105" t="s">
        <v>1176</v>
      </c>
      <c r="W231" s="151" t="s">
        <v>1129</v>
      </c>
      <c r="X231" s="104" t="s">
        <v>421</v>
      </c>
      <c r="Y231" s="129" t="s">
        <v>424</v>
      </c>
      <c r="Z231" s="104"/>
      <c r="AA231" s="105">
        <v>1</v>
      </c>
      <c r="AB231" s="103" t="s">
        <v>412</v>
      </c>
      <c r="AC231" s="152"/>
      <c r="AD231" s="107">
        <v>0.29166666666666669</v>
      </c>
      <c r="AE231" s="105">
        <v>7629</v>
      </c>
      <c r="AF231" s="105" t="s">
        <v>593</v>
      </c>
      <c r="AG231" s="105"/>
      <c r="AH231" s="15"/>
      <c r="AI231" s="126" t="str">
        <f>IF(BS_CONTROLE[[#This Row],[Atividade]]=0, "-", BS_CONTROLE[[#This Row],[Atividade]])</f>
        <v>PDM - DESCARGA - DORMENTE</v>
      </c>
      <c r="AJ231" s="9" t="str">
        <f>IF(BS_CONTROLE[[#This Row],[Atividade]]=0, "-", BS_CONTROLE[[#This Row],[Atividade]])</f>
        <v>PDM - DESCARGA - DORMENTE</v>
      </c>
      <c r="AK231" s="31" t="str">
        <f>BS_CONTROLE[[#This Row],[Local - Partida]]</f>
        <v>ZYU1</v>
      </c>
      <c r="AL231" s="31" t="str">
        <f>BS_CONTROLE[[#This Row],[Local - Encerramento]]</f>
        <v>ZYU1</v>
      </c>
      <c r="AM231" s="105" t="s">
        <v>1372</v>
      </c>
      <c r="AN231" s="105" t="s">
        <v>242</v>
      </c>
      <c r="AO231" s="105">
        <v>56</v>
      </c>
      <c r="AP231" s="105">
        <v>191</v>
      </c>
      <c r="AQ231" s="105">
        <v>190</v>
      </c>
      <c r="AR231" s="108">
        <v>0.33750000000000002</v>
      </c>
      <c r="AS231" s="108">
        <v>0.47708333333333336</v>
      </c>
      <c r="AT231" s="108">
        <v>0.51875000000000004</v>
      </c>
      <c r="AU231" s="136"/>
      <c r="AV231" s="136"/>
      <c r="AW231" s="14"/>
      <c r="AX231" s="14"/>
      <c r="AY231" s="164">
        <f t="shared" si="20"/>
        <v>4.1666666666666685E-2</v>
      </c>
      <c r="AZ231" s="153"/>
      <c r="BA231" s="109">
        <v>300</v>
      </c>
      <c r="BB231" s="10" t="str">
        <f>IFERROR(_xlfn.XLOOKUP(AI231, BS_ATIVIDADE[ATIVIDADE],BS_ATIVIDADE[UNIDADE] ), "*")</f>
        <v>Nº DE DORMENTES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/>
      <c r="BG231" s="16"/>
      <c r="BH231" s="17">
        <v>2</v>
      </c>
      <c r="BI231" s="17"/>
      <c r="BJ231" s="17" t="s">
        <v>1373</v>
      </c>
      <c r="BK231" s="18" t="s">
        <v>1374</v>
      </c>
      <c r="BL231" s="16"/>
      <c r="BM231" s="130" t="s">
        <v>445</v>
      </c>
      <c r="BN231" s="130" t="s">
        <v>445</v>
      </c>
      <c r="BO231" s="130" t="s">
        <v>445</v>
      </c>
      <c r="BP231" s="18" t="s">
        <v>593</v>
      </c>
      <c r="BQ231" s="12" t="str">
        <f t="shared" si="22"/>
        <v>Aderente</v>
      </c>
      <c r="BR231" s="19">
        <f t="shared" si="23"/>
        <v>1.0000000000000004</v>
      </c>
      <c r="BS231" s="19">
        <f t="shared" si="24"/>
        <v>1</v>
      </c>
      <c r="BT231" s="8" t="str">
        <f t="shared" si="25"/>
        <v>OKOK</v>
      </c>
    </row>
    <row r="232" spans="1:72">
      <c r="A232" s="47" t="str">
        <f t="shared" si="21"/>
        <v>SUPER ZWW46063</v>
      </c>
      <c r="B232" s="102">
        <v>46063</v>
      </c>
      <c r="C232" s="135">
        <f>IF(BS_CONTROLE[[#This Row],[DATA]]="","",WEEKNUM(BS_CONTROLE[[#This Row],[DATA]]))</f>
        <v>7</v>
      </c>
      <c r="D232" s="104" t="s">
        <v>657</v>
      </c>
      <c r="E232" s="159">
        <v>226</v>
      </c>
      <c r="F232" s="126" t="s">
        <v>583</v>
      </c>
      <c r="G232" s="142" t="str">
        <f>IF(D232="","*",VLOOKUP(F232,BS_ATIVIDADE[],3,FALSE))</f>
        <v>OUTROS</v>
      </c>
      <c r="H232" s="106" t="s">
        <v>593</v>
      </c>
      <c r="I232" s="106" t="s">
        <v>593</v>
      </c>
      <c r="J232" s="105">
        <v>55</v>
      </c>
      <c r="K232" s="105">
        <v>97.843000000000004</v>
      </c>
      <c r="L232" s="105">
        <v>108.22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2" s="106">
        <v>0.45833333333333331</v>
      </c>
      <c r="P232" s="106">
        <v>0.125</v>
      </c>
      <c r="Q232" s="105">
        <v>1</v>
      </c>
      <c r="R232" s="10" t="str">
        <f>IFERROR(_xlfn.XLOOKUP(F232, BS_ATIVIDADE[ATIVIDADE],BS_ATIVIDADE[UNIDADE] ), "*")</f>
        <v>BINÁRIO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2" s="105" t="s">
        <v>1220</v>
      </c>
      <c r="W232" s="151" t="s">
        <v>1375</v>
      </c>
      <c r="X232" s="104" t="s">
        <v>416</v>
      </c>
      <c r="Y232" s="129" t="s">
        <v>415</v>
      </c>
      <c r="Z232" s="104"/>
      <c r="AA232" s="105" t="s">
        <v>593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BLOCO</v>
      </c>
      <c r="AJ232" s="9" t="str">
        <f>IF(BS_CONTROLE[[#This Row],[Atividade]]=0, "-", BS_CONTROLE[[#This Row],[Atividade]])</f>
        <v>BLOCO</v>
      </c>
      <c r="AK232" s="31" t="str">
        <f>BS_CONTROLE[[#This Row],[Local - Partida]]</f>
        <v>-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ZKW-ZLU</v>
      </c>
      <c r="AN232" s="105" t="str">
        <f>IF(BS_CONTROLE[[#This Row],[SB]]=0, "-", BS_CONTROLE[[#This Row],[SB]])</f>
        <v>102ZKW2</v>
      </c>
      <c r="AO232" s="105">
        <f>IF(BS_CONTROLE[[#This Row],[SUB]]=0, "-", BS_CONTROLE[[#This Row],[SUB]])</f>
        <v>55</v>
      </c>
      <c r="AP232" s="105">
        <f>BS_CONTROLE[[#This Row],[KM - Inicio]]</f>
        <v>97.843000000000004</v>
      </c>
      <c r="AQ232" s="105">
        <f>BS_CONTROLE[[#This Row],[KM - Inicio]]</f>
        <v>97.843000000000004</v>
      </c>
      <c r="AR232" s="108">
        <v>0</v>
      </c>
      <c r="AS232" s="108">
        <v>0</v>
      </c>
      <c r="AT232" s="108">
        <v>0</v>
      </c>
      <c r="AU232" s="136"/>
      <c r="AV232" s="136"/>
      <c r="AW232" s="14"/>
      <c r="AX232" s="14"/>
      <c r="AY232" s="164">
        <f t="shared" si="20"/>
        <v>0</v>
      </c>
      <c r="AZ232" s="153"/>
      <c r="BA232" s="109">
        <v>0</v>
      </c>
      <c r="BB232" s="10" t="str">
        <f>IFERROR(_xlfn.XLOOKUP(AI232, BS_ATIVIDADE[ATIVIDADE],BS_ATIVIDADE[UNIDADE] ), "*")</f>
        <v>BINÁRIO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2" s="150"/>
      <c r="BG232" s="16"/>
      <c r="BH232" s="17">
        <v>0</v>
      </c>
      <c r="BI232" s="17"/>
      <c r="BJ232" s="17" t="s">
        <v>1145</v>
      </c>
      <c r="BK232" s="18" t="s">
        <v>1145</v>
      </c>
      <c r="BL232" s="16"/>
      <c r="BM232" s="130" t="s">
        <v>440</v>
      </c>
      <c r="BN232" s="130" t="s">
        <v>460</v>
      </c>
      <c r="BO232" s="130" t="s">
        <v>568</v>
      </c>
      <c r="BP232" s="18" t="s">
        <v>1145</v>
      </c>
      <c r="BQ232" s="12" t="str">
        <f t="shared" si="22"/>
        <v>Produção e Intervalo</v>
      </c>
      <c r="BR232" s="19">
        <f t="shared" si="23"/>
        <v>0</v>
      </c>
      <c r="BS232" s="19">
        <f t="shared" si="24"/>
        <v>0</v>
      </c>
      <c r="BT232" s="8" t="str">
        <f t="shared" si="25"/>
        <v>CCOCirculaçãoIntervaloContrato</v>
      </c>
    </row>
    <row r="233" spans="1:72">
      <c r="A233" s="47" t="str">
        <f t="shared" si="21"/>
        <v>E1746063</v>
      </c>
      <c r="B233" s="102">
        <v>46063</v>
      </c>
      <c r="C233" s="135">
        <f>IF(BS_CONTROLE[[#This Row],[DATA]]="","",WEEKNUM(BS_CONTROLE[[#This Row],[DATA]]))</f>
        <v>7</v>
      </c>
      <c r="D233" s="104" t="s">
        <v>737</v>
      </c>
      <c r="E233" s="159">
        <v>4</v>
      </c>
      <c r="F233" s="126" t="s">
        <v>595</v>
      </c>
      <c r="G233" s="142" t="str">
        <f>IF(D233="","*",VLOOKUP(F233,BS_ATIVIDADE[],3,FALSE))</f>
        <v>CAMINHÂO - SOLDA</v>
      </c>
      <c r="H233" s="106" t="s">
        <v>201</v>
      </c>
      <c r="I233" s="106" t="s">
        <v>201</v>
      </c>
      <c r="J233" s="105">
        <v>55</v>
      </c>
      <c r="K233" s="105">
        <v>100.56100000000001</v>
      </c>
      <c r="L233" s="105">
        <v>100.88200000000001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3" s="106">
        <v>0.41666666666666669</v>
      </c>
      <c r="P233" s="106">
        <v>6.9444444444444447E-4</v>
      </c>
      <c r="Q233" s="105">
        <v>2</v>
      </c>
      <c r="R233" s="10" t="str">
        <f>IFERROR(_xlfn.XLOOKUP(F233, BS_ATIVIDADE[ATIVIDADE],BS_ATIVIDADE[UNIDADE] ), "*")</f>
        <v>Nº DE SOLDA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3" s="105" t="s">
        <v>1084</v>
      </c>
      <c r="W233" s="151" t="s">
        <v>1085</v>
      </c>
      <c r="X233" s="104" t="s">
        <v>416</v>
      </c>
      <c r="Y233" s="129" t="s">
        <v>415</v>
      </c>
      <c r="Z233" s="104"/>
      <c r="AA233" s="105">
        <v>1</v>
      </c>
      <c r="AB233" s="103" t="s">
        <v>412</v>
      </c>
      <c r="AC233" s="152"/>
      <c r="AD233" s="107">
        <v>0.35416666666666669</v>
      </c>
      <c r="AE233" s="105">
        <v>6251</v>
      </c>
      <c r="AF233" s="105"/>
      <c r="AG233" s="105"/>
      <c r="AH233" s="15"/>
      <c r="AI233" s="126" t="str">
        <f>IF(BS_CONTROLE[[#This Row],[Atividade]]=0, "-", BS_CONTROLE[[#This Row],[Atividade]])</f>
        <v>CAMINHÃO DE SOLDA</v>
      </c>
      <c r="AJ233" s="9" t="str">
        <f>IF(BS_CONTROLE[[#This Row],[Atividade]]=0, "-", BS_CONTROLE[[#This Row],[Atividade]])</f>
        <v>CAMINHÃO DE SOLDA</v>
      </c>
      <c r="AK233" s="31" t="str">
        <f>BS_CONTROLE[[#This Row],[Local - Partida]]</f>
        <v>102ZKW2</v>
      </c>
      <c r="AL233" s="31" t="str">
        <f>BS_CONTROLE[[#This Row],[Local - Encerramento]]</f>
        <v>102ZKW2</v>
      </c>
      <c r="AM233" s="105" t="str">
        <f>IF(BS_CONTROLE[[#This Row],[Entre - Estações]]=0, "-", BS_CONTROLE[[#This Row],[Entre - Estações]])</f>
        <v>ZKW-ZLU</v>
      </c>
      <c r="AN233" s="105" t="str">
        <f>IF(BS_CONTROLE[[#This Row],[SB]]=0, "-", BS_CONTROLE[[#This Row],[SB]])</f>
        <v>102ZKW2</v>
      </c>
      <c r="AO233" s="105">
        <f>IF(BS_CONTROLE[[#This Row],[SUB]]=0, "-", BS_CONTROLE[[#This Row],[SUB]])</f>
        <v>55</v>
      </c>
      <c r="AP233" s="105">
        <f>BS_CONTROLE[[#This Row],[KM - Inicio]]</f>
        <v>100.56100000000001</v>
      </c>
      <c r="AQ233" s="105">
        <f>BS_CONTROLE[[#This Row],[KM - Inicio]]</f>
        <v>100.56100000000001</v>
      </c>
      <c r="AR233" s="108">
        <v>0.36458333333333331</v>
      </c>
      <c r="AS233" s="108">
        <v>0</v>
      </c>
      <c r="AT233" s="108">
        <v>0</v>
      </c>
      <c r="AU233" s="136"/>
      <c r="AV233" s="136"/>
      <c r="AW233" s="14"/>
      <c r="AX233" s="14"/>
      <c r="AY233" s="164">
        <f t="shared" si="20"/>
        <v>0</v>
      </c>
      <c r="AZ233" s="153"/>
      <c r="BA233" s="109">
        <v>0</v>
      </c>
      <c r="BB233" s="10" t="str">
        <f>IFERROR(_xlfn.XLOOKUP(AI233, BS_ATIVIDADE[ATIVIDADE],BS_ATIVIDADE[UNIDADE] ), "*")</f>
        <v>Nº DE SOLDA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3" s="150"/>
      <c r="BG233" s="16"/>
      <c r="BH233" s="17">
        <v>0</v>
      </c>
      <c r="BI233" s="17"/>
      <c r="BJ233" s="17" t="s">
        <v>1145</v>
      </c>
      <c r="BK233" s="18" t="s">
        <v>1145</v>
      </c>
      <c r="BL233" s="16"/>
      <c r="BM233" s="130" t="s">
        <v>440</v>
      </c>
      <c r="BN233" s="130" t="s">
        <v>460</v>
      </c>
      <c r="BO233" s="130" t="s">
        <v>568</v>
      </c>
      <c r="BP233" s="18" t="s">
        <v>1145</v>
      </c>
      <c r="BQ233" s="12" t="str">
        <f t="shared" si="22"/>
        <v>Produção e Intervalo</v>
      </c>
      <c r="BR233" s="19">
        <f t="shared" si="23"/>
        <v>0</v>
      </c>
      <c r="BS233" s="19">
        <f t="shared" si="24"/>
        <v>0</v>
      </c>
      <c r="BT233" s="8" t="str">
        <f t="shared" si="25"/>
        <v>CCOCirculaçãoIntervaloContrato</v>
      </c>
    </row>
    <row r="234" spans="1:72">
      <c r="A234" s="47" t="str">
        <f t="shared" si="21"/>
        <v>EDSON (TP-719)46063</v>
      </c>
      <c r="B234" s="102">
        <v>46063</v>
      </c>
      <c r="C234" s="135">
        <f>IF(BS_CONTROLE[[#This Row],[DATA]]="","",WEEKNUM(BS_CONTROLE[[#This Row],[DATA]]))</f>
        <v>7</v>
      </c>
      <c r="D234" s="104" t="s">
        <v>875</v>
      </c>
      <c r="E234" s="159"/>
      <c r="F234" s="126" t="s">
        <v>782</v>
      </c>
      <c r="G234" s="142" t="str">
        <f>IF(D234="","*",VLOOKUP(F234,BS_ATIVIDADE[],3,FALSE))</f>
        <v>TRILHO - SUBSTITUIÇÂO</v>
      </c>
      <c r="H234" s="105" t="s">
        <v>593</v>
      </c>
      <c r="I234" s="105" t="s">
        <v>593</v>
      </c>
      <c r="J234" s="105">
        <v>55</v>
      </c>
      <c r="K234" s="105">
        <v>102</v>
      </c>
      <c r="L234" s="105" t="s">
        <v>593</v>
      </c>
      <c r="M234" s="105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4" s="15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4" s="106">
        <v>0.45833333333333331</v>
      </c>
      <c r="P234" s="106">
        <v>6.9444444444444447E-4</v>
      </c>
      <c r="Q234" s="172">
        <v>312</v>
      </c>
      <c r="R234" s="10" t="str">
        <f>IFERROR(_xlfn.XLOOKUP(F234, BS_ATIVIDADE[ATIVIDADE],BS_ATIVIDADE[UNIDADE] ), "*")</f>
        <v>M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51" t="s">
        <v>1220</v>
      </c>
      <c r="W234" s="151" t="s">
        <v>1336</v>
      </c>
      <c r="X234" s="104" t="s">
        <v>416</v>
      </c>
      <c r="Y234" s="129" t="s">
        <v>415</v>
      </c>
      <c r="Z234" s="104"/>
      <c r="AA234" s="105" t="s">
        <v>593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TRILHO</v>
      </c>
      <c r="AJ234" s="9" t="str">
        <f>IF(BS_CONTROLE[[#This Row],[Atividade]]=0, "-", BS_CONTROLE[[#This Row],[Atividade]])</f>
        <v>PDM - SUBSTITUIÇÃO - TRILHO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ZKW-ZLU</v>
      </c>
      <c r="AN234" s="105" t="str">
        <f>IF(BS_CONTROLE[[#This Row],[SB]]=0, "-", BS_CONTROLE[[#This Row],[SB]])</f>
        <v>102ZKW2</v>
      </c>
      <c r="AO234" s="105">
        <f>IF(BS_CONTROLE[[#This Row],[SUB]]=0, "-", BS_CONTROLE[[#This Row],[SUB]])</f>
        <v>55</v>
      </c>
      <c r="AP234" s="105">
        <f>BS_CONTROLE[[#This Row],[KM - Inicio]]</f>
        <v>102</v>
      </c>
      <c r="AQ234" s="105">
        <f>BS_CONTROLE[[#This Row],[KM - Inicio]]</f>
        <v>102</v>
      </c>
      <c r="AR234" s="108">
        <v>0</v>
      </c>
      <c r="AS234" s="108">
        <v>0</v>
      </c>
      <c r="AT234" s="108">
        <v>0</v>
      </c>
      <c r="AU234" s="136"/>
      <c r="AV234" s="136"/>
      <c r="AW234" s="14"/>
      <c r="AX234" s="14"/>
      <c r="AY234" s="164">
        <f t="shared" si="20"/>
        <v>0</v>
      </c>
      <c r="AZ234" s="153"/>
      <c r="BA234" s="109">
        <v>0</v>
      </c>
      <c r="BB234" s="10" t="str">
        <f>IFERROR(_xlfn.XLOOKUP(AI234, BS_ATIVIDADE[ATIVIDADE],BS_ATIVIDADE[UNIDADE] ), "*")</f>
        <v>M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/>
      <c r="BG234" s="16"/>
      <c r="BH234" s="17">
        <v>0</v>
      </c>
      <c r="BI234" s="17"/>
      <c r="BJ234" s="17" t="s">
        <v>1145</v>
      </c>
      <c r="BK234" s="18" t="s">
        <v>1145</v>
      </c>
      <c r="BL234" s="16"/>
      <c r="BM234" s="130" t="s">
        <v>440</v>
      </c>
      <c r="BN234" s="130" t="s">
        <v>460</v>
      </c>
      <c r="BO234" s="130" t="s">
        <v>568</v>
      </c>
      <c r="BP234" s="18" t="s">
        <v>1145</v>
      </c>
      <c r="BQ234" s="12" t="str">
        <f t="shared" si="22"/>
        <v>Produção e Intervalo</v>
      </c>
      <c r="BR234" s="19">
        <f t="shared" si="23"/>
        <v>0</v>
      </c>
      <c r="BS234" s="19">
        <f t="shared" si="24"/>
        <v>0</v>
      </c>
      <c r="BT234" s="8" t="str">
        <f t="shared" si="25"/>
        <v>CCOCirculaçãoIntervaloContrato</v>
      </c>
    </row>
    <row r="235" spans="1:72">
      <c r="A235" s="47" t="str">
        <f t="shared" si="21"/>
        <v>CLEBISON (TP-728)46063</v>
      </c>
      <c r="B235" s="102">
        <v>46063</v>
      </c>
      <c r="C235" s="135">
        <f>IF(BS_CONTROLE[[#This Row],[DATA]]="","",WEEKNUM(BS_CONTROLE[[#This Row],[DATA]]))</f>
        <v>7</v>
      </c>
      <c r="D235" s="104" t="s">
        <v>864</v>
      </c>
      <c r="E235" s="159">
        <v>203</v>
      </c>
      <c r="F235" s="126" t="s">
        <v>775</v>
      </c>
      <c r="G235" s="142" t="str">
        <f>IF(D235="","*",VLOOKUP(F235,BS_ATIVIDADE[],3,FALSE))</f>
        <v>SOLDA</v>
      </c>
      <c r="H235" s="106" t="s">
        <v>593</v>
      </c>
      <c r="I235" s="106" t="s">
        <v>593</v>
      </c>
      <c r="J235" s="105">
        <v>55</v>
      </c>
      <c r="K235" s="105">
        <v>104</v>
      </c>
      <c r="L235" s="105" t="s">
        <v>593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5" s="127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5" s="106">
        <v>0.45833333333333331</v>
      </c>
      <c r="P235" s="106">
        <v>6.9444444444444447E-4</v>
      </c>
      <c r="Q235" s="105">
        <v>2</v>
      </c>
      <c r="R235" s="10" t="str">
        <f>IFERROR(_xlfn.XLOOKUP(F235, BS_ATIVIDADE[ATIVIDADE],BS_ATIVIDADE[UNIDADE] ), "*")</f>
        <v>Nº DE SOLDA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51" t="s">
        <v>1220</v>
      </c>
      <c r="W235" s="151" t="s">
        <v>1055</v>
      </c>
      <c r="X235" s="104" t="s">
        <v>416</v>
      </c>
      <c r="Y235" s="129" t="s">
        <v>415</v>
      </c>
      <c r="Z235" s="104"/>
      <c r="AA235" s="105" t="s">
        <v>593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SOLDA</v>
      </c>
      <c r="AJ235" s="9" t="str">
        <f>IF(BS_CONTROLE[[#This Row],[Atividade]]=0, "-", BS_CONTROLE[[#This Row],[Atividade]])</f>
        <v>PDM - SOLDA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ZKW-ZLU</v>
      </c>
      <c r="AN235" s="105">
        <f>IF(BS_CONTROLE[[#This Row],[SB]]=0, "-", BS_CONTROLE[[#This Row],[SB]])</f>
        <v>1051032</v>
      </c>
      <c r="AO235" s="105">
        <f>IF(BS_CONTROLE[[#This Row],[SUB]]=0, "-", BS_CONTROLE[[#This Row],[SUB]])</f>
        <v>55</v>
      </c>
      <c r="AP235" s="105">
        <f>BS_CONTROLE[[#This Row],[KM - Inicio]]</f>
        <v>104</v>
      </c>
      <c r="AQ235" s="105">
        <f>BS_CONTROLE[[#This Row],[KM - Inicio]]</f>
        <v>104</v>
      </c>
      <c r="AR235" s="108">
        <v>0</v>
      </c>
      <c r="AS235" s="108">
        <v>0</v>
      </c>
      <c r="AT235" s="108">
        <v>0</v>
      </c>
      <c r="AU235" s="136"/>
      <c r="AV235" s="136"/>
      <c r="AW235" s="14"/>
      <c r="AX235" s="14"/>
      <c r="AY235" s="164">
        <f t="shared" si="20"/>
        <v>0</v>
      </c>
      <c r="AZ235" s="153"/>
      <c r="BA235" s="109">
        <v>0</v>
      </c>
      <c r="BB235" s="10" t="str">
        <f>IFERROR(_xlfn.XLOOKUP(AI235, BS_ATIVIDADE[ATIVIDADE],BS_ATIVIDADE[UNIDADE] ), "*")</f>
        <v>Nº DE SOLDA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/>
      <c r="BG235" s="16"/>
      <c r="BH235" s="17">
        <v>0</v>
      </c>
      <c r="BI235" s="17"/>
      <c r="BJ235" s="17" t="s">
        <v>1145</v>
      </c>
      <c r="BK235" s="18" t="s">
        <v>1145</v>
      </c>
      <c r="BL235" s="16"/>
      <c r="BM235" s="130" t="s">
        <v>440</v>
      </c>
      <c r="BN235" s="130" t="s">
        <v>460</v>
      </c>
      <c r="BO235" s="130" t="s">
        <v>568</v>
      </c>
      <c r="BP235" s="18" t="s">
        <v>1145</v>
      </c>
      <c r="BQ235" s="12" t="str">
        <f t="shared" si="22"/>
        <v>Produção e Intervalo</v>
      </c>
      <c r="BR235" s="19">
        <f t="shared" si="23"/>
        <v>0</v>
      </c>
      <c r="BS235" s="19">
        <f t="shared" si="24"/>
        <v>0</v>
      </c>
      <c r="BT235" s="8" t="str">
        <f t="shared" si="25"/>
        <v>CCOCirculaçãoIntervaloContrato</v>
      </c>
    </row>
    <row r="236" spans="1:72">
      <c r="A236" s="47" t="str">
        <f t="shared" si="21"/>
        <v>ISMAEL(TP-726)46063</v>
      </c>
      <c r="B236" s="102">
        <v>46063</v>
      </c>
      <c r="C236" s="135">
        <f>IF(BS_CONTROLE[[#This Row],[DATA]]="","",WEEKNUM(BS_CONTROLE[[#This Row],[DATA]]))</f>
        <v>7</v>
      </c>
      <c r="D236" s="104" t="s">
        <v>892</v>
      </c>
      <c r="E236" s="159">
        <v>204</v>
      </c>
      <c r="F236" s="126" t="s">
        <v>775</v>
      </c>
      <c r="G236" s="142" t="str">
        <f>IF(D236="","*",VLOOKUP(F236,BS_ATIVIDADE[],3,FALSE))</f>
        <v>SOLDA</v>
      </c>
      <c r="H236" s="105"/>
      <c r="I236" s="105"/>
      <c r="J236" s="105">
        <v>55</v>
      </c>
      <c r="K236" s="105">
        <v>104</v>
      </c>
      <c r="L236" s="105" t="s">
        <v>593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6" s="127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6" s="106">
        <v>0.45833333333333331</v>
      </c>
      <c r="P236" s="106">
        <v>6.9444444444444447E-4</v>
      </c>
      <c r="Q236" s="105">
        <v>2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51" t="s">
        <v>1220</v>
      </c>
      <c r="W236" s="151" t="s">
        <v>1055</v>
      </c>
      <c r="X236" s="104" t="s">
        <v>416</v>
      </c>
      <c r="Y236" s="129" t="s">
        <v>415</v>
      </c>
      <c r="Z236" s="104"/>
      <c r="AA236" s="105" t="s">
        <v>593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ZKW-ZLU</v>
      </c>
      <c r="AN236" s="105">
        <f>IF(BS_CONTROLE[[#This Row],[SB]]=0, "-", BS_CONTROLE[[#This Row],[SB]])</f>
        <v>1051032</v>
      </c>
      <c r="AO236" s="105">
        <f>IF(BS_CONTROLE[[#This Row],[SUB]]=0, "-", BS_CONTROLE[[#This Row],[SUB]])</f>
        <v>55</v>
      </c>
      <c r="AP236" s="105">
        <f>BS_CONTROLE[[#This Row],[KM - Inicio]]</f>
        <v>104</v>
      </c>
      <c r="AQ236" s="105">
        <f>BS_CONTROLE[[#This Row],[KM - Inicio]]</f>
        <v>104</v>
      </c>
      <c r="AR236" s="108">
        <v>0</v>
      </c>
      <c r="AS236" s="108">
        <v>0</v>
      </c>
      <c r="AT236" s="108">
        <v>0</v>
      </c>
      <c r="AU236" s="136"/>
      <c r="AV236" s="136"/>
      <c r="AW236" s="14"/>
      <c r="AX236" s="14"/>
      <c r="AY236" s="164">
        <f t="shared" si="20"/>
        <v>0</v>
      </c>
      <c r="AZ236" s="153"/>
      <c r="BA236" s="109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/>
      <c r="BG236" s="16"/>
      <c r="BH236" s="17">
        <v>0</v>
      </c>
      <c r="BI236" s="17"/>
      <c r="BJ236" s="17" t="s">
        <v>1145</v>
      </c>
      <c r="BK236" s="18" t="s">
        <v>1145</v>
      </c>
      <c r="BL236" s="16"/>
      <c r="BM236" s="130" t="s">
        <v>440</v>
      </c>
      <c r="BN236" s="130" t="s">
        <v>460</v>
      </c>
      <c r="BO236" s="130" t="s">
        <v>568</v>
      </c>
      <c r="BP236" s="18" t="s">
        <v>1145</v>
      </c>
      <c r="BQ236" s="12" t="str">
        <f t="shared" si="22"/>
        <v>Produção e Intervalo</v>
      </c>
      <c r="BR236" s="19">
        <f t="shared" si="23"/>
        <v>0</v>
      </c>
      <c r="BS236" s="19">
        <f t="shared" si="24"/>
        <v>0</v>
      </c>
      <c r="BT236" s="8" t="str">
        <f t="shared" si="25"/>
        <v>CCOCirculaçãoIntervaloContrato</v>
      </c>
    </row>
    <row r="237" spans="1:72">
      <c r="A237" s="47" t="str">
        <f t="shared" si="21"/>
        <v>V8946063</v>
      </c>
      <c r="B237" s="102">
        <v>46063</v>
      </c>
      <c r="C237" s="135">
        <f>IF(BS_CONTROLE[[#This Row],[DATA]]="","",WEEKNUM(BS_CONTROLE[[#This Row],[DATA]]))</f>
        <v>7</v>
      </c>
      <c r="D237" s="104" t="s">
        <v>803</v>
      </c>
      <c r="E237" s="159"/>
      <c r="F237" s="126" t="s">
        <v>698</v>
      </c>
      <c r="G237" s="142" t="str">
        <f>IF(D237="","*",VLOOKUP(F237,BS_ATIVIDADE[],3,FALSE))</f>
        <v>MECANIZAÇÃO - SOCADORA</v>
      </c>
      <c r="H237" s="105" t="s">
        <v>201</v>
      </c>
      <c r="I237" s="105" t="s">
        <v>201</v>
      </c>
      <c r="J237" s="105">
        <v>55</v>
      </c>
      <c r="K237" s="105">
        <v>106</v>
      </c>
      <c r="L237" s="105" t="s">
        <v>593</v>
      </c>
      <c r="M237" s="105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7" s="15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37" s="106">
        <v>0.41666666666666669</v>
      </c>
      <c r="P237" s="106">
        <v>0.125</v>
      </c>
      <c r="Q237" s="172">
        <v>480</v>
      </c>
      <c r="R237" s="10" t="str">
        <f>IFERROR(_xlfn.XLOOKUP(F237, BS_ATIVIDADE[ATIVIDADE],BS_ATIVIDADE[UNIDADE] ), "*")</f>
        <v>M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51" t="s">
        <v>1061</v>
      </c>
      <c r="W237" s="151" t="s">
        <v>1050</v>
      </c>
      <c r="X237" s="104" t="s">
        <v>416</v>
      </c>
      <c r="Y237" s="129" t="s">
        <v>415</v>
      </c>
      <c r="Z237" s="104"/>
      <c r="AA237" s="105">
        <v>1</v>
      </c>
      <c r="AB237" s="103" t="s">
        <v>412</v>
      </c>
      <c r="AC237" s="152"/>
      <c r="AD237" s="107">
        <v>0.35416666666666669</v>
      </c>
      <c r="AE237" s="105">
        <v>6239</v>
      </c>
      <c r="AF237" s="105" t="s">
        <v>593</v>
      </c>
      <c r="AG237" s="105"/>
      <c r="AH237" s="15"/>
      <c r="AI237" s="126" t="str">
        <f>IF(BS_CONTROLE[[#This Row],[Atividade]]=0, "-", BS_CONTROLE[[#This Row],[Atividade]])</f>
        <v>MECANIZAÇÃO - SOCADORA</v>
      </c>
      <c r="AJ237" s="9" t="str">
        <f>IF(BS_CONTROLE[[#This Row],[Atividade]]=0, "-", BS_CONTROLE[[#This Row],[Atividade]])</f>
        <v>MECANIZAÇÃO - SOCADORA</v>
      </c>
      <c r="AK237" s="31" t="str">
        <f>BS_CONTROLE[[#This Row],[Local - Partida]]</f>
        <v>102ZKW2</v>
      </c>
      <c r="AL237" s="31" t="str">
        <f>BS_CONTROLE[[#This Row],[Local - Encerramento]]</f>
        <v>102ZKW2</v>
      </c>
      <c r="AM237" s="105" t="str">
        <f>IF(BS_CONTROLE[[#This Row],[Entre - Estações]]=0, "-", BS_CONTROLE[[#This Row],[Entre - Estações]])</f>
        <v>ZKW-ZLU</v>
      </c>
      <c r="AN237" s="105" t="str">
        <f>IF(BS_CONTROLE[[#This Row],[SB]]=0, "-", BS_CONTROLE[[#This Row],[SB]])</f>
        <v>ZLU1052</v>
      </c>
      <c r="AO237" s="105">
        <f>IF(BS_CONTROLE[[#This Row],[SUB]]=0, "-", BS_CONTROLE[[#This Row],[SUB]])</f>
        <v>55</v>
      </c>
      <c r="AP237" s="105">
        <f>BS_CONTROLE[[#This Row],[KM - Inicio]]</f>
        <v>106</v>
      </c>
      <c r="AQ237" s="105">
        <f>BS_CONTROLE[[#This Row],[KM - Inicio]]</f>
        <v>106</v>
      </c>
      <c r="AR237" s="108">
        <v>0.37569444444444444</v>
      </c>
      <c r="AS237" s="108">
        <v>0</v>
      </c>
      <c r="AT237" s="108">
        <v>0</v>
      </c>
      <c r="AU237" s="136"/>
      <c r="AV237" s="136"/>
      <c r="AW237" s="14"/>
      <c r="AX237" s="14"/>
      <c r="AY237" s="164">
        <f t="shared" si="20"/>
        <v>0</v>
      </c>
      <c r="AZ237" s="153"/>
      <c r="BA237" s="109">
        <v>0</v>
      </c>
      <c r="BB237" s="10" t="str">
        <f>IFERROR(_xlfn.XLOOKUP(AI237, BS_ATIVIDADE[ATIVIDADE],BS_ATIVIDADE[UNIDADE] ), "*")</f>
        <v>M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/>
      <c r="BG237" s="16"/>
      <c r="BH237" s="17">
        <v>0</v>
      </c>
      <c r="BI237" s="17"/>
      <c r="BJ237" s="17" t="s">
        <v>1145</v>
      </c>
      <c r="BK237" s="18" t="s">
        <v>1145</v>
      </c>
      <c r="BL237" s="16"/>
      <c r="BM237" s="130" t="s">
        <v>440</v>
      </c>
      <c r="BN237" s="130" t="s">
        <v>460</v>
      </c>
      <c r="BO237" s="130" t="s">
        <v>568</v>
      </c>
      <c r="BP237" s="18" t="s">
        <v>1145</v>
      </c>
      <c r="BQ237" s="12" t="str">
        <f t="shared" si="22"/>
        <v>Produção e Intervalo</v>
      </c>
      <c r="BR237" s="19">
        <f t="shared" si="23"/>
        <v>0</v>
      </c>
      <c r="BS237" s="19">
        <f t="shared" si="24"/>
        <v>0</v>
      </c>
      <c r="BT237" s="8" t="str">
        <f t="shared" si="25"/>
        <v>CCOCirculaçãoIntervaloContrato</v>
      </c>
    </row>
    <row r="238" spans="1:72">
      <c r="A238" s="47" t="str">
        <f t="shared" si="21"/>
        <v>W6046063</v>
      </c>
      <c r="B238" s="102">
        <v>46063</v>
      </c>
      <c r="C238" s="135">
        <f>IF(BS_CONTROLE[[#This Row],[DATA]]="","",WEEKNUM(BS_CONTROLE[[#This Row],[DATA]]))</f>
        <v>7</v>
      </c>
      <c r="D238" s="104" t="s">
        <v>826</v>
      </c>
      <c r="E238" s="159">
        <v>230</v>
      </c>
      <c r="F238" s="126" t="s">
        <v>756</v>
      </c>
      <c r="G238" s="142" t="str">
        <f>IF(D238="","*",VLOOKUP(F238,BS_ATIVIDADE[],3,FALSE))</f>
        <v>DORMENTE - DESCARGA</v>
      </c>
      <c r="H238" s="106" t="s">
        <v>212</v>
      </c>
      <c r="I238" s="106" t="s">
        <v>201</v>
      </c>
      <c r="J238" s="105">
        <v>48</v>
      </c>
      <c r="K238" s="105">
        <v>118</v>
      </c>
      <c r="L238" s="105">
        <v>113.3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38" s="106">
        <v>0.35416666666666669</v>
      </c>
      <c r="P238" s="106">
        <v>5.5555555555555552E-2</v>
      </c>
      <c r="Q238" s="105">
        <v>45</v>
      </c>
      <c r="R238" s="10" t="str">
        <f>IFERROR(_xlfn.XLOOKUP(F238, BS_ATIVIDADE[ATIVIDADE],BS_ATIVIDADE[UNIDADE] ), "*")</f>
        <v>Nº DE DORMENTES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8" s="105" t="s">
        <v>1220</v>
      </c>
      <c r="W238" s="151" t="s">
        <v>1376</v>
      </c>
      <c r="X238" s="104" t="s">
        <v>421</v>
      </c>
      <c r="Y238" s="129" t="s">
        <v>424</v>
      </c>
      <c r="Z238" s="104"/>
      <c r="AA238" s="105">
        <v>1</v>
      </c>
      <c r="AB238" s="103" t="s">
        <v>412</v>
      </c>
      <c r="AC238" s="152"/>
      <c r="AD238" s="107">
        <v>0.29166666666666669</v>
      </c>
      <c r="AE238" s="105">
        <v>7694</v>
      </c>
      <c r="AF238" s="105" t="s">
        <v>593</v>
      </c>
      <c r="AG238" s="105"/>
      <c r="AH238" s="15"/>
      <c r="AI238" s="126" t="str">
        <f>IF(BS_CONTROLE[[#This Row],[Atividade]]=0, "-", BS_CONTROLE[[#This Row],[Atividade]])</f>
        <v>PDM - DESCARGA - DORMENTE</v>
      </c>
      <c r="AJ238" s="9" t="str">
        <f>IF(BS_CONTROLE[[#This Row],[Atividade]]=0, "-", BS_CONTROLE[[#This Row],[Atividade]])</f>
        <v>PDM - DESCARGA - DORMENTE</v>
      </c>
      <c r="AK238" s="31" t="str">
        <f>BS_CONTROLE[[#This Row],[Local - Partida]]</f>
        <v>ZEM1302</v>
      </c>
      <c r="AL238" s="31" t="str">
        <f>BS_CONTROLE[[#This Row],[Local - Encerramento]]</f>
        <v>102ZKW2</v>
      </c>
      <c r="AM238" s="105" t="str">
        <f>IF(BS_CONTROLE[[#This Row],[Entre - Estações]]=0, "-", BS_CONTROLE[[#This Row],[Entre - Estações]])</f>
        <v>ZLU-ZWI</v>
      </c>
      <c r="AN238" s="105" t="str">
        <f>IF(BS_CONTROLE[[#This Row],[SB]]=0, "-", BS_CONTROLE[[#This Row],[SB]])</f>
        <v>ZWI1131</v>
      </c>
      <c r="AO238" s="105">
        <f>IF(BS_CONTROLE[[#This Row],[SUB]]=0, "-", BS_CONTROLE[[#This Row],[SUB]])</f>
        <v>48</v>
      </c>
      <c r="AP238" s="105">
        <f>BS_CONTROLE[[#This Row],[KM - Inicio]]</f>
        <v>118</v>
      </c>
      <c r="AQ238" s="105">
        <f>BS_CONTROLE[[#This Row],[KM - Inicio]]</f>
        <v>118</v>
      </c>
      <c r="AR238" s="108">
        <v>0.43055555555555558</v>
      </c>
      <c r="AS238" s="108">
        <v>0</v>
      </c>
      <c r="AT238" s="108">
        <v>0</v>
      </c>
      <c r="AU238" s="136"/>
      <c r="AV238" s="136"/>
      <c r="AW238" s="14"/>
      <c r="AX238" s="14"/>
      <c r="AY238" s="164">
        <f t="shared" si="20"/>
        <v>0</v>
      </c>
      <c r="AZ238" s="153"/>
      <c r="BA238" s="109">
        <v>0</v>
      </c>
      <c r="BB238" s="10" t="str">
        <f>IFERROR(_xlfn.XLOOKUP(AI238, BS_ATIVIDADE[ATIVIDADE],BS_ATIVIDADE[UNIDADE] ), "*")</f>
        <v>Nº DE DORMENTES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8" s="150"/>
      <c r="BG238" s="16"/>
      <c r="BH238" s="17">
        <v>0</v>
      </c>
      <c r="BI238" s="17"/>
      <c r="BJ238" s="17" t="s">
        <v>1377</v>
      </c>
      <c r="BK238" s="18" t="s">
        <v>1377</v>
      </c>
      <c r="BL238" s="16"/>
      <c r="BM238" s="130" t="s">
        <v>440</v>
      </c>
      <c r="BN238" s="130" t="s">
        <v>469</v>
      </c>
      <c r="BO238" s="130" t="s">
        <v>530</v>
      </c>
      <c r="BP238" s="18" t="s">
        <v>1377</v>
      </c>
      <c r="BQ238" s="12" t="str">
        <f t="shared" si="22"/>
        <v>Produção e Intervalo</v>
      </c>
      <c r="BR238" s="19">
        <f t="shared" si="23"/>
        <v>0</v>
      </c>
      <c r="BS238" s="19">
        <f t="shared" si="24"/>
        <v>0</v>
      </c>
      <c r="BT238" s="8" t="str">
        <f t="shared" si="25"/>
        <v>CCOCirculaçãoIntervaloOportunidade</v>
      </c>
    </row>
    <row r="239" spans="1:72">
      <c r="A239" s="47" t="str">
        <f t="shared" si="21"/>
        <v>A8446063</v>
      </c>
      <c r="B239" s="102">
        <v>46063</v>
      </c>
      <c r="C239" s="135">
        <f>IF(BS_CONTROLE[[#This Row],[DATA]]="","",WEEKNUM(BS_CONTROLE[[#This Row],[DATA]]))</f>
        <v>7</v>
      </c>
      <c r="D239" s="104" t="s">
        <v>723</v>
      </c>
      <c r="E239" s="159">
        <v>232</v>
      </c>
      <c r="F239" s="126" t="s">
        <v>614</v>
      </c>
      <c r="G239" s="142" t="str">
        <f>IF(D239="","*",VLOOKUP(F239,BS_ATIVIDADE[],3,FALSE))</f>
        <v>DETECÇÃO</v>
      </c>
      <c r="H239" s="106" t="s">
        <v>48</v>
      </c>
      <c r="I239" s="106" t="s">
        <v>1378</v>
      </c>
      <c r="J239" s="105">
        <v>55</v>
      </c>
      <c r="K239" s="105">
        <v>119</v>
      </c>
      <c r="L239" s="105">
        <v>151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239" s="106">
        <v>0.33333333333333331</v>
      </c>
      <c r="P239" s="106">
        <v>4.1666666666666664E-2</v>
      </c>
      <c r="Q239" s="105">
        <v>45</v>
      </c>
      <c r="R239" s="10" t="str">
        <f>IFERROR(_xlfn.XLOOKUP(F239, BS_ATIVIDADE[ATIVIDADE],BS_ATIVIDADE[UNIDADE] ), "*")</f>
        <v>KM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9" s="105" t="s">
        <v>1346</v>
      </c>
      <c r="W239" s="151" t="s">
        <v>1379</v>
      </c>
      <c r="X239" s="104" t="s">
        <v>416</v>
      </c>
      <c r="Y239" s="129" t="s">
        <v>415</v>
      </c>
      <c r="Z239" s="104"/>
      <c r="AA239" s="105">
        <v>1</v>
      </c>
      <c r="AB239" s="103" t="s">
        <v>412</v>
      </c>
      <c r="AC239" s="152"/>
      <c r="AD239" s="107">
        <v>0.29166666666666669</v>
      </c>
      <c r="AE239" s="105">
        <v>6293</v>
      </c>
      <c r="AF239" s="105"/>
      <c r="AG239" s="105"/>
      <c r="AH239" s="15"/>
      <c r="AI239" s="126" t="str">
        <f>IF(BS_CONTROLE[[#This Row],[Atividade]]=0, "-", BS_CONTROLE[[#This Row],[Atividade]])</f>
        <v>DETECÇÃO - RONDA 7 DIAS</v>
      </c>
      <c r="AJ239" s="9" t="str">
        <f>IF(BS_CONTROLE[[#This Row],[Atividade]]=0, "-", BS_CONTROLE[[#This Row],[Atividade]])</f>
        <v>DETECÇÃO - RONDA 7 DIAS</v>
      </c>
      <c r="AK239" s="31" t="str">
        <f>BS_CONTROLE[[#This Row],[Local - Partida]]</f>
        <v>ZWI1</v>
      </c>
      <c r="AL239" s="31" t="str">
        <f>BS_CONTROLE[[#This Row],[Local - Encerramento]]</f>
        <v>ZEV-069</v>
      </c>
      <c r="AM239" s="105" t="str">
        <f>IF(BS_CONTROLE[[#This Row],[Entre - Estações]]=0, "-", BS_CONTROLE[[#This Row],[Entre - Estações]])</f>
        <v>ZWI</v>
      </c>
      <c r="AN239" s="105" t="str">
        <f>IF(BS_CONTROLE[[#This Row],[SB]]=0, "-", BS_CONTROLE[[#This Row],[SB]])</f>
        <v>ZWI2</v>
      </c>
      <c r="AO239" s="105">
        <f>IF(BS_CONTROLE[[#This Row],[SUB]]=0, "-", BS_CONTROLE[[#This Row],[SUB]])</f>
        <v>55</v>
      </c>
      <c r="AP239" s="105">
        <f>BS_CONTROLE[[#This Row],[KM - Inicio]]</f>
        <v>119</v>
      </c>
      <c r="AQ239" s="105">
        <f>BS_CONTROLE[[#This Row],[KM - Inicio]]</f>
        <v>119</v>
      </c>
      <c r="AR239" s="108">
        <v>0.36458333333333331</v>
      </c>
      <c r="AS239" s="108">
        <v>0.38055555555555554</v>
      </c>
      <c r="AT239" s="108">
        <v>0.42222222222222222</v>
      </c>
      <c r="AU239" s="136"/>
      <c r="AV239" s="136"/>
      <c r="AW239" s="14"/>
      <c r="AX239" s="14"/>
      <c r="AY239" s="164">
        <f t="shared" si="20"/>
        <v>4.1666666666666685E-2</v>
      </c>
      <c r="AZ239" s="153"/>
      <c r="BA239" s="109"/>
      <c r="BB239" s="10" t="str">
        <f>IFERROR(_xlfn.XLOOKUP(AI239, BS_ATIVIDADE[ATIVIDADE],BS_ATIVIDADE[UNIDADE] ), "*")</f>
        <v>KM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9" s="150"/>
      <c r="BG239" s="16"/>
      <c r="BH239" s="17">
        <v>1</v>
      </c>
      <c r="BI239" s="17"/>
      <c r="BJ239" s="17" t="s">
        <v>1380</v>
      </c>
      <c r="BK239" s="18"/>
      <c r="BL239" s="16"/>
      <c r="BM239" s="130"/>
      <c r="BN239" s="130"/>
      <c r="BO239" s="130"/>
      <c r="BP239" s="18"/>
      <c r="BQ239" s="12" t="str">
        <f t="shared" si="22"/>
        <v>Produção</v>
      </c>
      <c r="BR239" s="19">
        <f t="shared" si="23"/>
        <v>1.0000000000000004</v>
      </c>
      <c r="BS239" s="19">
        <f t="shared" si="24"/>
        <v>0</v>
      </c>
      <c r="BT239" s="8" t="str">
        <f t="shared" si="25"/>
        <v/>
      </c>
    </row>
    <row r="240" spans="1:72">
      <c r="A240" s="47" t="str">
        <f t="shared" si="21"/>
        <v>MOD ZRB46063</v>
      </c>
      <c r="B240" s="102">
        <v>46063</v>
      </c>
      <c r="C240" s="135">
        <f>IF(BS_CONTROLE[[#This Row],[DATA]]="","",WEEKNUM(BS_CONTROLE[[#This Row],[DATA]]))</f>
        <v>7</v>
      </c>
      <c r="D240" s="104" t="s">
        <v>617</v>
      </c>
      <c r="E240" s="159">
        <v>233</v>
      </c>
      <c r="F240" s="126" t="s">
        <v>583</v>
      </c>
      <c r="G240" s="142" t="str">
        <f>IF(D240="","*",VLOOKUP(F240,BS_ATIVIDADE[],3,FALSE))</f>
        <v>OUTROS</v>
      </c>
      <c r="H240" s="106" t="s">
        <v>593</v>
      </c>
      <c r="I240" s="106" t="s">
        <v>593</v>
      </c>
      <c r="J240" s="105">
        <v>48</v>
      </c>
      <c r="K240" s="105">
        <v>152.19999999999999</v>
      </c>
      <c r="L240" s="105">
        <v>159</v>
      </c>
      <c r="M240" s="127" t="s">
        <v>68</v>
      </c>
      <c r="N240" s="127" t="s">
        <v>1381</v>
      </c>
      <c r="O240" s="106">
        <v>0.33333333333333331</v>
      </c>
      <c r="P240" s="106">
        <v>0.33333333333333331</v>
      </c>
      <c r="Q240" s="105">
        <v>1</v>
      </c>
      <c r="R240" s="10" t="str">
        <f>IFERROR(_xlfn.XLOOKUP(F240, BS_ATIVIDADE[ATIVIDADE],BS_ATIVIDADE[UNIDADE] ), "*")</f>
        <v>BINÁRIO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1100</v>
      </c>
      <c r="W240" s="151" t="s">
        <v>1382</v>
      </c>
      <c r="X240" s="104" t="s">
        <v>416</v>
      </c>
      <c r="Y240" s="129" t="s">
        <v>415</v>
      </c>
      <c r="Z240" s="104"/>
      <c r="AA240" s="105" t="s">
        <v>593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BLOCO</v>
      </c>
      <c r="AJ240" s="9" t="str">
        <f>IF(BS_CONTROLE[[#This Row],[Atividade]]=0, "-", BS_CONTROLE[[#This Row],[Atividade]])</f>
        <v>BLOCO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ZRB-ZEV</v>
      </c>
      <c r="AN240" s="105" t="str">
        <f>IF(BS_CONTROLE[[#This Row],[SB]]=0, "-", BS_CONTROLE[[#This Row],[SB]])</f>
        <v>ZRBZEV</v>
      </c>
      <c r="AO240" s="105">
        <f>IF(BS_CONTROLE[[#This Row],[SUB]]=0, "-", BS_CONTROLE[[#This Row],[SUB]])</f>
        <v>48</v>
      </c>
      <c r="AP240" s="105">
        <f>BS_CONTROLE[[#This Row],[KM - Inicio]]</f>
        <v>152.19999999999999</v>
      </c>
      <c r="AQ240" s="105">
        <f>BS_CONTROLE[[#This Row],[KM - Inicio]]</f>
        <v>152.19999999999999</v>
      </c>
      <c r="AR240" s="108">
        <v>0</v>
      </c>
      <c r="AS240" s="108">
        <v>0</v>
      </c>
      <c r="AT240" s="108">
        <v>0</v>
      </c>
      <c r="AU240" s="136"/>
      <c r="AV240" s="136"/>
      <c r="AW240" s="14"/>
      <c r="AX240" s="14"/>
      <c r="AY240" s="164">
        <f t="shared" si="20"/>
        <v>0</v>
      </c>
      <c r="AZ240" s="153"/>
      <c r="BA240" s="109">
        <v>0</v>
      </c>
      <c r="BB240" s="10" t="str">
        <f>IFERROR(_xlfn.XLOOKUP(AI240, BS_ATIVIDADE[ATIVIDADE],BS_ATIVIDADE[UNIDADE] ), "*")</f>
        <v>BINÁRIO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/>
      <c r="BG240" s="16"/>
      <c r="BH240" s="17">
        <v>0</v>
      </c>
      <c r="BI240" s="17"/>
      <c r="BJ240" s="17" t="s">
        <v>1145</v>
      </c>
      <c r="BK240" s="18" t="s">
        <v>1145</v>
      </c>
      <c r="BL240" s="16"/>
      <c r="BM240" s="130" t="s">
        <v>440</v>
      </c>
      <c r="BN240" s="130" t="s">
        <v>460</v>
      </c>
      <c r="BO240" s="130" t="s">
        <v>568</v>
      </c>
      <c r="BP240" s="18" t="s">
        <v>1145</v>
      </c>
      <c r="BQ240" s="12" t="str">
        <f t="shared" si="22"/>
        <v>Produção e Intervalo</v>
      </c>
      <c r="BR240" s="19">
        <f t="shared" si="23"/>
        <v>0</v>
      </c>
      <c r="BS240" s="19">
        <f t="shared" si="24"/>
        <v>0</v>
      </c>
      <c r="BT240" s="8" t="str">
        <f t="shared" si="25"/>
        <v>CCOCirculaçãoIntervaloContrato</v>
      </c>
    </row>
    <row r="241" spans="1:72">
      <c r="A241" s="47" t="str">
        <f t="shared" si="21"/>
        <v>W9746063</v>
      </c>
      <c r="B241" s="102">
        <v>46063</v>
      </c>
      <c r="C241" s="135">
        <f>IF(BS_CONTROLE[[#This Row],[DATA]]="","",WEEKNUM(BS_CONTROLE[[#This Row],[DATA]]))</f>
        <v>7</v>
      </c>
      <c r="D241" s="104" t="s">
        <v>841</v>
      </c>
      <c r="E241" s="159">
        <v>234</v>
      </c>
      <c r="F241" s="126" t="s">
        <v>715</v>
      </c>
      <c r="G241" s="142" t="str">
        <f>IF(D241="","*",VLOOKUP(F241,BS_ATIVIDADE[],3,FALSE))</f>
        <v>MODERNIZAÇÃO</v>
      </c>
      <c r="H241" s="106" t="s">
        <v>55</v>
      </c>
      <c r="I241" s="106" t="s">
        <v>55</v>
      </c>
      <c r="J241" s="105">
        <v>48</v>
      </c>
      <c r="K241" s="105">
        <v>155.69999999999999</v>
      </c>
      <c r="L241" s="105" t="s">
        <v>593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41" s="106">
        <v>0.29166666666666669</v>
      </c>
      <c r="P241" s="106">
        <v>6.9444444444444447E-4</v>
      </c>
      <c r="Q241" s="105">
        <v>1</v>
      </c>
      <c r="R241" s="10" t="str">
        <f>IFERROR(_xlfn.XLOOKUP(F241, BS_ATIVIDADE[ATIVIDADE],BS_ATIVIDADE[UNIDADE] ), "*")</f>
        <v>Nº DE DORMENTES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1100</v>
      </c>
      <c r="W241" s="151" t="s">
        <v>1383</v>
      </c>
      <c r="X241" s="104" t="s">
        <v>416</v>
      </c>
      <c r="Y241" s="129" t="s">
        <v>415</v>
      </c>
      <c r="Z241" s="104"/>
      <c r="AA241" s="105">
        <v>1</v>
      </c>
      <c r="AB241" s="103" t="s">
        <v>412</v>
      </c>
      <c r="AC241" s="152"/>
      <c r="AD241" s="107">
        <v>0.29166666666666669</v>
      </c>
      <c r="AE241" s="105" t="s">
        <v>1384</v>
      </c>
      <c r="AF241" s="105"/>
      <c r="AG241" s="105"/>
      <c r="AH241" s="15"/>
      <c r="AI241" s="126" t="str">
        <f>IF(BS_CONTROLE[[#This Row],[Atividade]]=0, "-", BS_CONTROLE[[#This Row],[Atividade]])</f>
        <v>MODERNIZAÇÃO - DORMENTE - DESCARGA</v>
      </c>
      <c r="AJ241" s="9" t="str">
        <f>IF(BS_CONTROLE[[#This Row],[Atividade]]=0, "-", BS_CONTROLE[[#This Row],[Atividade]])</f>
        <v>MODERNIZAÇÃO - DORMENTE - DESCARGA</v>
      </c>
      <c r="AK241" s="31" t="str">
        <f>BS_CONTROLE[[#This Row],[Local - Partida]]</f>
        <v>ZEM1</v>
      </c>
      <c r="AL241" s="31" t="str">
        <f>BS_CONTROLE[[#This Row],[Local - Encerramento]]</f>
        <v>ZEM1</v>
      </c>
      <c r="AM241" s="105" t="str">
        <f>IF(BS_CONTROLE[[#This Row],[Entre - Estações]]=0, "-", BS_CONTROLE[[#This Row],[Entre - Estações]])</f>
        <v>ZRB-ZEV</v>
      </c>
      <c r="AN241" s="105">
        <f>IF(BS_CONTROLE[[#This Row],[SB]]=0, "-", BS_CONTROLE[[#This Row],[SB]])</f>
        <v>1561551</v>
      </c>
      <c r="AO241" s="105">
        <f>IF(BS_CONTROLE[[#This Row],[SUB]]=0, "-", BS_CONTROLE[[#This Row],[SUB]])</f>
        <v>48</v>
      </c>
      <c r="AP241" s="105">
        <f>BS_CONTROLE[[#This Row],[KM - Inicio]]</f>
        <v>155.69999999999999</v>
      </c>
      <c r="AQ241" s="105">
        <f>BS_CONTROLE[[#This Row],[KM - Inicio]]</f>
        <v>155.69999999999999</v>
      </c>
      <c r="AR241" s="108">
        <v>4.0423611111111111</v>
      </c>
      <c r="AS241" s="108">
        <v>0</v>
      </c>
      <c r="AT241" s="108">
        <v>0</v>
      </c>
      <c r="AU241" s="136"/>
      <c r="AV241" s="136"/>
      <c r="AW241" s="14"/>
      <c r="AX241" s="14"/>
      <c r="AY241" s="164">
        <f t="shared" si="20"/>
        <v>0</v>
      </c>
      <c r="AZ241" s="153"/>
      <c r="BA241" s="109">
        <v>0</v>
      </c>
      <c r="BB241" s="10" t="str">
        <f>IFERROR(_xlfn.XLOOKUP(AI241, BS_ATIVIDADE[ATIVIDADE],BS_ATIVIDADE[UNIDADE] ), "*")</f>
        <v>Nº DE DORMENTES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/>
      <c r="BG241" s="16"/>
      <c r="BH241" s="17">
        <v>0</v>
      </c>
      <c r="BI241" s="17"/>
      <c r="BJ241" s="17" t="s">
        <v>1145</v>
      </c>
      <c r="BK241" s="18" t="s">
        <v>1145</v>
      </c>
      <c r="BL241" s="16"/>
      <c r="BM241" s="130" t="s">
        <v>440</v>
      </c>
      <c r="BN241" s="130" t="s">
        <v>460</v>
      </c>
      <c r="BO241" s="130" t="s">
        <v>568</v>
      </c>
      <c r="BP241" s="18" t="s">
        <v>1145</v>
      </c>
      <c r="BQ241" s="12" t="str">
        <f t="shared" si="22"/>
        <v>Produção e Intervalo</v>
      </c>
      <c r="BR241" s="19">
        <f t="shared" si="23"/>
        <v>0</v>
      </c>
      <c r="BS241" s="19">
        <f t="shared" si="24"/>
        <v>0</v>
      </c>
      <c r="BT241" s="8" t="str">
        <f t="shared" si="25"/>
        <v>CCOCirculaçãoIntervaloContrato</v>
      </c>
    </row>
    <row r="242" spans="1:72">
      <c r="A242" s="47" t="str">
        <f t="shared" si="21"/>
        <v>V9646063</v>
      </c>
      <c r="B242" s="102">
        <v>46063</v>
      </c>
      <c r="C242" s="135">
        <f>IF(BS_CONTROLE[[#This Row],[DATA]]="","",WEEKNUM(BS_CONTROLE[[#This Row],[DATA]]))</f>
        <v>7</v>
      </c>
      <c r="D242" s="104" t="s">
        <v>817</v>
      </c>
      <c r="E242" s="159">
        <v>235</v>
      </c>
      <c r="F242" s="126" t="s">
        <v>724</v>
      </c>
      <c r="G242" s="142" t="str">
        <f>IF(D242="","*",VLOOKUP(F242,BS_ATIVIDADE[],3,FALSE))</f>
        <v>MODERNIZAÇÃO</v>
      </c>
      <c r="H242" s="106" t="s">
        <v>306</v>
      </c>
      <c r="I242" s="106" t="s">
        <v>306</v>
      </c>
      <c r="J242" s="105">
        <v>48</v>
      </c>
      <c r="K242" s="105">
        <v>157.30000000000001</v>
      </c>
      <c r="L242" s="105" t="s">
        <v>593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42" s="106">
        <v>0.30555555555555558</v>
      </c>
      <c r="P242" s="106">
        <v>6.9444444444444447E-4</v>
      </c>
      <c r="Q242" s="105">
        <v>1</v>
      </c>
      <c r="R242" s="10" t="str">
        <f>IFERROR(_xlfn.XLOOKUP(F242, BS_ATIVIDADE[ATIVIDADE],BS_ATIVIDADE[UNIDADE] ), "*")</f>
        <v>M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1100</v>
      </c>
      <c r="W242" s="151" t="s">
        <v>1385</v>
      </c>
      <c r="X242" s="104" t="s">
        <v>416</v>
      </c>
      <c r="Y242" s="129" t="s">
        <v>415</v>
      </c>
      <c r="Z242" s="104"/>
      <c r="AA242" s="105">
        <v>1</v>
      </c>
      <c r="AB242" s="103" t="s">
        <v>412</v>
      </c>
      <c r="AC242" s="152"/>
      <c r="AD242" s="107">
        <v>0.29166666666666669</v>
      </c>
      <c r="AE242" s="105">
        <v>6966</v>
      </c>
      <c r="AF242" s="105"/>
      <c r="AG242" s="105"/>
      <c r="AH242" s="15"/>
      <c r="AI242" s="126" t="str">
        <f>IF(BS_CONTROLE[[#This Row],[Atividade]]=0, "-", BS_CONTROLE[[#This Row],[Atividade]])</f>
        <v>MODERNIZAÇÃO - SOCADORA</v>
      </c>
      <c r="AJ242" s="9" t="str">
        <f>IF(BS_CONTROLE[[#This Row],[Atividade]]=0, "-", BS_CONTROLE[[#This Row],[Atividade]])</f>
        <v>MODERNIZAÇÃO - SOCADORA</v>
      </c>
      <c r="AK242" s="31" t="str">
        <f>BS_CONTROLE[[#This Row],[Local - Partida]]</f>
        <v>K67ZEV2</v>
      </c>
      <c r="AL242" s="31" t="str">
        <f>BS_CONTROLE[[#This Row],[Local - Encerramento]]</f>
        <v>K67ZEV2</v>
      </c>
      <c r="AM242" s="105" t="str">
        <f>IF(BS_CONTROLE[[#This Row],[Entre - Estações]]=0, "-", BS_CONTROLE[[#This Row],[Entre - Estações]])</f>
        <v>ZRB-ZEV</v>
      </c>
      <c r="AN242" s="105" t="str">
        <f>IF(BS_CONTROLE[[#This Row],[SB]]=0, "-", BS_CONTROLE[[#This Row],[SB]])</f>
        <v>ZEV1571</v>
      </c>
      <c r="AO242" s="105">
        <f>IF(BS_CONTROLE[[#This Row],[SUB]]=0, "-", BS_CONTROLE[[#This Row],[SUB]])</f>
        <v>48</v>
      </c>
      <c r="AP242" s="105">
        <f>BS_CONTROLE[[#This Row],[KM - Inicio]]</f>
        <v>157.30000000000001</v>
      </c>
      <c r="AQ242" s="105">
        <f>BS_CONTROLE[[#This Row],[KM - Inicio]]</f>
        <v>157.30000000000001</v>
      </c>
      <c r="AR242" s="108">
        <v>0</v>
      </c>
      <c r="AS242" s="108">
        <v>0</v>
      </c>
      <c r="AT242" s="108">
        <v>0</v>
      </c>
      <c r="AU242" s="136"/>
      <c r="AV242" s="136"/>
      <c r="AW242" s="14"/>
      <c r="AX242" s="14"/>
      <c r="AY242" s="164">
        <f t="shared" si="20"/>
        <v>0</v>
      </c>
      <c r="AZ242" s="153"/>
      <c r="BA242" s="109">
        <v>0</v>
      </c>
      <c r="BB242" s="10" t="str">
        <f>IFERROR(_xlfn.XLOOKUP(AI242, BS_ATIVIDADE[ATIVIDADE],BS_ATIVIDADE[UNIDADE] ), "*")</f>
        <v>M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/>
      <c r="BG242" s="16"/>
      <c r="BH242" s="17">
        <v>0</v>
      </c>
      <c r="BI242" s="17"/>
      <c r="BJ242" s="17" t="s">
        <v>1145</v>
      </c>
      <c r="BK242" s="18" t="s">
        <v>1145</v>
      </c>
      <c r="BL242" s="16"/>
      <c r="BM242" s="130" t="s">
        <v>440</v>
      </c>
      <c r="BN242" s="130" t="s">
        <v>460</v>
      </c>
      <c r="BO242" s="130" t="s">
        <v>568</v>
      </c>
      <c r="BP242" s="18" t="s">
        <v>1145</v>
      </c>
      <c r="BQ242" s="12" t="str">
        <f t="shared" si="22"/>
        <v>Produção e Intervalo</v>
      </c>
      <c r="BR242" s="19">
        <f t="shared" si="23"/>
        <v>0</v>
      </c>
      <c r="BS242" s="19">
        <f t="shared" si="24"/>
        <v>0</v>
      </c>
      <c r="BT242" s="8" t="str">
        <f t="shared" si="25"/>
        <v>CCOCirculaçãoIntervaloContrato</v>
      </c>
    </row>
    <row r="243" spans="1:72">
      <c r="A243" s="47" t="str">
        <f t="shared" si="21"/>
        <v>WAGNER (TP-903)46063</v>
      </c>
      <c r="B243" s="102">
        <v>46063</v>
      </c>
      <c r="C243" s="135">
        <f>IF(BS_CONTROLE[[#This Row],[DATA]]="","",WEEKNUM(BS_CONTROLE[[#This Row],[DATA]]))</f>
        <v>7</v>
      </c>
      <c r="D243" s="104" t="s">
        <v>944</v>
      </c>
      <c r="E243" s="159">
        <v>236</v>
      </c>
      <c r="F243" s="126" t="s">
        <v>726</v>
      </c>
      <c r="G243" s="142" t="str">
        <f>IF(D243="","*",VLOOKUP(F243,BS_ATIVIDADE[],3,FALSE))</f>
        <v>MODERNIZAÇÃO</v>
      </c>
      <c r="H243" s="106" t="s">
        <v>593</v>
      </c>
      <c r="I243" s="106" t="s">
        <v>593</v>
      </c>
      <c r="J243" s="105">
        <v>48</v>
      </c>
      <c r="K243" s="105">
        <v>156.33199999999999</v>
      </c>
      <c r="L243" s="105">
        <v>156.34399999999999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3" s="127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3" s="106">
        <v>0.33333333333333331</v>
      </c>
      <c r="P243" s="106">
        <v>6.9444444444444447E-4</v>
      </c>
      <c r="Q243" s="105">
        <v>2</v>
      </c>
      <c r="R243" s="10" t="str">
        <f>IFERROR(_xlfn.XLOOKUP(F243, BS_ATIVIDADE[ATIVIDADE],BS_ATIVIDADE[UNIDADE] ), "*")</f>
        <v>Nº DE SOLDA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3" s="105" t="s">
        <v>1100</v>
      </c>
      <c r="W243" s="151" t="s">
        <v>1055</v>
      </c>
      <c r="X243" s="104" t="s">
        <v>416</v>
      </c>
      <c r="Y243" s="129" t="s">
        <v>415</v>
      </c>
      <c r="Z243" s="104"/>
      <c r="AA243" s="105" t="s">
        <v>593</v>
      </c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MODERNIZAÇÃO - SOLDA</v>
      </c>
      <c r="AJ243" s="9" t="str">
        <f>IF(BS_CONTROLE[[#This Row],[Atividade]]=0, "-", BS_CONTROLE[[#This Row],[Atividade]])</f>
        <v>MODERNIZAÇÃO - SOLDA</v>
      </c>
      <c r="AK243" s="31" t="str">
        <f>BS_CONTROLE[[#This Row],[Local - Partida]]</f>
        <v>-</v>
      </c>
      <c r="AL243" s="31" t="str">
        <f>BS_CONTROLE[[#This Row],[Local - Encerramento]]</f>
        <v>-</v>
      </c>
      <c r="AM243" s="105" t="str">
        <f>IF(BS_CONTROLE[[#This Row],[Entre - Estações]]=0, "-", BS_CONTROLE[[#This Row],[Entre - Estações]])</f>
        <v>ZRB-ZEV</v>
      </c>
      <c r="AN243" s="105">
        <f>IF(BS_CONTROLE[[#This Row],[SB]]=0, "-", BS_CONTROLE[[#This Row],[SB]])</f>
        <v>1571561</v>
      </c>
      <c r="AO243" s="105">
        <f>IF(BS_CONTROLE[[#This Row],[SUB]]=0, "-", BS_CONTROLE[[#This Row],[SUB]])</f>
        <v>48</v>
      </c>
      <c r="AP243" s="105">
        <f>BS_CONTROLE[[#This Row],[KM - Inicio]]</f>
        <v>156.33199999999999</v>
      </c>
      <c r="AQ243" s="105">
        <f>BS_CONTROLE[[#This Row],[KM - Inicio]]</f>
        <v>156.33199999999999</v>
      </c>
      <c r="AR243" s="108">
        <v>0</v>
      </c>
      <c r="AS243" s="108">
        <v>0</v>
      </c>
      <c r="AT243" s="108">
        <v>0</v>
      </c>
      <c r="AU243" s="136"/>
      <c r="AV243" s="136"/>
      <c r="AW243" s="14"/>
      <c r="AX243" s="14"/>
      <c r="AY243" s="164">
        <f t="shared" si="20"/>
        <v>0</v>
      </c>
      <c r="AZ243" s="153"/>
      <c r="BA243" s="109">
        <v>0</v>
      </c>
      <c r="BB243" s="10" t="str">
        <f>IFERROR(_xlfn.XLOOKUP(AI243, BS_ATIVIDADE[ATIVIDADE],BS_ATIVIDADE[UNIDADE] ), "*")</f>
        <v>Nº DE SOLDA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3" s="150"/>
      <c r="BG243" s="16"/>
      <c r="BH243" s="17">
        <v>0</v>
      </c>
      <c r="BI243" s="17"/>
      <c r="BJ243" s="17" t="s">
        <v>1145</v>
      </c>
      <c r="BK243" s="18" t="s">
        <v>1145</v>
      </c>
      <c r="BL243" s="16"/>
      <c r="BM243" s="130" t="s">
        <v>440</v>
      </c>
      <c r="BN243" s="130" t="s">
        <v>460</v>
      </c>
      <c r="BO243" s="130" t="s">
        <v>568</v>
      </c>
      <c r="BP243" s="18" t="s">
        <v>1145</v>
      </c>
      <c r="BQ243" s="12" t="str">
        <f t="shared" si="22"/>
        <v>Produção e Intervalo</v>
      </c>
      <c r="BR243" s="19">
        <f t="shared" si="23"/>
        <v>0</v>
      </c>
      <c r="BS243" s="19">
        <f t="shared" si="24"/>
        <v>0</v>
      </c>
      <c r="BT243" s="8" t="str">
        <f t="shared" si="25"/>
        <v>CCOCirculaçãoIntervaloContrato</v>
      </c>
    </row>
    <row r="244" spans="1:72">
      <c r="A244" s="47" t="str">
        <f t="shared" si="21"/>
        <v>CAIQUE (TMA-677)46063</v>
      </c>
      <c r="B244" s="102">
        <v>46063</v>
      </c>
      <c r="C244" s="135">
        <f>IF(BS_CONTROLE[[#This Row],[DATA]]="","",WEEKNUM(BS_CONTROLE[[#This Row],[DATA]]))</f>
        <v>7</v>
      </c>
      <c r="D244" s="104" t="s">
        <v>859</v>
      </c>
      <c r="E244" s="159">
        <v>237</v>
      </c>
      <c r="F244" s="126" t="s">
        <v>726</v>
      </c>
      <c r="G244" s="142" t="str">
        <f>IF(D244="","*",VLOOKUP(F244,BS_ATIVIDADE[],3,FALSE))</f>
        <v>MODERNIZAÇÃO</v>
      </c>
      <c r="H244" s="106" t="s">
        <v>593</v>
      </c>
      <c r="I244" s="106" t="s">
        <v>593</v>
      </c>
      <c r="J244" s="105">
        <v>48</v>
      </c>
      <c r="K244" s="105">
        <v>156.93</v>
      </c>
      <c r="L244" s="105">
        <v>156.958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4" s="127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4" s="106">
        <v>0.33333333333333331</v>
      </c>
      <c r="P244" s="106">
        <v>6.9444444444444447E-4</v>
      </c>
      <c r="Q244" s="105">
        <v>2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4" s="105" t="s">
        <v>1100</v>
      </c>
      <c r="W244" s="151" t="s">
        <v>1055</v>
      </c>
      <c r="X244" s="104" t="s">
        <v>416</v>
      </c>
      <c r="Y244" s="129" t="s">
        <v>415</v>
      </c>
      <c r="Z244" s="104"/>
      <c r="AA244" s="105" t="s">
        <v>593</v>
      </c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ZRB-ZEV</v>
      </c>
      <c r="AN244" s="105">
        <f>IF(BS_CONTROLE[[#This Row],[SB]]=0, "-", BS_CONTROLE[[#This Row],[SB]])</f>
        <v>1571561</v>
      </c>
      <c r="AO244" s="105">
        <f>IF(BS_CONTROLE[[#This Row],[SUB]]=0, "-", BS_CONTROLE[[#This Row],[SUB]])</f>
        <v>48</v>
      </c>
      <c r="AP244" s="105">
        <f>BS_CONTROLE[[#This Row],[KM - Inicio]]</f>
        <v>156.93</v>
      </c>
      <c r="AQ244" s="105">
        <f>BS_CONTROLE[[#This Row],[KM - Inicio]]</f>
        <v>156.93</v>
      </c>
      <c r="AR244" s="108">
        <v>0</v>
      </c>
      <c r="AS244" s="108">
        <v>0</v>
      </c>
      <c r="AT244" s="108">
        <v>0</v>
      </c>
      <c r="AU244" s="136"/>
      <c r="AV244" s="136"/>
      <c r="AW244" s="14"/>
      <c r="AX244" s="14"/>
      <c r="AY244" s="164">
        <f t="shared" si="20"/>
        <v>0</v>
      </c>
      <c r="AZ244" s="153"/>
      <c r="BA244" s="109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4" s="150"/>
      <c r="BG244" s="16"/>
      <c r="BH244" s="17">
        <v>0</v>
      </c>
      <c r="BI244" s="17"/>
      <c r="BJ244" s="17" t="s">
        <v>1145</v>
      </c>
      <c r="BK244" s="18" t="s">
        <v>1145</v>
      </c>
      <c r="BL244" s="16"/>
      <c r="BM244" s="130" t="s">
        <v>440</v>
      </c>
      <c r="BN244" s="130" t="s">
        <v>460</v>
      </c>
      <c r="BO244" s="130" t="s">
        <v>568</v>
      </c>
      <c r="BP244" s="18" t="s">
        <v>1145</v>
      </c>
      <c r="BQ244" s="12" t="str">
        <f t="shared" si="22"/>
        <v>Produção e Intervalo</v>
      </c>
      <c r="BR244" s="19">
        <f t="shared" si="23"/>
        <v>0</v>
      </c>
      <c r="BS244" s="19">
        <f t="shared" si="24"/>
        <v>0</v>
      </c>
      <c r="BT244" s="8" t="str">
        <f t="shared" si="25"/>
        <v>CCOCirculaçãoIntervaloContrato</v>
      </c>
    </row>
    <row r="245" spans="1:72" hidden="1">
      <c r="A245" s="47" t="str">
        <f t="shared" si="21"/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 t="shared" si="20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>
      <c r="A246" s="47" t="str">
        <f t="shared" si="21"/>
        <v>MODERNIZAÇÃO SERRA46063</v>
      </c>
      <c r="B246" s="102">
        <v>46063</v>
      </c>
      <c r="C246" s="135">
        <f>IF(BS_CONTROLE[[#This Row],[DATA]]="","",WEEKNUM(BS_CONTROLE[[#This Row],[DATA]]))</f>
        <v>7</v>
      </c>
      <c r="D246" s="104" t="s">
        <v>635</v>
      </c>
      <c r="E246" s="159">
        <v>61</v>
      </c>
      <c r="F246" s="126" t="s">
        <v>583</v>
      </c>
      <c r="G246" s="142" t="str">
        <f>IF(D246="","*",VLOOKUP(F246,BS_ATIVIDADE[],3,FALSE))</f>
        <v>OUTROS</v>
      </c>
      <c r="H246" s="106" t="s">
        <v>593</v>
      </c>
      <c r="I246" s="106" t="s">
        <v>593</v>
      </c>
      <c r="J246" s="105">
        <v>92</v>
      </c>
      <c r="K246" s="105">
        <v>75.2</v>
      </c>
      <c r="L246" s="105">
        <v>81.8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6" s="127" t="s">
        <v>1142</v>
      </c>
      <c r="O246" s="106">
        <v>0.33333333333333331</v>
      </c>
      <c r="P246" s="106">
        <v>0.33333333333333331</v>
      </c>
      <c r="Q246" s="105">
        <v>1</v>
      </c>
      <c r="R246" s="10" t="str">
        <f>IFERROR(_xlfn.XLOOKUP(F246, BS_ATIVIDADE[ATIVIDADE],BS_ATIVIDADE[UNIDADE] ), "*")</f>
        <v>BINÁRIO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1143</v>
      </c>
      <c r="W246" s="151" t="s">
        <v>1386</v>
      </c>
      <c r="X246" s="104" t="s">
        <v>416</v>
      </c>
      <c r="Y246" s="129" t="s">
        <v>415</v>
      </c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BLOCO</v>
      </c>
      <c r="AJ246" s="9" t="str">
        <f>IF(BS_CONTROLE[[#This Row],[Atividade]]=0, "-", BS_CONTROLE[[#This Row],[Atividade]])</f>
        <v>BLOCO</v>
      </c>
      <c r="AK246" s="31" t="str">
        <f>BS_CONTROLE[[#This Row],[Local - Partida]]</f>
        <v>-</v>
      </c>
      <c r="AL246" s="31" t="str">
        <f>BS_CONTROLE[[#This Row],[Local - Encerramento]]</f>
        <v>-</v>
      </c>
      <c r="AM246" s="105" t="str">
        <f>IF(BS_CONTROLE[[#This Row],[Entre - Estações]]=0, "-", BS_CONTROLE[[#This Row],[Entre - Estações]])</f>
        <v>ZEZ-ZXW</v>
      </c>
      <c r="AN246" s="105" t="str">
        <f>IF(BS_CONTROLE[[#This Row],[SB]]=0, "-", BS_CONTROLE[[#This Row],[SB]])</f>
        <v>K79ZEZ2/ZXWK792</v>
      </c>
      <c r="AO246" s="105">
        <f>IF(BS_CONTROLE[[#This Row],[SUB]]=0, "-", BS_CONTROLE[[#This Row],[SUB]])</f>
        <v>92</v>
      </c>
      <c r="AP246" s="105">
        <f>BS_CONTROLE[[#This Row],[KM - Inicio]]</f>
        <v>75.2</v>
      </c>
      <c r="AQ246" s="105">
        <f>BS_CONTROLE[[#This Row],[KM - Inicio]]</f>
        <v>75.2</v>
      </c>
      <c r="AR246" s="108">
        <v>0</v>
      </c>
      <c r="AS246" s="108">
        <v>0</v>
      </c>
      <c r="AT246" s="108">
        <v>0</v>
      </c>
      <c r="AU246" s="136"/>
      <c r="AV246" s="136"/>
      <c r="AW246" s="14"/>
      <c r="AX246" s="14"/>
      <c r="AY246" s="164">
        <f t="shared" si="20"/>
        <v>0</v>
      </c>
      <c r="AZ246" s="153"/>
      <c r="BA246" s="109">
        <v>0</v>
      </c>
      <c r="BB246" s="10" t="str">
        <f>IFERROR(_xlfn.XLOOKUP(AI246, BS_ATIVIDADE[ATIVIDADE],BS_ATIVIDADE[UNIDADE] ), "*")</f>
        <v>BINÁRIO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/>
      <c r="BG246" s="16"/>
      <c r="BH246" s="17">
        <v>0</v>
      </c>
      <c r="BI246" s="17"/>
      <c r="BJ246" s="17" t="s">
        <v>1145</v>
      </c>
      <c r="BK246" s="18" t="s">
        <v>1145</v>
      </c>
      <c r="BL246" s="16"/>
      <c r="BM246" s="130" t="s">
        <v>440</v>
      </c>
      <c r="BN246" s="130" t="s">
        <v>460</v>
      </c>
      <c r="BO246" s="130" t="s">
        <v>568</v>
      </c>
      <c r="BP246" s="18" t="s">
        <v>1145</v>
      </c>
      <c r="BQ246" s="12" t="str">
        <f t="shared" si="22"/>
        <v>Produção e Intervalo</v>
      </c>
      <c r="BR246" s="19">
        <f t="shared" si="23"/>
        <v>0</v>
      </c>
      <c r="BS246" s="19">
        <f t="shared" si="24"/>
        <v>0</v>
      </c>
      <c r="BT246" s="8" t="str">
        <f t="shared" si="25"/>
        <v>CCOCirculaçãoIntervaloContrato</v>
      </c>
    </row>
    <row r="247" spans="1:72">
      <c r="A247" s="47" t="str">
        <f t="shared" si="21"/>
        <v>W6146063</v>
      </c>
      <c r="B247" s="102">
        <v>46063</v>
      </c>
      <c r="C247" s="135">
        <f>IF(BS_CONTROLE[[#This Row],[DATA]]="","",WEEKNUM(BS_CONTROLE[[#This Row],[DATA]]))</f>
        <v>7</v>
      </c>
      <c r="D247" s="104" t="s">
        <v>827</v>
      </c>
      <c r="E247" s="159">
        <v>61</v>
      </c>
      <c r="F247" s="126" t="s">
        <v>722</v>
      </c>
      <c r="G247" s="142" t="str">
        <f>IF(D247="","*",VLOOKUP(F247,BS_ATIVIDADE[],3,FALSE))</f>
        <v>MODERNIZAÇÃO</v>
      </c>
      <c r="H247" s="106" t="s">
        <v>1387</v>
      </c>
      <c r="I247" s="106" t="s">
        <v>1387</v>
      </c>
      <c r="J247" s="105">
        <v>92</v>
      </c>
      <c r="K247" s="105">
        <v>75.2</v>
      </c>
      <c r="L247" s="105">
        <v>81.8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7" s="127" t="s">
        <v>1142</v>
      </c>
      <c r="O247" s="106">
        <v>0.3125</v>
      </c>
      <c r="P247" s="106">
        <v>6.9444444444444447E-4</v>
      </c>
      <c r="Q247" s="105">
        <v>1</v>
      </c>
      <c r="R247" s="10" t="str">
        <f>IFERROR(_xlfn.XLOOKUP(F247, BS_ATIVIDADE[ATIVIDADE],BS_ATIVIDADE[UNIDADE] ), "*")</f>
        <v>VAGÕES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7" s="105" t="s">
        <v>1143</v>
      </c>
      <c r="W247" s="151" t="s">
        <v>1388</v>
      </c>
      <c r="X247" s="104" t="s">
        <v>416</v>
      </c>
      <c r="Y247" s="129" t="s">
        <v>415</v>
      </c>
      <c r="Z247" s="104"/>
      <c r="AA247" s="105">
        <v>1</v>
      </c>
      <c r="AB247" s="103" t="s">
        <v>412</v>
      </c>
      <c r="AC247" s="152"/>
      <c r="AD247" s="107">
        <v>0.29166666666666669</v>
      </c>
      <c r="AE247" s="105">
        <v>7663</v>
      </c>
      <c r="AF247" s="105" t="s">
        <v>593</v>
      </c>
      <c r="AG247" s="105"/>
      <c r="AH247" s="15"/>
      <c r="AI247" s="126" t="s">
        <v>607</v>
      </c>
      <c r="AJ247" s="9" t="str">
        <f>IF(BS_CONTROLE[[#This Row],[Atividade]]=0, "-", BS_CONTROLE[[#This Row],[Atividade]])</f>
        <v>MODERNIZAÇÃO - PEDRA - DESCARGA</v>
      </c>
      <c r="AK247" s="31" t="str">
        <f>BS_CONTROLE[[#This Row],[Local - Partida]]</f>
        <v>K67ZEV-1</v>
      </c>
      <c r="AL247" s="31" t="str">
        <f>BS_CONTROLE[[#This Row],[Local - Encerramento]]</f>
        <v>K67ZEV-1</v>
      </c>
      <c r="AM247" s="105" t="str">
        <f>IF(BS_CONTROLE[[#This Row],[Entre - Estações]]=0, "-", BS_CONTROLE[[#This Row],[Entre - Estações]])</f>
        <v>ZEZ-ZXW</v>
      </c>
      <c r="AN247" s="105" t="str">
        <f>IF(BS_CONTROLE[[#This Row],[SB]]=0, "-", BS_CONTROLE[[#This Row],[SB]])</f>
        <v>K79ZEZ2/ZXWK792</v>
      </c>
      <c r="AO247" s="105">
        <f>IF(BS_CONTROLE[[#This Row],[SUB]]=0, "-", BS_CONTROLE[[#This Row],[SUB]])</f>
        <v>92</v>
      </c>
      <c r="AP247" s="105">
        <f>BS_CONTROLE[[#This Row],[KM - Inicio]]</f>
        <v>75.2</v>
      </c>
      <c r="AQ247" s="105">
        <f>BS_CONTROLE[[#This Row],[KM - Inicio]]</f>
        <v>75.2</v>
      </c>
      <c r="AR247" s="108">
        <v>0.33402777777777776</v>
      </c>
      <c r="AS247" s="108">
        <v>0</v>
      </c>
      <c r="AT247" s="108">
        <v>6.9444444444444447E-4</v>
      </c>
      <c r="AU247" s="136"/>
      <c r="AV247" s="136"/>
      <c r="AW247" s="14"/>
      <c r="AX247" s="14"/>
      <c r="AY247" s="164">
        <f t="shared" si="20"/>
        <v>6.9444444444444447E-4</v>
      </c>
      <c r="AZ247" s="153"/>
      <c r="BA247" s="109">
        <v>1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7" s="150"/>
      <c r="BG247" s="16"/>
      <c r="BH247" s="17">
        <v>2</v>
      </c>
      <c r="BI247" s="17"/>
      <c r="BJ247" s="17" t="s">
        <v>1389</v>
      </c>
      <c r="BK247" s="18" t="s">
        <v>1389</v>
      </c>
      <c r="BL247" s="16"/>
      <c r="BM247" s="130" t="s">
        <v>440</v>
      </c>
      <c r="BN247" s="130" t="s">
        <v>460</v>
      </c>
      <c r="BO247" s="130" t="s">
        <v>568</v>
      </c>
      <c r="BP247" s="18" t="s">
        <v>1390</v>
      </c>
      <c r="BQ247" s="12" t="str">
        <f t="shared" si="22"/>
        <v>Aderente</v>
      </c>
      <c r="BR247" s="19">
        <f t="shared" si="23"/>
        <v>1</v>
      </c>
      <c r="BS247" s="19">
        <f t="shared" si="24"/>
        <v>1</v>
      </c>
      <c r="BT247" s="8" t="str">
        <f t="shared" si="25"/>
        <v>CCOCirculaçãoIntervaloContrato</v>
      </c>
    </row>
    <row r="248" spans="1:72">
      <c r="A248" s="47" t="str">
        <f t="shared" si="21"/>
        <v>V8546063</v>
      </c>
      <c r="B248" s="102">
        <v>46063</v>
      </c>
      <c r="C248" s="135">
        <f>IF(BS_CONTROLE[[#This Row],[DATA]]="","",WEEKNUM(BS_CONTROLE[[#This Row],[DATA]]))</f>
        <v>7</v>
      </c>
      <c r="D248" s="104" t="s">
        <v>794</v>
      </c>
      <c r="E248" s="159">
        <v>242</v>
      </c>
      <c r="F248" s="126" t="s">
        <v>698</v>
      </c>
      <c r="G248" s="142" t="str">
        <f>IF(D248="","*",VLOOKUP(F248,BS_ATIVIDADE[],3,FALSE))</f>
        <v>MECANIZAÇÃO - SOCADORA</v>
      </c>
      <c r="H248" s="106" t="s">
        <v>1387</v>
      </c>
      <c r="I248" s="106" t="s">
        <v>1387</v>
      </c>
      <c r="J248" s="105">
        <v>92</v>
      </c>
      <c r="K248" s="105">
        <v>75.2</v>
      </c>
      <c r="L248" s="105">
        <v>81.8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8" s="127" t="s">
        <v>1142</v>
      </c>
      <c r="O248" s="106">
        <v>0.3125</v>
      </c>
      <c r="P248" s="106">
        <v>6.9444444444444447E-4</v>
      </c>
      <c r="Q248" s="105">
        <v>200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8" s="105" t="s">
        <v>1143</v>
      </c>
      <c r="W248" s="151" t="s">
        <v>1050</v>
      </c>
      <c r="X248" s="104" t="s">
        <v>416</v>
      </c>
      <c r="Y248" s="129" t="s">
        <v>415</v>
      </c>
      <c r="Z248" s="104"/>
      <c r="AA248" s="105">
        <v>1</v>
      </c>
      <c r="AB248" s="103" t="s">
        <v>412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K67ZEV-1</v>
      </c>
      <c r="AL248" s="31" t="str">
        <f>BS_CONTROLE[[#This Row],[Local - Encerramento]]</f>
        <v>K67ZEV-1</v>
      </c>
      <c r="AM248" s="105" t="str">
        <f>IF(BS_CONTROLE[[#This Row],[Entre - Estações]]=0, "-", BS_CONTROLE[[#This Row],[Entre - Estações]])</f>
        <v>ZEZ-ZXW</v>
      </c>
      <c r="AN248" s="105" t="str">
        <f>IF(BS_CONTROLE[[#This Row],[SB]]=0, "-", BS_CONTROLE[[#This Row],[SB]])</f>
        <v>K79ZEZ2/ZXWK792</v>
      </c>
      <c r="AO248" s="105">
        <f>IF(BS_CONTROLE[[#This Row],[SUB]]=0, "-", BS_CONTROLE[[#This Row],[SUB]])</f>
        <v>92</v>
      </c>
      <c r="AP248" s="105">
        <f>BS_CONTROLE[[#This Row],[KM - Inicio]]</f>
        <v>75.2</v>
      </c>
      <c r="AQ248" s="105">
        <f>BS_CONTROLE[[#This Row],[KM - Inicio]]</f>
        <v>75.2</v>
      </c>
      <c r="AR248" s="108">
        <v>0</v>
      </c>
      <c r="AS248" s="108">
        <v>0</v>
      </c>
      <c r="AT248" s="108">
        <v>0</v>
      </c>
      <c r="AU248" s="136"/>
      <c r="AV248" s="136"/>
      <c r="AW248" s="14"/>
      <c r="AX248" s="14"/>
      <c r="AY248" s="164">
        <f t="shared" si="20"/>
        <v>0</v>
      </c>
      <c r="AZ248" s="153"/>
      <c r="BA248" s="109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8" s="150"/>
      <c r="BG248" s="16"/>
      <c r="BH248" s="17">
        <v>0</v>
      </c>
      <c r="BI248" s="17"/>
      <c r="BJ248" s="17" t="s">
        <v>1145</v>
      </c>
      <c r="BK248" s="18" t="s">
        <v>1145</v>
      </c>
      <c r="BL248" s="16"/>
      <c r="BM248" s="130" t="s">
        <v>440</v>
      </c>
      <c r="BN248" s="130" t="s">
        <v>460</v>
      </c>
      <c r="BO248" s="130" t="s">
        <v>568</v>
      </c>
      <c r="BP248" s="18" t="s">
        <v>1145</v>
      </c>
      <c r="BQ248" s="12" t="str">
        <f t="shared" si="22"/>
        <v>Produção e Intervalo</v>
      </c>
      <c r="BR248" s="19">
        <f t="shared" si="23"/>
        <v>0</v>
      </c>
      <c r="BS248" s="19">
        <f t="shared" si="24"/>
        <v>0</v>
      </c>
      <c r="BT248" s="8" t="str">
        <f t="shared" si="25"/>
        <v>CCOCirculaçãoIntervaloContrato</v>
      </c>
    </row>
    <row r="249" spans="1:72" hidden="1">
      <c r="A249" s="47" t="str">
        <f t="shared" si="21"/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 t="shared" si="20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>
      <c r="A250" s="47" t="str">
        <f t="shared" si="21"/>
        <v>MODERNIZAÇÃO SERRA46063</v>
      </c>
      <c r="B250" s="102">
        <v>46063</v>
      </c>
      <c r="C250" s="135">
        <f>IF(BS_CONTROLE[[#This Row],[DATA]]="","",WEEKNUM(BS_CONTROLE[[#This Row],[DATA]]))</f>
        <v>7</v>
      </c>
      <c r="D250" s="104" t="s">
        <v>635</v>
      </c>
      <c r="E250" s="159">
        <v>61</v>
      </c>
      <c r="F250" s="126" t="s">
        <v>583</v>
      </c>
      <c r="G250" s="142" t="str">
        <f>IF(D250="","*",VLOOKUP(F250,BS_ATIVIDADE[],3,FALSE))</f>
        <v>OUTROS</v>
      </c>
      <c r="H250" s="106" t="s">
        <v>593</v>
      </c>
      <c r="I250" s="106" t="s">
        <v>593</v>
      </c>
      <c r="J250" s="105">
        <v>92</v>
      </c>
      <c r="K250" s="105">
        <v>102.48</v>
      </c>
      <c r="L250" s="105">
        <v>102.18</v>
      </c>
      <c r="M250" s="127" t="s">
        <v>331</v>
      </c>
      <c r="N250" s="127" t="s">
        <v>1154</v>
      </c>
      <c r="O250" s="106">
        <v>0.33333333333333331</v>
      </c>
      <c r="P250" s="106">
        <v>0.22916666666666666</v>
      </c>
      <c r="Q250" s="105">
        <v>1</v>
      </c>
      <c r="R250" s="10" t="str">
        <f>IFERROR(_xlfn.XLOOKUP(F250, BS_ATIVIDADE[ATIVIDADE],BS_ATIVIDADE[UNIDADE] ), "*")</f>
        <v>BINÁRIO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0" s="105" t="s">
        <v>1143</v>
      </c>
      <c r="W250" s="151" t="s">
        <v>1155</v>
      </c>
      <c r="X250" s="104" t="s">
        <v>416</v>
      </c>
      <c r="Y250" s="129" t="s">
        <v>415</v>
      </c>
      <c r="Z250" s="104"/>
      <c r="AA250" s="105" t="s">
        <v>593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BLOCO</v>
      </c>
      <c r="AJ250" s="9" t="str">
        <f>IF(BS_CONTROLE[[#This Row],[Atividade]]=0, "-", BS_CONTROLE[[#This Row],[Atividade]])</f>
        <v>BLOCO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ZGP-ZPT</v>
      </c>
      <c r="AN250" s="105" t="str">
        <f>IF(BS_CONTROLE[[#This Row],[SB]]=0, "-", BS_CONTROLE[[#This Row],[SB]])</f>
        <v>ZGP2/105ZGP2/ZPT1052</v>
      </c>
      <c r="AO250" s="105">
        <f>IF(BS_CONTROLE[[#This Row],[SUB]]=0, "-", BS_CONTROLE[[#This Row],[SUB]])</f>
        <v>92</v>
      </c>
      <c r="AP250" s="105">
        <f>BS_CONTROLE[[#This Row],[KM - Inicio]]</f>
        <v>102.48</v>
      </c>
      <c r="AQ250" s="105">
        <f>BS_CONTROLE[[#This Row],[KM - Inicio]]</f>
        <v>102.48</v>
      </c>
      <c r="AR250" s="108">
        <v>0</v>
      </c>
      <c r="AS250" s="108">
        <v>0</v>
      </c>
      <c r="AT250" s="108">
        <v>0</v>
      </c>
      <c r="AU250" s="136"/>
      <c r="AV250" s="136"/>
      <c r="AW250" s="14"/>
      <c r="AX250" s="14"/>
      <c r="AY250" s="164">
        <f t="shared" si="20"/>
        <v>0</v>
      </c>
      <c r="AZ250" s="153"/>
      <c r="BA250" s="109">
        <v>0</v>
      </c>
      <c r="BB250" s="10" t="str">
        <f>IFERROR(_xlfn.XLOOKUP(AI250, BS_ATIVIDADE[ATIVIDADE],BS_ATIVIDADE[UNIDADE] ), "*")</f>
        <v>BINÁRIO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0" s="150"/>
      <c r="BG250" s="16"/>
      <c r="BH250" s="17">
        <v>0</v>
      </c>
      <c r="BI250" s="17"/>
      <c r="BJ250" s="17" t="s">
        <v>1145</v>
      </c>
      <c r="BK250" s="18" t="s">
        <v>1145</v>
      </c>
      <c r="BL250" s="16"/>
      <c r="BM250" s="130" t="s">
        <v>440</v>
      </c>
      <c r="BN250" s="130" t="s">
        <v>460</v>
      </c>
      <c r="BO250" s="130" t="s">
        <v>568</v>
      </c>
      <c r="BP250" s="18" t="s">
        <v>1145</v>
      </c>
      <c r="BQ250" s="12" t="str">
        <f t="shared" si="22"/>
        <v>Produção e Intervalo</v>
      </c>
      <c r="BR250" s="19">
        <f t="shared" si="23"/>
        <v>0</v>
      </c>
      <c r="BS250" s="19">
        <f t="shared" si="24"/>
        <v>0</v>
      </c>
      <c r="BT250" s="8" t="str">
        <f t="shared" si="25"/>
        <v>CCOCirculaçãoIntervaloContrato</v>
      </c>
    </row>
    <row r="251" spans="1:72">
      <c r="A251" s="47" t="str">
        <f t="shared" si="21"/>
        <v>W6246063</v>
      </c>
      <c r="B251" s="102">
        <v>46063</v>
      </c>
      <c r="C251" s="135">
        <f>IF(BS_CONTROLE[[#This Row],[DATA]]="","",WEEKNUM(BS_CONTROLE[[#This Row],[DATA]]))</f>
        <v>7</v>
      </c>
      <c r="D251" s="104" t="s">
        <v>828</v>
      </c>
      <c r="E251" s="159">
        <v>66</v>
      </c>
      <c r="F251" s="126" t="s">
        <v>786</v>
      </c>
      <c r="G251" s="142" t="str">
        <f>IF(D251="","*",VLOOKUP(F251,BS_ATIVIDADE[],3,FALSE))</f>
        <v>OUTROS</v>
      </c>
      <c r="H251" s="106" t="s">
        <v>184</v>
      </c>
      <c r="I251" s="106" t="s">
        <v>1107</v>
      </c>
      <c r="J251" s="105">
        <v>92</v>
      </c>
      <c r="K251" s="105">
        <v>102.1</v>
      </c>
      <c r="L251" s="105">
        <v>106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51" s="106">
        <v>0.3125</v>
      </c>
      <c r="P251" s="106">
        <v>6.9444444444444447E-4</v>
      </c>
      <c r="Q251" s="105">
        <v>1</v>
      </c>
      <c r="R251" s="10" t="str">
        <f>IFERROR(_xlfn.XLOOKUP(F251, BS_ATIVIDADE[ATIVIDADE],BS_ATIVIDADE[UNIDADE] ), "*")</f>
        <v>Nº DE PEÇAS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1" s="105" t="s">
        <v>1143</v>
      </c>
      <c r="W251" s="151" t="s">
        <v>1156</v>
      </c>
      <c r="X251" s="104" t="s">
        <v>416</v>
      </c>
      <c r="Y251" s="129" t="s">
        <v>415</v>
      </c>
      <c r="Z251" s="104"/>
      <c r="AA251" s="105">
        <v>1</v>
      </c>
      <c r="AB251" s="103" t="s">
        <v>412</v>
      </c>
      <c r="AC251" s="152"/>
      <c r="AD251" s="107">
        <v>0.29166666666666669</v>
      </c>
      <c r="AE251" s="105">
        <v>9038</v>
      </c>
      <c r="AF251" s="105"/>
      <c r="AG251" s="105"/>
      <c r="AH251" s="15"/>
      <c r="AI251" s="126" t="s">
        <v>607</v>
      </c>
      <c r="AJ251" s="9" t="str">
        <f>IF(BS_CONTROLE[[#This Row],[Atividade]]=0, "-", BS_CONTROLE[[#This Row],[Atividade]])</f>
        <v>RECOLHIMENTO DE DORMENTE</v>
      </c>
      <c r="AK251" s="31" t="str">
        <f>BS_CONTROLE[[#This Row],[Local - Partida]]</f>
        <v>ZPT1051</v>
      </c>
      <c r="AL251" s="31" t="str">
        <f>BS_CONTROLE[[#This Row],[Local - Encerramento]]</f>
        <v>ZPTZDR</v>
      </c>
      <c r="AM251" s="105" t="str">
        <f>IF(BS_CONTROLE[[#This Row],[Entre - Estações]]=0, "-", BS_CONTROLE[[#This Row],[Entre - Estações]])</f>
        <v>ZGP</v>
      </c>
      <c r="AN251" s="105" t="str">
        <f>IF(BS_CONTROLE[[#This Row],[SB]]=0, "-", BS_CONTROLE[[#This Row],[SB]])</f>
        <v>ZGP2</v>
      </c>
      <c r="AO251" s="105">
        <f>IF(BS_CONTROLE[[#This Row],[SUB]]=0, "-", BS_CONTROLE[[#This Row],[SUB]])</f>
        <v>92</v>
      </c>
      <c r="AP251" s="105">
        <f>BS_CONTROLE[[#This Row],[KM - Inicio]]</f>
        <v>102.1</v>
      </c>
      <c r="AQ251" s="105">
        <f>BS_CONTROLE[[#This Row],[KM - Inicio]]</f>
        <v>102.1</v>
      </c>
      <c r="AR251" s="108">
        <v>0.31527777777777777</v>
      </c>
      <c r="AS251" s="108">
        <v>0</v>
      </c>
      <c r="AT251" s="108">
        <v>6.9444444444444447E-4</v>
      </c>
      <c r="AU251" s="136"/>
      <c r="AV251" s="136"/>
      <c r="AW251" s="14"/>
      <c r="AX251" s="14"/>
      <c r="AY251" s="164">
        <f t="shared" si="20"/>
        <v>6.9444444444444447E-4</v>
      </c>
      <c r="AZ251" s="153"/>
      <c r="BA251" s="109">
        <v>1</v>
      </c>
      <c r="BB251" s="10" t="str">
        <f>IFERROR(_xlfn.XLOOKUP(AI251, BS_ATIVIDADE[ATIVIDADE],BS_ATIVIDADE[UNIDADE] ), "*")</f>
        <v>BINÁRIO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1" s="150"/>
      <c r="BG251" s="16"/>
      <c r="BH251" s="17">
        <v>2</v>
      </c>
      <c r="BI251" s="17"/>
      <c r="BJ251" s="17" t="s">
        <v>1145</v>
      </c>
      <c r="BK251" s="18" t="s">
        <v>1391</v>
      </c>
      <c r="BL251" s="16"/>
      <c r="BM251" s="130" t="s">
        <v>440</v>
      </c>
      <c r="BN251" s="130" t="s">
        <v>460</v>
      </c>
      <c r="BO251" s="130" t="s">
        <v>568</v>
      </c>
      <c r="BP251" s="18" t="s">
        <v>1145</v>
      </c>
      <c r="BQ251" s="12" t="str">
        <f t="shared" si="22"/>
        <v>Aderente</v>
      </c>
      <c r="BR251" s="19">
        <f t="shared" si="23"/>
        <v>1</v>
      </c>
      <c r="BS251" s="19">
        <f t="shared" si="24"/>
        <v>1</v>
      </c>
      <c r="BT251" s="8" t="str">
        <f t="shared" si="25"/>
        <v>CCOCirculaçãoIntervaloContrato</v>
      </c>
    </row>
    <row r="252" spans="1:72">
      <c r="A252" s="47" t="str">
        <f t="shared" si="21"/>
        <v>DIEGO (TF-42)46063</v>
      </c>
      <c r="B252" s="102">
        <v>46063</v>
      </c>
      <c r="C252" s="135">
        <f>IF(BS_CONTROLE[[#This Row],[DATA]]="","",WEEKNUM(BS_CONTROLE[[#This Row],[DATA]]))</f>
        <v>7</v>
      </c>
      <c r="D252" s="104" t="s">
        <v>870</v>
      </c>
      <c r="E252" s="159">
        <v>93</v>
      </c>
      <c r="F252" s="126" t="s">
        <v>671</v>
      </c>
      <c r="G252" s="142" t="str">
        <f>IF(D252="","*",VLOOKUP(F252,BS_ATIVIDADE[],3,FALSE))</f>
        <v>LIMPEZA LASTRO</v>
      </c>
      <c r="H252" s="106" t="s">
        <v>593</v>
      </c>
      <c r="I252" s="106" t="s">
        <v>593</v>
      </c>
      <c r="J252" s="105">
        <v>53</v>
      </c>
      <c r="K252" s="105">
        <v>109.05</v>
      </c>
      <c r="L252" s="105" t="s">
        <v>593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52" s="106">
        <v>0.41666666666666669</v>
      </c>
      <c r="P252" s="106">
        <v>8.3333333333333329E-2</v>
      </c>
      <c r="Q252" s="105">
        <v>30</v>
      </c>
      <c r="R252" s="10" t="str">
        <f>IFERROR(_xlfn.XLOOKUP(F252, BS_ATIVIDADE[ATIVIDADE],BS_ATIVIDADE[UNIDADE] ), "*")</f>
        <v>M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2" s="105" t="s">
        <v>1104</v>
      </c>
      <c r="W252" s="151" t="s">
        <v>1191</v>
      </c>
      <c r="X252" s="104" t="s">
        <v>421</v>
      </c>
      <c r="Y252" s="129" t="s">
        <v>424</v>
      </c>
      <c r="Z252" s="104"/>
      <c r="AA252" s="105" t="s">
        <v>593</v>
      </c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LIMPEZA LASTRO</v>
      </c>
      <c r="AJ252" s="9" t="str">
        <f>IF(BS_CONTROLE[[#This Row],[Atividade]]=0, "-", BS_CONTROLE[[#This Row],[Atividade]])</f>
        <v>LIMPEZA LASTRO</v>
      </c>
      <c r="AK252" s="31" t="str">
        <f>BS_CONTROLE[[#This Row],[Local - Partida]]</f>
        <v>-</v>
      </c>
      <c r="AL252" s="31" t="str">
        <f>BS_CONTROLE[[#This Row],[Local - Encerramento]]</f>
        <v>-</v>
      </c>
      <c r="AM252" s="105" t="str">
        <f>IF(BS_CONTROLE[[#This Row],[Entre - Estações]]=0, "-", BS_CONTROLE[[#This Row],[Entre - Estações]])</f>
        <v>PAT-ZGM</v>
      </c>
      <c r="AN252" s="105" t="str">
        <f>IF(BS_CONTROLE[[#This Row],[SB]]=0, "-", BS_CONTROLE[[#This Row],[SB]])</f>
        <v>PAT1102</v>
      </c>
      <c r="AO252" s="105">
        <f>IF(BS_CONTROLE[[#This Row],[SUB]]=0, "-", BS_CONTROLE[[#This Row],[SUB]])</f>
        <v>53</v>
      </c>
      <c r="AP252" s="105">
        <f>BS_CONTROLE[[#This Row],[KM - Inicio]]</f>
        <v>109.05</v>
      </c>
      <c r="AQ252" s="105">
        <f>BS_CONTROLE[[#This Row],[KM - Inicio]]</f>
        <v>109.05</v>
      </c>
      <c r="AR252" s="108">
        <v>0</v>
      </c>
      <c r="AS252" s="108">
        <v>0</v>
      </c>
      <c r="AT252" s="108">
        <v>0</v>
      </c>
      <c r="AU252" s="136"/>
      <c r="AV252" s="136"/>
      <c r="AW252" s="14"/>
      <c r="AX252" s="14"/>
      <c r="AY252" s="164">
        <f t="shared" si="20"/>
        <v>0</v>
      </c>
      <c r="AZ252" s="153"/>
      <c r="BA252" s="109">
        <v>0</v>
      </c>
      <c r="BB252" s="10" t="str">
        <f>IFERROR(_xlfn.XLOOKUP(AI252, BS_ATIVIDADE[ATIVIDADE],BS_ATIVIDADE[UNIDADE] ), "*")</f>
        <v>M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2" s="150"/>
      <c r="BG252" s="16"/>
      <c r="BH252" s="17">
        <v>0</v>
      </c>
      <c r="BI252" s="17"/>
      <c r="BJ252" s="17" t="s">
        <v>1392</v>
      </c>
      <c r="BK252" s="18" t="s">
        <v>1392</v>
      </c>
      <c r="BL252" s="16"/>
      <c r="BM252" s="130" t="s">
        <v>441</v>
      </c>
      <c r="BN252" s="130" t="s">
        <v>470</v>
      </c>
      <c r="BO252" s="130" t="s">
        <v>521</v>
      </c>
      <c r="BP252" s="18" t="s">
        <v>1392</v>
      </c>
      <c r="BQ252" s="12" t="str">
        <f t="shared" si="22"/>
        <v>Produção e Intervalo</v>
      </c>
      <c r="BR252" s="19">
        <f t="shared" si="23"/>
        <v>0</v>
      </c>
      <c r="BS252" s="19">
        <f t="shared" si="24"/>
        <v>0</v>
      </c>
      <c r="BT252" s="8" t="str">
        <f t="shared" si="25"/>
        <v>SuperExecução</v>
      </c>
    </row>
    <row r="253" spans="1:72">
      <c r="A253" s="47" t="str">
        <f t="shared" si="21"/>
        <v>EXPANSÃO TURMA 146063</v>
      </c>
      <c r="B253" s="102">
        <v>46063</v>
      </c>
      <c r="C253" s="135">
        <f>IF(BS_CONTROLE[[#This Row],[DATA]]="","",WEEKNUM(BS_CONTROLE[[#This Row],[DATA]]))</f>
        <v>7</v>
      </c>
      <c r="D253" s="104" t="s">
        <v>594</v>
      </c>
      <c r="E253" s="159">
        <v>185</v>
      </c>
      <c r="F253" s="126" t="s">
        <v>654</v>
      </c>
      <c r="G253" s="142" t="str">
        <f>IF(D253="","*",VLOOKUP(F253,BS_ATIVIDADE[],3,FALSE))</f>
        <v>EXPANSÃO</v>
      </c>
      <c r="H253" s="106" t="s">
        <v>593</v>
      </c>
      <c r="I253" s="106" t="s">
        <v>593</v>
      </c>
      <c r="J253" s="105">
        <v>53</v>
      </c>
      <c r="K253" s="105">
        <v>123.76</v>
      </c>
      <c r="L253" s="105" t="s">
        <v>593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53" s="127" t="s">
        <v>142</v>
      </c>
      <c r="O253" s="106">
        <v>0.33333333333333331</v>
      </c>
      <c r="P253" s="106">
        <v>8.3333333333333329E-2</v>
      </c>
      <c r="Q253" s="105">
        <v>1</v>
      </c>
      <c r="R253" s="10" t="str">
        <f>IFERROR(_xlfn.XLOOKUP(F253, BS_ATIVIDADE[ATIVIDADE],BS_ATIVIDADE[UNIDADE] ), "*")</f>
        <v>Nº DE SOLDA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3" s="105" t="s">
        <v>1113</v>
      </c>
      <c r="W253" s="151" t="s">
        <v>1055</v>
      </c>
      <c r="X253" s="104" t="s">
        <v>421</v>
      </c>
      <c r="Y253" s="129" t="s">
        <v>424</v>
      </c>
      <c r="Z253" s="104"/>
      <c r="AA253" s="105" t="s">
        <v>593</v>
      </c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EXPANSÃO - SOLDA</v>
      </c>
      <c r="AJ253" s="9" t="str">
        <f>IF(BS_CONTROLE[[#This Row],[Atividade]]=0, "-", BS_CONTROLE[[#This Row],[Atividade]])</f>
        <v>EXPANSÃO - SOLDA</v>
      </c>
      <c r="AK253" s="31" t="str">
        <f>BS_CONTROLE[[#This Row],[Local - Partida]]</f>
        <v>-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ZZV-ZPG</v>
      </c>
      <c r="AN253" s="105" t="str">
        <f>IF(BS_CONTROLE[[#This Row],[SB]]=0, "-", BS_CONTROLE[[#This Row],[SB]])</f>
        <v>ZPGRUM2</v>
      </c>
      <c r="AO253" s="105">
        <f>IF(BS_CONTROLE[[#This Row],[SUB]]=0, "-", BS_CONTROLE[[#This Row],[SUB]])</f>
        <v>53</v>
      </c>
      <c r="AP253" s="105">
        <f>BS_CONTROLE[[#This Row],[KM - Inicio]]</f>
        <v>123.76</v>
      </c>
      <c r="AQ253" s="105">
        <f>BS_CONTROLE[[#This Row],[KM - Inicio]]</f>
        <v>123.76</v>
      </c>
      <c r="AR253" s="108">
        <v>0</v>
      </c>
      <c r="AS253" s="108">
        <v>0</v>
      </c>
      <c r="AT253" s="108">
        <v>0</v>
      </c>
      <c r="AU253" s="136"/>
      <c r="AV253" s="136"/>
      <c r="AW253" s="14"/>
      <c r="AX253" s="14"/>
      <c r="AY253" s="164">
        <f t="shared" si="20"/>
        <v>0</v>
      </c>
      <c r="AZ253" s="153"/>
      <c r="BA253" s="109">
        <v>0</v>
      </c>
      <c r="BB253" s="10" t="str">
        <f>IFERROR(_xlfn.XLOOKUP(AI253, BS_ATIVIDADE[ATIVIDADE],BS_ATIVIDADE[UNIDADE] ), "*")</f>
        <v>Nº DE SOLDA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3" s="150"/>
      <c r="BG253" s="16"/>
      <c r="BH253" s="17">
        <v>0</v>
      </c>
      <c r="BI253" s="17"/>
      <c r="BJ253" s="17" t="s">
        <v>1363</v>
      </c>
      <c r="BK253" s="18" t="s">
        <v>1363</v>
      </c>
      <c r="BL253" s="16"/>
      <c r="BM253" s="130" t="s">
        <v>447</v>
      </c>
      <c r="BN253" s="130" t="s">
        <v>471</v>
      </c>
      <c r="BO253" s="130" t="s">
        <v>471</v>
      </c>
      <c r="BP253" s="18" t="s">
        <v>1363</v>
      </c>
      <c r="BQ253" s="12" t="str">
        <f t="shared" si="22"/>
        <v>Produção e Intervalo</v>
      </c>
      <c r="BR253" s="19">
        <f t="shared" si="23"/>
        <v>0</v>
      </c>
      <c r="BS253" s="19">
        <f t="shared" si="24"/>
        <v>0</v>
      </c>
      <c r="BT253" s="8" t="str">
        <f t="shared" si="25"/>
        <v>CondiçõesClimáticaChuva</v>
      </c>
    </row>
    <row r="254" spans="1:72" hidden="1">
      <c r="A254" s="47" t="str">
        <f t="shared" si="21"/>
        <v/>
      </c>
      <c r="B254" s="102"/>
      <c r="C254" s="135" t="str">
        <f>IF(BS_CONTROLE[[#This Row],[DATA]]="","",WEEKNUM(BS_CONTROLE[[#This Row],[DATA]]))</f>
        <v/>
      </c>
      <c r="D254" s="104"/>
      <c r="E254" s="159"/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/>
      <c r="N254" s="127"/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 t="s">
        <v>593</v>
      </c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 t="shared" si="20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 hidden="1">
      <c r="A255" s="47" t="str">
        <f t="shared" si="21"/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 t="shared" si="20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 hidden="1">
      <c r="A256" s="47" t="str">
        <f t="shared" si="21"/>
        <v>EXPANSÃO TURMA 146064</v>
      </c>
      <c r="B256" s="102">
        <v>46064</v>
      </c>
      <c r="C256" s="135">
        <f>IF(BS_CONTROLE[[#This Row],[DATA]]="","",WEEKNUM(BS_CONTROLE[[#This Row],[DATA]]))</f>
        <v>7</v>
      </c>
      <c r="D256" s="104" t="s">
        <v>594</v>
      </c>
      <c r="E256" s="159"/>
      <c r="F256" s="126" t="s">
        <v>654</v>
      </c>
      <c r="G256" s="142" t="str">
        <f>IF(D256="","*",VLOOKUP(F256,BS_ATIVIDADE[],3,FALSE))</f>
        <v>EXPANSÃO</v>
      </c>
      <c r="H256" s="106" t="s">
        <v>593</v>
      </c>
      <c r="I256" s="106" t="s">
        <v>593</v>
      </c>
      <c r="J256" s="105">
        <v>70</v>
      </c>
      <c r="K256" s="105">
        <v>113.6</v>
      </c>
      <c r="L256" s="105" t="s">
        <v>593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56" s="106">
        <v>0.375</v>
      </c>
      <c r="P256" s="106">
        <v>6.25E-2</v>
      </c>
      <c r="Q256" s="105">
        <v>1</v>
      </c>
      <c r="R256" s="10" t="str">
        <f>IFERROR(_xlfn.XLOOKUP(F256, BS_ATIVIDADE[ATIVIDADE],BS_ATIVIDADE[UNIDADE] ), "*")</f>
        <v>Nº DE SOLDA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6" s="105" t="s">
        <v>1272</v>
      </c>
      <c r="W256" s="151" t="s">
        <v>1055</v>
      </c>
      <c r="X256" s="104" t="s">
        <v>421</v>
      </c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EXPANSÃO - SOLDA</v>
      </c>
      <c r="AJ256" s="9" t="str">
        <f>IF(BS_CONTROLE[[#This Row],[Atividade]]=0, "-", BS_CONTROLE[[#This Row],[Atividade]])</f>
        <v>EXPANSÃO - SOLDA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5" t="str">
        <f>IF(BS_CONTROLE[[#This Row],[Entre - Estações]]=0, "-", BS_CONTROLE[[#This Row],[Entre - Estações]])</f>
        <v>ZCD</v>
      </c>
      <c r="AN256" s="105" t="str">
        <f>IF(BS_CONTROLE[[#This Row],[SB]]=0, "-", BS_CONTROLE[[#This Row],[SB]])</f>
        <v>ZCD1</v>
      </c>
      <c r="AO256" s="105">
        <f>IF(BS_CONTROLE[[#This Row],[SUB]]=0, "-", BS_CONTROLE[[#This Row],[SUB]])</f>
        <v>70</v>
      </c>
      <c r="AP256" s="105">
        <f>BS_CONTROLE[[#This Row],[KM - Inicio]]</f>
        <v>113.6</v>
      </c>
      <c r="AQ256" s="105">
        <f>BS_CONTROLE[[#This Row],[KM - Inicio]]</f>
        <v>113.6</v>
      </c>
      <c r="AR256" s="108"/>
      <c r="AS256" s="108"/>
      <c r="AT256" s="108"/>
      <c r="AU256" s="136"/>
      <c r="AV256" s="136"/>
      <c r="AW256" s="14"/>
      <c r="AX256" s="14"/>
      <c r="AY256" s="164">
        <f t="shared" si="20"/>
        <v>0</v>
      </c>
      <c r="AZ256" s="153"/>
      <c r="BA256" s="109"/>
      <c r="BB256" s="10" t="str">
        <f>IFERROR(_xlfn.XLOOKUP(AI256, BS_ATIVIDADE[ATIVIDADE],BS_ATIVIDADE[UNIDADE] ), "*")</f>
        <v>Nº DE SOLDA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6" s="150"/>
      <c r="BG256" s="16"/>
      <c r="BH256" s="17"/>
      <c r="BI256" s="17"/>
      <c r="BJ256" s="17"/>
      <c r="BK256" s="18"/>
      <c r="BL256" s="16"/>
      <c r="BM256" s="130"/>
      <c r="BN256" s="130"/>
      <c r="BO256" s="130"/>
      <c r="BP256" s="18"/>
      <c r="BQ256" s="12" t="str">
        <f t="shared" si="22"/>
        <v>Produção e Intervalo</v>
      </c>
      <c r="BR256" s="19">
        <f t="shared" si="23"/>
        <v>0</v>
      </c>
      <c r="BS256" s="19">
        <f t="shared" si="24"/>
        <v>0</v>
      </c>
      <c r="BT256" s="8" t="str">
        <f t="shared" si="25"/>
        <v/>
      </c>
    </row>
    <row r="257" spans="1:72" hidden="1">
      <c r="A257" s="47" t="str">
        <f t="shared" si="21"/>
        <v>KLECIO (TP-699)46064</v>
      </c>
      <c r="B257" s="102">
        <v>46064</v>
      </c>
      <c r="C257" s="135">
        <f>IF(BS_CONTROLE[[#This Row],[DATA]]="","",WEEKNUM(BS_CONTROLE[[#This Row],[DATA]]))</f>
        <v>7</v>
      </c>
      <c r="D257" s="104" t="s">
        <v>911</v>
      </c>
      <c r="E257" s="159"/>
      <c r="F257" s="126" t="s">
        <v>775</v>
      </c>
      <c r="G257" s="142" t="str">
        <f>IF(D257="","*",VLOOKUP(F257,BS_ATIVIDADE[],3,FALSE))</f>
        <v>SOLDA</v>
      </c>
      <c r="H257" s="106" t="s">
        <v>593</v>
      </c>
      <c r="I257" s="106" t="s">
        <v>593</v>
      </c>
      <c r="J257" s="105">
        <v>70</v>
      </c>
      <c r="K257" s="105">
        <v>134.85</v>
      </c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57" s="106">
        <v>0.35416666666666669</v>
      </c>
      <c r="P257" s="106">
        <v>6.25E-2</v>
      </c>
      <c r="Q257" s="172">
        <v>1</v>
      </c>
      <c r="R257" s="10" t="str">
        <f>IFERROR(_xlfn.XLOOKUP(F257, BS_ATIVIDADE[ATIVIDADE],BS_ATIVIDADE[UNIDADE] ), "*")</f>
        <v>Nº DE SOLDA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7" s="151" t="s">
        <v>1054</v>
      </c>
      <c r="W257" s="151" t="s">
        <v>1055</v>
      </c>
      <c r="X257" s="104" t="s">
        <v>421</v>
      </c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PDM - SOLDA</v>
      </c>
      <c r="AJ257" s="9" t="str">
        <f>IF(BS_CONTROLE[[#This Row],[Atividade]]=0, "-", BS_CONTROLE[[#This Row],[Atividade]])</f>
        <v>PDM - SOLDA</v>
      </c>
      <c r="AK257" s="31" t="str">
        <f>BS_CONTROLE[[#This Row],[Local - Partida]]</f>
        <v>-</v>
      </c>
      <c r="AL257" s="31" t="str">
        <f>BS_CONTROLE[[#This Row],[Local - Encerramento]]</f>
        <v>-</v>
      </c>
      <c r="AM257" s="105" t="str">
        <f>IF(BS_CONTROLE[[#This Row],[Entre - Estações]]=0, "-", BS_CONTROLE[[#This Row],[Entre - Estações]])</f>
        <v>ZRX-ZRQ</v>
      </c>
      <c r="AN257" s="105" t="str">
        <f>IF(BS_CONTROLE[[#This Row],[SB]]=0, "-", BS_CONTROLE[[#This Row],[SB]])</f>
        <v>133ZRQ1</v>
      </c>
      <c r="AO257" s="105">
        <f>IF(BS_CONTROLE[[#This Row],[SUB]]=0, "-", BS_CONTROLE[[#This Row],[SUB]])</f>
        <v>70</v>
      </c>
      <c r="AP257" s="105">
        <f>BS_CONTROLE[[#This Row],[KM - Inicio]]</f>
        <v>134.85</v>
      </c>
      <c r="AQ257" s="105">
        <f>BS_CONTROLE[[#This Row],[KM - Inicio]]</f>
        <v>134.85</v>
      </c>
      <c r="AR257" s="108"/>
      <c r="AS257" s="108"/>
      <c r="AT257" s="108"/>
      <c r="AU257" s="136"/>
      <c r="AV257" s="136"/>
      <c r="AW257" s="14"/>
      <c r="AX257" s="14"/>
      <c r="AY257" s="164">
        <f t="shared" si="20"/>
        <v>0</v>
      </c>
      <c r="AZ257" s="153"/>
      <c r="BA257" s="109"/>
      <c r="BB257" s="10" t="str">
        <f>IFERROR(_xlfn.XLOOKUP(AI257, BS_ATIVIDADE[ATIVIDADE],BS_ATIVIDADE[UNIDADE] ), "*")</f>
        <v>Nº DE SOLDA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 t="shared" si="22"/>
        <v>Produção e Intervalo</v>
      </c>
      <c r="BR257" s="19">
        <f t="shared" si="23"/>
        <v>0</v>
      </c>
      <c r="BS257" s="19">
        <f t="shared" si="24"/>
        <v>0</v>
      </c>
      <c r="BT257" s="8" t="str">
        <f t="shared" si="25"/>
        <v/>
      </c>
    </row>
    <row r="258" spans="1:72" hidden="1">
      <c r="A258" s="47" t="str">
        <f t="shared" si="21"/>
        <v>W58</v>
      </c>
      <c r="B258" s="102"/>
      <c r="C258" s="135" t="str">
        <f>IF(BS_CONTROLE[[#This Row],[DATA]]="","",WEEKNUM(BS_CONTROLE[[#This Row],[DATA]]))</f>
        <v/>
      </c>
      <c r="D258" s="104" t="s">
        <v>824</v>
      </c>
      <c r="E258" s="159"/>
      <c r="F258" s="126" t="s">
        <v>786</v>
      </c>
      <c r="G258" s="142" t="str">
        <f>IF(D258="","*",VLOOKUP(F258,BS_ATIVIDADE[],3,FALSE))</f>
        <v>OUTROS</v>
      </c>
      <c r="H258" s="105">
        <v>106109</v>
      </c>
      <c r="I258" s="105">
        <v>106109</v>
      </c>
      <c r="J258" s="105">
        <v>68</v>
      </c>
      <c r="K258" s="105">
        <v>57</v>
      </c>
      <c r="L258" s="105">
        <v>53</v>
      </c>
      <c r="M258" s="105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58" s="15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58" s="106">
        <v>0.33333333333333331</v>
      </c>
      <c r="P258" s="106">
        <v>4.1666666666666664E-2</v>
      </c>
      <c r="Q258" s="172">
        <v>100</v>
      </c>
      <c r="R258" s="10" t="str">
        <f>IFERROR(_xlfn.XLOOKUP(F258, BS_ATIVIDADE[ATIVIDADE],BS_ATIVIDADE[UNIDADE] ), "*")</f>
        <v>Nº DE PEÇAS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8" s="151" t="s">
        <v>1064</v>
      </c>
      <c r="W258" s="151" t="s">
        <v>1067</v>
      </c>
      <c r="X258" s="104" t="s">
        <v>421</v>
      </c>
      <c r="Y258" s="129"/>
      <c r="Z258" s="104"/>
      <c r="AA258" s="105">
        <v>2</v>
      </c>
      <c r="AB258" s="126" t="s">
        <v>423</v>
      </c>
      <c r="AC258" s="126" t="s">
        <v>593</v>
      </c>
      <c r="AD258" s="107">
        <v>0.29166666666666669</v>
      </c>
      <c r="AE258" s="105">
        <v>9341</v>
      </c>
      <c r="AF258" s="105" t="s">
        <v>593</v>
      </c>
      <c r="AG258" s="105" t="s">
        <v>593</v>
      </c>
      <c r="AH258" s="15"/>
      <c r="AI258" s="126" t="str">
        <f>IF(BS_CONTROLE[[#This Row],[Atividade]]=0, "-", BS_CONTROLE[[#This Row],[Atividade]])</f>
        <v>RECOLHIMENTO DE DORMENTE</v>
      </c>
      <c r="AJ258" s="9" t="str">
        <f>IF(BS_CONTROLE[[#This Row],[Atividade]]=0, "-", BS_CONTROLE[[#This Row],[Atividade]])</f>
        <v>RECOLHIMENTO DE DORMENTE</v>
      </c>
      <c r="AK258" s="31">
        <f>BS_CONTROLE[[#This Row],[Local - Partida]]</f>
        <v>106109</v>
      </c>
      <c r="AL258" s="31">
        <f>BS_CONTROLE[[#This Row],[Local - Encerramento]]</f>
        <v>106109</v>
      </c>
      <c r="AM258" s="105" t="str">
        <f>IF(BS_CONTROLE[[#This Row],[Entre - Estações]]=0, "-", BS_CONTROLE[[#This Row],[Entre - Estações]])</f>
        <v>ZBM-ZHO</v>
      </c>
      <c r="AN258" s="105" t="str">
        <f>IF(BS_CONTROLE[[#This Row],[SB]]=0, "-", BS_CONTROLE[[#This Row],[SB]])</f>
        <v>K57ZHO</v>
      </c>
      <c r="AO258" s="105">
        <f>IF(BS_CONTROLE[[#This Row],[SUB]]=0, "-", BS_CONTROLE[[#This Row],[SUB]])</f>
        <v>68</v>
      </c>
      <c r="AP258" s="105">
        <f>BS_CONTROLE[[#This Row],[KM - Inicio]]</f>
        <v>57</v>
      </c>
      <c r="AQ258" s="105">
        <f>BS_CONTROLE[[#This Row],[KM - Inicio]]</f>
        <v>57</v>
      </c>
      <c r="AR258" s="108"/>
      <c r="AS258" s="108"/>
      <c r="AT258" s="108"/>
      <c r="AU258" s="136"/>
      <c r="AV258" s="136"/>
      <c r="AW258" s="14"/>
      <c r="AX258" s="14"/>
      <c r="AY258" s="164">
        <f t="shared" si="20"/>
        <v>0</v>
      </c>
      <c r="AZ258" s="153"/>
      <c r="BA258" s="109"/>
      <c r="BB258" s="10" t="str">
        <f>IFERROR(_xlfn.XLOOKUP(AI258, BS_ATIVIDADE[ATIVIDADE],BS_ATIVIDADE[UNIDADE] ), "*")</f>
        <v>Nº DE PEÇAS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 hidden="1">
      <c r="A259" s="47" t="str">
        <f t="shared" si="21"/>
        <v>E4246064</v>
      </c>
      <c r="B259" s="102">
        <v>46064</v>
      </c>
      <c r="C259" s="135">
        <f>IF(BS_CONTROLE[[#This Row],[DATA]]="","",WEEKNUM(BS_CONTROLE[[#This Row],[DATA]]))</f>
        <v>7</v>
      </c>
      <c r="D259" s="104" t="s">
        <v>744</v>
      </c>
      <c r="E259" s="159">
        <v>193</v>
      </c>
      <c r="F259" s="126" t="s">
        <v>660</v>
      </c>
      <c r="G259" s="142" t="str">
        <f>IF(D259="","*",VLOOKUP(F259,BS_ATIVIDADE[],3,FALSE))</f>
        <v>TRILHEIRO - DESCARGA</v>
      </c>
      <c r="H259" s="106" t="s">
        <v>1325</v>
      </c>
      <c r="I259" s="106" t="s">
        <v>1325</v>
      </c>
      <c r="J259" s="105">
        <v>68</v>
      </c>
      <c r="K259" s="105">
        <v>54.96</v>
      </c>
      <c r="L259" s="105">
        <v>56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59" s="127" t="s">
        <v>285</v>
      </c>
      <c r="O259" s="106">
        <v>0.45833333333333331</v>
      </c>
      <c r="P259" s="106">
        <v>8.3333333333333329E-2</v>
      </c>
      <c r="Q259" s="105">
        <v>1560</v>
      </c>
      <c r="R259" s="10" t="str">
        <f>IFERROR(_xlfn.XLOOKUP(F259, BS_ATIVIDADE[ATIVIDADE],BS_ATIVIDADE[UNIDADE] ), "*")</f>
        <v>M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9" s="105" t="s">
        <v>1064</v>
      </c>
      <c r="W259" s="151" t="s">
        <v>1093</v>
      </c>
      <c r="X259" s="104" t="s">
        <v>421</v>
      </c>
      <c r="Y259" s="129"/>
      <c r="Z259" s="104"/>
      <c r="AA259" s="105" t="s">
        <v>1327</v>
      </c>
      <c r="AB259" s="103" t="s">
        <v>423</v>
      </c>
      <c r="AC259" s="152" t="s">
        <v>419</v>
      </c>
      <c r="AD259" s="107">
        <v>0.41666666666666669</v>
      </c>
      <c r="AE259" s="105" t="s">
        <v>1328</v>
      </c>
      <c r="AF259" s="105" t="s">
        <v>1329</v>
      </c>
      <c r="AG259" s="105" t="s">
        <v>593</v>
      </c>
      <c r="AH259" s="15"/>
      <c r="AI259" s="126" t="str">
        <f>IF(BS_CONTROLE[[#This Row],[Atividade]]=0, "-", BS_CONTROLE[[#This Row],[Atividade]])</f>
        <v>TRILHEIRO - DESCARGA</v>
      </c>
      <c r="AJ259" s="9" t="str">
        <f>IF(BS_CONTROLE[[#This Row],[Atividade]]=0, "-", BS_CONTROLE[[#This Row],[Atividade]])</f>
        <v>TRILHEIRO - DESCARGA</v>
      </c>
      <c r="AK259" s="31" t="str">
        <f>BS_CONTROLE[[#This Row],[Local - Partida]]</f>
        <v>ZBV3</v>
      </c>
      <c r="AL259" s="31" t="str">
        <f>BS_CONTROLE[[#This Row],[Local - Encerramento]]</f>
        <v>ZBV3</v>
      </c>
      <c r="AM259" s="105" t="str">
        <f>IF(BS_CONTROLE[[#This Row],[Entre - Estações]]=0, "-", BS_CONTROLE[[#This Row],[Entre - Estações]])</f>
        <v>ZBM</v>
      </c>
      <c r="AN259" s="105" t="str">
        <f>IF(BS_CONTROLE[[#This Row],[SB]]=0, "-", BS_CONTROLE[[#This Row],[SB]])</f>
        <v>ZBM1</v>
      </c>
      <c r="AO259" s="105">
        <f>IF(BS_CONTROLE[[#This Row],[SUB]]=0, "-", BS_CONTROLE[[#This Row],[SUB]])</f>
        <v>68</v>
      </c>
      <c r="AP259" s="105">
        <f>BS_CONTROLE[[#This Row],[KM - Inicio]]</f>
        <v>54.96</v>
      </c>
      <c r="AQ259" s="105">
        <f>BS_CONTROLE[[#This Row],[KM - Inicio]]</f>
        <v>54.96</v>
      </c>
      <c r="AR259" s="108"/>
      <c r="AS259" s="108"/>
      <c r="AT259" s="108"/>
      <c r="AU259" s="136"/>
      <c r="AV259" s="136"/>
      <c r="AW259" s="14"/>
      <c r="AX259" s="14"/>
      <c r="AY259" s="164">
        <f t="shared" si="20"/>
        <v>0</v>
      </c>
      <c r="AZ259" s="153"/>
      <c r="BA259" s="109"/>
      <c r="BB259" s="10" t="str">
        <f>IFERROR(_xlfn.XLOOKUP(AI259, BS_ATIVIDADE[ATIVIDADE],BS_ATIVIDADE[UNIDADE] ), "*")</f>
        <v>M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9" s="150"/>
      <c r="BG259" s="16"/>
      <c r="BH259" s="17"/>
      <c r="BI259" s="17"/>
      <c r="BJ259" s="17"/>
      <c r="BK259" s="18"/>
      <c r="BL259" s="16"/>
      <c r="BM259" s="130"/>
      <c r="BN259" s="130"/>
      <c r="BO259" s="130"/>
      <c r="BP259" s="18"/>
      <c r="BQ259" s="12" t="str">
        <f t="shared" si="22"/>
        <v>Produção e Intervalo</v>
      </c>
      <c r="BR259" s="19">
        <f t="shared" si="23"/>
        <v>0</v>
      </c>
      <c r="BS259" s="19">
        <f t="shared" si="24"/>
        <v>0</v>
      </c>
      <c r="BT259" s="8" t="str">
        <f t="shared" si="25"/>
        <v/>
      </c>
    </row>
    <row r="260" spans="1:72" hidden="1">
      <c r="A260" s="47" t="str">
        <f t="shared" si="21"/>
        <v/>
      </c>
      <c r="B260" s="102"/>
      <c r="C260" s="135" t="str">
        <f>IF(BS_CONTROLE[[#This Row],[DATA]]="","",WEEKNUM(BS_CONTROLE[[#This Row],[DATA]]))</f>
        <v/>
      </c>
      <c r="D260" s="104"/>
      <c r="E260" s="159"/>
      <c r="F260" s="126"/>
      <c r="G260" s="142" t="str">
        <f>IF(D260="","*",VLOOKUP(F260,BS_ATIVIDADE[],3,FALSE))</f>
        <v>*</v>
      </c>
      <c r="H260" s="105"/>
      <c r="I260" s="105"/>
      <c r="J260" s="105"/>
      <c r="K260" s="105"/>
      <c r="L260" s="105" t="s">
        <v>593</v>
      </c>
      <c r="M260" s="105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5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72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 t="shared" si="20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 hidden="1">
      <c r="A261" s="47" t="str">
        <f t="shared" si="21"/>
        <v>EDSON (TP-780)46064</v>
      </c>
      <c r="B261" s="102">
        <v>46064</v>
      </c>
      <c r="C261" s="135">
        <f>IF(BS_CONTROLE[[#This Row],[DATA]]="","",WEEKNUM(BS_CONTROLE[[#This Row],[DATA]]))</f>
        <v>7</v>
      </c>
      <c r="D261" s="104" t="s">
        <v>876</v>
      </c>
      <c r="E261" s="159"/>
      <c r="F261" s="126" t="s">
        <v>779</v>
      </c>
      <c r="G261" s="142" t="str">
        <f>IF(D261="","*",VLOOKUP(F261,BS_ATIVIDADE[],3,FALSE))</f>
        <v>DORMENTE - SUBSTITUIÇÂO</v>
      </c>
      <c r="H261" s="105" t="s">
        <v>593</v>
      </c>
      <c r="I261" s="105" t="s">
        <v>593</v>
      </c>
      <c r="J261" s="105">
        <v>56</v>
      </c>
      <c r="K261" s="105">
        <v>243.3</v>
      </c>
      <c r="L261" s="105" t="s">
        <v>593</v>
      </c>
      <c r="M261" s="105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261" s="15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ZDS2482</v>
      </c>
      <c r="O261" s="106">
        <v>0.39583333333333331</v>
      </c>
      <c r="P261" s="106">
        <v>8.3333333333333329E-2</v>
      </c>
      <c r="Q261" s="172">
        <v>40</v>
      </c>
      <c r="R261" s="10" t="str">
        <f>IFERROR(_xlfn.XLOOKUP(F261, BS_ATIVIDADE[ATIVIDADE],BS_ATIVIDADE[UNIDADE] ), "*")</f>
        <v>Nº DE DORMENTES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1" s="105" t="s">
        <v>1069</v>
      </c>
      <c r="W261" s="151" t="s">
        <v>1332</v>
      </c>
      <c r="X261" s="104" t="s">
        <v>421</v>
      </c>
      <c r="Y261" s="129"/>
      <c r="Z261" s="104"/>
      <c r="AA261" s="105"/>
      <c r="AB261" s="103"/>
      <c r="AC261" s="152"/>
      <c r="AD261" s="107"/>
      <c r="AE261" s="105"/>
      <c r="AF261" s="105" t="s">
        <v>593</v>
      </c>
      <c r="AG261" s="105" t="s">
        <v>593</v>
      </c>
      <c r="AH261" s="15"/>
      <c r="AI261" s="126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5" t="str">
        <f>IF(BS_CONTROLE[[#This Row],[Entre - Estações]]=0, "-", BS_CONTROLE[[#This Row],[Entre - Estações]])</f>
        <v>ZDS-ZQB</v>
      </c>
      <c r="AN261" s="105" t="str">
        <f>IF(BS_CONTROLE[[#This Row],[SB]]=0, "-", BS_CONTROLE[[#This Row],[SB]])</f>
        <v>ZDS2482</v>
      </c>
      <c r="AO261" s="105">
        <f>IF(BS_CONTROLE[[#This Row],[SUB]]=0, "-", BS_CONTROLE[[#This Row],[SUB]])</f>
        <v>56</v>
      </c>
      <c r="AP261" s="105">
        <f>BS_CONTROLE[[#This Row],[KM - Inicio]]</f>
        <v>243.3</v>
      </c>
      <c r="AQ261" s="105">
        <f>BS_CONTROLE[[#This Row],[KM - Inicio]]</f>
        <v>243.3</v>
      </c>
      <c r="AR261" s="108"/>
      <c r="AS261" s="108"/>
      <c r="AT261" s="108"/>
      <c r="AU261" s="136"/>
      <c r="AV261" s="136"/>
      <c r="AW261" s="14"/>
      <c r="AX261" s="14"/>
      <c r="AY261" s="164">
        <f t="shared" si="20"/>
        <v>0</v>
      </c>
      <c r="AZ261" s="153"/>
      <c r="BA261" s="109"/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1" s="150"/>
      <c r="BG261" s="16"/>
      <c r="BH261" s="17"/>
      <c r="BI261" s="17"/>
      <c r="BJ261" s="17"/>
      <c r="BK261" s="18"/>
      <c r="BL261" s="16"/>
      <c r="BM261" s="130"/>
      <c r="BN261" s="130"/>
      <c r="BO261" s="130"/>
      <c r="BP261" s="18"/>
      <c r="BQ261" s="12" t="str">
        <f t="shared" si="22"/>
        <v>Produção e Intervalo</v>
      </c>
      <c r="BR261" s="19">
        <f t="shared" si="23"/>
        <v>0</v>
      </c>
      <c r="BS261" s="19">
        <f t="shared" si="24"/>
        <v>0</v>
      </c>
      <c r="BT261" s="8" t="str">
        <f t="shared" si="25"/>
        <v/>
      </c>
    </row>
    <row r="262" spans="1:72" hidden="1">
      <c r="A262" s="47" t="str">
        <f t="shared" si="21"/>
        <v>V9346064</v>
      </c>
      <c r="B262" s="102">
        <v>46064</v>
      </c>
      <c r="C262" s="135">
        <f>IF(BS_CONTROLE[[#This Row],[DATA]]="","",WEEKNUM(BS_CONTROLE[[#This Row],[DATA]]))</f>
        <v>7</v>
      </c>
      <c r="D262" s="104" t="s">
        <v>810</v>
      </c>
      <c r="E262" s="159">
        <v>162</v>
      </c>
      <c r="F262" s="126" t="s">
        <v>698</v>
      </c>
      <c r="G262" s="142" t="str">
        <f>IF(D262="","*",VLOOKUP(F262,BS_ATIVIDADE[],3,FALSE))</f>
        <v>MECANIZAÇÃO - SOCADORA</v>
      </c>
      <c r="H262" s="105" t="s">
        <v>104</v>
      </c>
      <c r="I262" s="105" t="s">
        <v>104</v>
      </c>
      <c r="J262" s="105">
        <v>56</v>
      </c>
      <c r="K262" s="105">
        <v>204.5</v>
      </c>
      <c r="L262" s="105">
        <v>205.5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2" s="106">
        <v>0.375</v>
      </c>
      <c r="P262" s="106">
        <v>0.125</v>
      </c>
      <c r="Q262" s="105">
        <v>300</v>
      </c>
      <c r="R262" s="10" t="str">
        <f>IFERROR(_xlfn.XLOOKUP(F262, BS_ATIVIDADE[ATIVIDADE],BS_ATIVIDADE[UNIDADE] ), "*")</f>
        <v>M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2" s="105" t="s">
        <v>1061</v>
      </c>
      <c r="W262" s="151" t="s">
        <v>1050</v>
      </c>
      <c r="X262" s="104" t="s">
        <v>416</v>
      </c>
      <c r="Y262" s="129"/>
      <c r="Z262" s="104"/>
      <c r="AA262" s="105">
        <v>1</v>
      </c>
      <c r="AB262" s="103" t="s">
        <v>418</v>
      </c>
      <c r="AC262" s="152"/>
      <c r="AD262" s="107">
        <v>0.29166666666666669</v>
      </c>
      <c r="AE262" s="105">
        <v>7309</v>
      </c>
      <c r="AF262" s="105" t="s">
        <v>593</v>
      </c>
      <c r="AG262" s="105" t="s">
        <v>593</v>
      </c>
      <c r="AH262" s="15"/>
      <c r="AI262" s="126" t="str">
        <f>IF(BS_CONTROLE[[#This Row],[Atividade]]=0, "-", BS_CONTROLE[[#This Row],[Atividade]])</f>
        <v>MECANIZAÇÃO - SOCADORA</v>
      </c>
      <c r="AJ262" s="9" t="str">
        <f>IF(BS_CONTROLE[[#This Row],[Atividade]]=0, "-", BS_CONTROLE[[#This Row],[Atividade]])</f>
        <v>MECANIZAÇÃO - SOCADORA</v>
      </c>
      <c r="AK262" s="31" t="str">
        <f>BS_CONTROLE[[#This Row],[Local - Partida]]</f>
        <v>ZYU1</v>
      </c>
      <c r="AL262" s="31" t="str">
        <f>BS_CONTROLE[[#This Row],[Local - Encerramento]]</f>
        <v>ZYU1</v>
      </c>
      <c r="AM262" s="105" t="str">
        <f>IF(BS_CONTROLE[[#This Row],[Entre - Estações]]=0, "-", BS_CONTROLE[[#This Row],[Entre - Estações]])</f>
        <v>ZYU-ZST</v>
      </c>
      <c r="AN262" s="105" t="str">
        <f>IF(BS_CONTROLE[[#This Row],[SB]]=0, "-", BS_CONTROLE[[#This Row],[SB]])</f>
        <v>ZYU206</v>
      </c>
      <c r="AO262" s="105">
        <f>IF(BS_CONTROLE[[#This Row],[SUB]]=0, "-", BS_CONTROLE[[#This Row],[SUB]])</f>
        <v>56</v>
      </c>
      <c r="AP262" s="105">
        <f>BS_CONTROLE[[#This Row],[KM - Inicio]]</f>
        <v>204.5</v>
      </c>
      <c r="AQ262" s="105">
        <f>BS_CONTROLE[[#This Row],[KM - Inicio]]</f>
        <v>204.5</v>
      </c>
      <c r="AR262" s="108"/>
      <c r="AS262" s="108"/>
      <c r="AT262" s="108"/>
      <c r="AU262" s="136"/>
      <c r="AV262" s="136"/>
      <c r="AW262" s="14"/>
      <c r="AX262" s="14"/>
      <c r="AY262" s="164">
        <f t="shared" si="20"/>
        <v>0</v>
      </c>
      <c r="AZ262" s="153"/>
      <c r="BA262" s="109"/>
      <c r="BB262" s="10" t="str">
        <f>IFERROR(_xlfn.XLOOKUP(AI262, BS_ATIVIDADE[ATIVIDADE],BS_ATIVIDADE[UNIDADE] ), "*")</f>
        <v>M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2" s="150"/>
      <c r="BG262" s="16"/>
      <c r="BH262" s="17"/>
      <c r="BI262" s="17"/>
      <c r="BJ262" s="17"/>
      <c r="BK262" s="18"/>
      <c r="BL262" s="16"/>
      <c r="BM262" s="130"/>
      <c r="BN262" s="130"/>
      <c r="BO262" s="130"/>
      <c r="BP262" s="18"/>
      <c r="BQ262" s="12" t="str">
        <f t="shared" si="22"/>
        <v>Produção e Intervalo</v>
      </c>
      <c r="BR262" s="19">
        <f t="shared" si="23"/>
        <v>0</v>
      </c>
      <c r="BS262" s="19">
        <f t="shared" si="24"/>
        <v>0</v>
      </c>
      <c r="BT262" s="8" t="str">
        <f t="shared" si="25"/>
        <v/>
      </c>
    </row>
    <row r="263" spans="1:72" hidden="1">
      <c r="A263" s="47" t="str">
        <f t="shared" si="21"/>
        <v>ROGÉRIO (TP-730)46064</v>
      </c>
      <c r="B263" s="102">
        <v>46064</v>
      </c>
      <c r="C263" s="135">
        <f>IF(BS_CONTROLE[[#This Row],[DATA]]="","",WEEKNUM(BS_CONTROLE[[#This Row],[DATA]]))</f>
        <v>7</v>
      </c>
      <c r="D263" s="104" t="s">
        <v>935</v>
      </c>
      <c r="E263" s="159">
        <v>81</v>
      </c>
      <c r="F263" s="126" t="s">
        <v>779</v>
      </c>
      <c r="G263" s="142" t="str">
        <f>IF(D263="","*",VLOOKUP(F263,BS_ATIVIDADE[],3,FALSE))</f>
        <v>DORMENTE - SUBSTITUIÇÂO</v>
      </c>
      <c r="H263" s="105" t="s">
        <v>593</v>
      </c>
      <c r="I263" s="105" t="s">
        <v>593</v>
      </c>
      <c r="J263" s="105">
        <v>56</v>
      </c>
      <c r="K263" s="105">
        <v>205</v>
      </c>
      <c r="L263" s="105" t="s">
        <v>593</v>
      </c>
      <c r="M263" s="105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3" s="15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3" s="106">
        <v>0.39583333333333331</v>
      </c>
      <c r="P263" s="106">
        <v>8.3333333333333329E-2</v>
      </c>
      <c r="Q263" s="172">
        <v>40</v>
      </c>
      <c r="R263" s="10" t="str">
        <f>IFERROR(_xlfn.XLOOKUP(F263, BS_ATIVIDADE[ATIVIDADE],BS_ATIVIDADE[UNIDADE] ), "*")</f>
        <v>Nº DE DORMENTES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5" t="s">
        <v>1174</v>
      </c>
      <c r="W263" s="151" t="s">
        <v>1126</v>
      </c>
      <c r="X263" s="104" t="s">
        <v>421</v>
      </c>
      <c r="Y263" s="129"/>
      <c r="Z263" s="104"/>
      <c r="AA263" s="105" t="s">
        <v>593</v>
      </c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PDM - SUBSTITUIÇÃO - DORMENTE</v>
      </c>
      <c r="AJ263" s="9" t="str">
        <f>IF(BS_CONTROLE[[#This Row],[Atividade]]=0, "-", BS_CONTROLE[[#This Row],[Atividade]])</f>
        <v>PDM - SUBSTITUIÇÃO - DORMENTE</v>
      </c>
      <c r="AK263" s="31" t="str">
        <f>BS_CONTROLE[[#This Row],[Local - Partida]]</f>
        <v>-</v>
      </c>
      <c r="AL263" s="31" t="str">
        <f>BS_CONTROLE[[#This Row],[Local - Encerramento]]</f>
        <v>-</v>
      </c>
      <c r="AM263" s="105" t="str">
        <f>IF(BS_CONTROLE[[#This Row],[Entre - Estações]]=0, "-", BS_CONTROLE[[#This Row],[Entre - Estações]])</f>
        <v>ZYU-ZST</v>
      </c>
      <c r="AN263" s="105" t="str">
        <f>IF(BS_CONTROLE[[#This Row],[SB]]=0, "-", BS_CONTROLE[[#This Row],[SB]])</f>
        <v>ZYU206</v>
      </c>
      <c r="AO263" s="105">
        <f>IF(BS_CONTROLE[[#This Row],[SUB]]=0, "-", BS_CONTROLE[[#This Row],[SUB]])</f>
        <v>56</v>
      </c>
      <c r="AP263" s="105">
        <f>BS_CONTROLE[[#This Row],[KM - Inicio]]</f>
        <v>205</v>
      </c>
      <c r="AQ263" s="105">
        <f>BS_CONTROLE[[#This Row],[KM - Inicio]]</f>
        <v>205</v>
      </c>
      <c r="AR263" s="108"/>
      <c r="AS263" s="108"/>
      <c r="AT263" s="108"/>
      <c r="AU263" s="136"/>
      <c r="AV263" s="136"/>
      <c r="AW263" s="14"/>
      <c r="AX263" s="14"/>
      <c r="AY263" s="164">
        <f t="shared" ref="AY263:AY326" si="26">IF(D263="","*",IFERROR(IF(ISODD(COUNT(AS263:AX263)),"ERRO",SUM((AT263-AS263),(AV263-AU263),(AX263-AW263))),"ERRO"))</f>
        <v>0</v>
      </c>
      <c r="AZ263" s="153"/>
      <c r="BA263" s="109"/>
      <c r="BB263" s="10" t="str">
        <f>IFERROR(_xlfn.XLOOKUP(AI263, BS_ATIVIDADE[ATIVIDADE],BS_ATIVIDADE[UNIDADE] ), "*")</f>
        <v>Nº DE DORMENTES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50"/>
      <c r="BG263" s="16"/>
      <c r="BH263" s="17"/>
      <c r="BI263" s="17"/>
      <c r="BJ263" s="17"/>
      <c r="BK263" s="18"/>
      <c r="BL263" s="16"/>
      <c r="BM263" s="130"/>
      <c r="BN263" s="130"/>
      <c r="BO263" s="130"/>
      <c r="BP263" s="18"/>
      <c r="BQ263" s="12" t="str">
        <f t="shared" si="22"/>
        <v>Produção e Intervalo</v>
      </c>
      <c r="BR263" s="19">
        <f t="shared" si="23"/>
        <v>0</v>
      </c>
      <c r="BS263" s="19">
        <f t="shared" si="24"/>
        <v>0</v>
      </c>
      <c r="BT263" s="8" t="str">
        <f t="shared" si="25"/>
        <v/>
      </c>
    </row>
    <row r="264" spans="1:72" hidden="1">
      <c r="A264" s="47" t="str">
        <f t="shared" ref="A264:A327" si="27">D264&amp;B264</f>
        <v>W5946064</v>
      </c>
      <c r="B264" s="102">
        <v>46064</v>
      </c>
      <c r="C264" s="135">
        <f>IF(BS_CONTROLE[[#This Row],[DATA]]="","",WEEKNUM(BS_CONTROLE[[#This Row],[DATA]]))</f>
        <v>7</v>
      </c>
      <c r="D264" s="104" t="s">
        <v>825</v>
      </c>
      <c r="E264" s="159"/>
      <c r="F264" s="126" t="s">
        <v>756</v>
      </c>
      <c r="G264" s="142" t="str">
        <f>IF(D264="","*",VLOOKUP(F264,BS_ATIVIDADE[],3,FALSE))</f>
        <v>DORMENTE - DESCARGA</v>
      </c>
      <c r="H264" s="106" t="s">
        <v>104</v>
      </c>
      <c r="I264" s="106" t="s">
        <v>104</v>
      </c>
      <c r="J264" s="105">
        <v>49</v>
      </c>
      <c r="K264" s="105">
        <v>203.57</v>
      </c>
      <c r="L264" s="105">
        <v>198.57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7" t="s">
        <v>1175</v>
      </c>
      <c r="O264" s="106">
        <v>0.35416666666666669</v>
      </c>
      <c r="P264" s="106">
        <v>6.25E-2</v>
      </c>
      <c r="Q264" s="105">
        <v>415</v>
      </c>
      <c r="R264" s="10" t="str">
        <f>IFERROR(_xlfn.XLOOKUP(F264, BS_ATIVIDADE[ATIVIDADE],BS_ATIVIDADE[UNIDADE] ), "*")</f>
        <v>Nº DE DORMENTES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4" s="105" t="s">
        <v>1176</v>
      </c>
      <c r="W264" s="151" t="s">
        <v>1129</v>
      </c>
      <c r="X264" s="104" t="s">
        <v>421</v>
      </c>
      <c r="Y264" s="129"/>
      <c r="Z264" s="104"/>
      <c r="AA264" s="105">
        <v>1</v>
      </c>
      <c r="AB264" s="103" t="s">
        <v>412</v>
      </c>
      <c r="AC264" s="152"/>
      <c r="AD264" s="107">
        <v>0.29166666666666669</v>
      </c>
      <c r="AE264" s="105">
        <v>7629</v>
      </c>
      <c r="AF264" s="105" t="s">
        <v>593</v>
      </c>
      <c r="AG264" s="105"/>
      <c r="AH264" s="15"/>
      <c r="AI264" s="126" t="str">
        <f>IF(BS_CONTROLE[[#This Row],[Atividade]]=0, "-", BS_CONTROLE[[#This Row],[Atividade]])</f>
        <v>PDM - DESCARGA - DORMENTE</v>
      </c>
      <c r="AJ264" s="9" t="str">
        <f>IF(BS_CONTROLE[[#This Row],[Atividade]]=0, "-", BS_CONTROLE[[#This Row],[Atividade]])</f>
        <v>PDM - DESCARGA - DORMENTE</v>
      </c>
      <c r="AK264" s="31" t="str">
        <f>BS_CONTROLE[[#This Row],[Local - Partida]]</f>
        <v>ZYU1</v>
      </c>
      <c r="AL264" s="31" t="str">
        <f>BS_CONTROLE[[#This Row],[Local - Encerramento]]</f>
        <v>ZYU1</v>
      </c>
      <c r="AM264" s="105" t="str">
        <f>IF(BS_CONTROLE[[#This Row],[Entre - Estações]]=0, "-", BS_CONTROLE[[#This Row],[Entre - Estações]])</f>
        <v>ZYU</v>
      </c>
      <c r="AN264" s="105" t="str">
        <f>IF(BS_CONTROLE[[#This Row],[SB]]=0, "-", BS_CONTROLE[[#This Row],[SB]])</f>
        <v>ZYU1 / ZFY1981</v>
      </c>
      <c r="AO264" s="105">
        <f>IF(BS_CONTROLE[[#This Row],[SUB]]=0, "-", BS_CONTROLE[[#This Row],[SUB]])</f>
        <v>49</v>
      </c>
      <c r="AP264" s="105">
        <f>BS_CONTROLE[[#This Row],[KM - Inicio]]</f>
        <v>203.57</v>
      </c>
      <c r="AQ264" s="105">
        <f>BS_CONTROLE[[#This Row],[KM - Inicio]]</f>
        <v>203.57</v>
      </c>
      <c r="AR264" s="108"/>
      <c r="AS264" s="108"/>
      <c r="AT264" s="108"/>
      <c r="AU264" s="136"/>
      <c r="AV264" s="136"/>
      <c r="AW264" s="14"/>
      <c r="AX264" s="14"/>
      <c r="AY264" s="164">
        <f t="shared" si="26"/>
        <v>0</v>
      </c>
      <c r="AZ264" s="153"/>
      <c r="BA264" s="109"/>
      <c r="BB264" s="10" t="str">
        <f>IFERROR(_xlfn.XLOOKUP(AI264, BS_ATIVIDADE[ATIVIDADE],BS_ATIVIDADE[UNIDADE] ), "*")</f>
        <v>Nº DE DORMENTES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4" s="150"/>
      <c r="BG264" s="16"/>
      <c r="BH264" s="17"/>
      <c r="BI264" s="17"/>
      <c r="BJ264" s="17"/>
      <c r="BK264" s="18"/>
      <c r="BL264" s="16"/>
      <c r="BM264" s="130"/>
      <c r="BN264" s="130"/>
      <c r="BO264" s="130"/>
      <c r="BP264" s="18"/>
      <c r="BQ264" s="12" t="str">
        <f t="shared" ref="BQ264:BQ327" si="28">IF(AND(BR264&lt;1,BS264&lt;1),"Produção e Intervalo",IF(BR264&lt;1,"Intervalo",IF(BS264&lt;1,"Produção","Aderente")))</f>
        <v>Produção e Intervalo</v>
      </c>
      <c r="BR264" s="19">
        <f t="shared" ref="BR264:BR327" si="29">IF(OR(B264="",F264=""),"*",AY264/P264)</f>
        <v>0</v>
      </c>
      <c r="BS264" s="19">
        <f t="shared" ref="BS264:BS327" si="30">IF(OR(B264="",F264=""),"*",BA264/Q264)</f>
        <v>0</v>
      </c>
      <c r="BT264" s="8" t="str">
        <f t="shared" ref="BT264:BT327" si="31">IF(BN264="","",SUBSTITUTE(BM264," ","")&amp;SUBSTITUTE(BN264," ",""))</f>
        <v/>
      </c>
    </row>
    <row r="265" spans="1:72" hidden="1">
      <c r="A265" s="47" t="str">
        <f t="shared" si="27"/>
        <v>ROBSON (TP-729)46064</v>
      </c>
      <c r="B265" s="102">
        <v>46064</v>
      </c>
      <c r="C265" s="135">
        <f>IF(BS_CONTROLE[[#This Row],[DATA]]="","",WEEKNUM(BS_CONTROLE[[#This Row],[DATA]]))</f>
        <v>7</v>
      </c>
      <c r="D265" s="104" t="s">
        <v>934</v>
      </c>
      <c r="E265" s="159">
        <v>81</v>
      </c>
      <c r="F265" s="126" t="s">
        <v>779</v>
      </c>
      <c r="G265" s="142" t="str">
        <f>IF(D265="","*",VLOOKUP(F265,BS_ATIVIDADE[],3,FALSE))</f>
        <v>DORMENTE - SUBSTITUIÇÂO</v>
      </c>
      <c r="H265" s="105" t="s">
        <v>593</v>
      </c>
      <c r="I265" s="105" t="s">
        <v>593</v>
      </c>
      <c r="J265" s="105">
        <v>56</v>
      </c>
      <c r="K265" s="105">
        <v>190.3</v>
      </c>
      <c r="L265" s="105" t="s">
        <v>593</v>
      </c>
      <c r="M265" s="105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65" s="15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65" s="106">
        <v>0.39583333333333331</v>
      </c>
      <c r="P265" s="106">
        <v>8.3333333333333329E-2</v>
      </c>
      <c r="Q265" s="172">
        <v>40</v>
      </c>
      <c r="R265" s="10" t="str">
        <f>IFERROR(_xlfn.XLOOKUP(F265, BS_ATIVIDADE[ATIVIDADE],BS_ATIVIDADE[UNIDADE] ), "*")</f>
        <v>Nº DE DORMENTES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5" t="s">
        <v>1393</v>
      </c>
      <c r="W265" s="151" t="s">
        <v>1126</v>
      </c>
      <c r="X265" s="104" t="s">
        <v>421</v>
      </c>
      <c r="Y265" s="129"/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-</v>
      </c>
      <c r="AL265" s="31" t="str">
        <f>BS_CONTROLE[[#This Row],[Local - Encerramento]]</f>
        <v>-</v>
      </c>
      <c r="AM265" s="105" t="str">
        <f>IF(BS_CONTROLE[[#This Row],[Entre - Estações]]=0, "-", BS_CONTROLE[[#This Row],[Entre - Estações]])</f>
        <v>ZDY-ZFY</v>
      </c>
      <c r="AN265" s="105" t="str">
        <f>IF(BS_CONTROLE[[#This Row],[SB]]=0, "-", BS_CONTROLE[[#This Row],[SB]])</f>
        <v>189ZFY</v>
      </c>
      <c r="AO265" s="105">
        <f>IF(BS_CONTROLE[[#This Row],[SUB]]=0, "-", BS_CONTROLE[[#This Row],[SUB]])</f>
        <v>56</v>
      </c>
      <c r="AP265" s="105">
        <f>BS_CONTROLE[[#This Row],[KM - Inicio]]</f>
        <v>190.3</v>
      </c>
      <c r="AQ265" s="105">
        <f>BS_CONTROLE[[#This Row],[KM - Inicio]]</f>
        <v>190.3</v>
      </c>
      <c r="AR265" s="108"/>
      <c r="AS265" s="108"/>
      <c r="AT265" s="108"/>
      <c r="AU265" s="136"/>
      <c r="AV265" s="136"/>
      <c r="AW265" s="14"/>
      <c r="AX265" s="14"/>
      <c r="AY265" s="164">
        <f t="shared" si="26"/>
        <v>0</v>
      </c>
      <c r="AZ265" s="153"/>
      <c r="BA265" s="109"/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50"/>
      <c r="BG265" s="16"/>
      <c r="BH265" s="17"/>
      <c r="BI265" s="17"/>
      <c r="BJ265" s="17"/>
      <c r="BK265" s="18"/>
      <c r="BL265" s="16"/>
      <c r="BM265" s="130"/>
      <c r="BN265" s="130"/>
      <c r="BO265" s="130"/>
      <c r="BP265" s="18"/>
      <c r="BQ265" s="12" t="str">
        <f t="shared" si="28"/>
        <v>Produção e Intervalo</v>
      </c>
      <c r="BR265" s="19">
        <f t="shared" si="29"/>
        <v>0</v>
      </c>
      <c r="BS265" s="19">
        <f t="shared" si="30"/>
        <v>0</v>
      </c>
      <c r="BT265" s="8" t="str">
        <f t="shared" si="31"/>
        <v/>
      </c>
    </row>
    <row r="266" spans="1:72" hidden="1">
      <c r="A266" s="47" t="str">
        <f t="shared" si="27"/>
        <v/>
      </c>
      <c r="B266" s="102"/>
      <c r="C266" s="135" t="str">
        <f>IF(BS_CONTROLE[[#This Row],[DATA]]="","",WEEKNUM(BS_CONTROLE[[#This Row],[DATA]]))</f>
        <v/>
      </c>
      <c r="D266" s="104"/>
      <c r="E266" s="159"/>
      <c r="F266" s="126"/>
      <c r="G266" s="142" t="str">
        <f>IF(D266="","*",VLOOKUP(F266,BS_ATIVIDADE[],3,FALSE))</f>
        <v>*</v>
      </c>
      <c r="H266" s="105"/>
      <c r="I266" s="105"/>
      <c r="J266" s="105"/>
      <c r="K266" s="105"/>
      <c r="L266" s="105"/>
      <c r="M266" s="105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5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72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 t="shared" si="26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8" t="str">
        <f t="shared" si="31"/>
        <v/>
      </c>
    </row>
    <row r="267" spans="1:72" hidden="1">
      <c r="A267" s="47" t="str">
        <f t="shared" si="27"/>
        <v>E1746064</v>
      </c>
      <c r="B267" s="102">
        <v>46064</v>
      </c>
      <c r="C267" s="135">
        <f>IF(BS_CONTROLE[[#This Row],[DATA]]="","",WEEKNUM(BS_CONTROLE[[#This Row],[DATA]]))</f>
        <v>7</v>
      </c>
      <c r="D267" s="104" t="s">
        <v>737</v>
      </c>
      <c r="E267" s="159">
        <v>4</v>
      </c>
      <c r="F267" s="126" t="s">
        <v>595</v>
      </c>
      <c r="G267" s="142" t="str">
        <f>IF(D267="","*",VLOOKUP(F267,BS_ATIVIDADE[],3,FALSE))</f>
        <v>CAMINHÂO - SOLDA</v>
      </c>
      <c r="H267" s="106" t="s">
        <v>201</v>
      </c>
      <c r="I267" s="106" t="s">
        <v>201</v>
      </c>
      <c r="J267" s="105">
        <v>55</v>
      </c>
      <c r="K267" s="105">
        <v>100.56100000000001</v>
      </c>
      <c r="L267" s="105">
        <v>100.88200000000001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7" s="106">
        <v>0.41666666666666669</v>
      </c>
      <c r="P267" s="106">
        <v>0.125</v>
      </c>
      <c r="Q267" s="105">
        <v>2</v>
      </c>
      <c r="R267" s="10" t="str">
        <f>IFERROR(_xlfn.XLOOKUP(F267, BS_ATIVIDADE[ATIVIDADE],BS_ATIVIDADE[UNIDADE] ), "*")</f>
        <v>Nº DE SOLDA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7" s="105" t="s">
        <v>1084</v>
      </c>
      <c r="W267" s="151" t="s">
        <v>1085</v>
      </c>
      <c r="X267" s="104" t="s">
        <v>421</v>
      </c>
      <c r="Y267" s="129"/>
      <c r="Z267" s="104"/>
      <c r="AA267" s="105">
        <v>1</v>
      </c>
      <c r="AB267" s="103" t="s">
        <v>412</v>
      </c>
      <c r="AC267" s="152"/>
      <c r="AD267" s="107">
        <v>0.35416666666666669</v>
      </c>
      <c r="AE267" s="105">
        <v>6251</v>
      </c>
      <c r="AF267" s="105"/>
      <c r="AG267" s="105"/>
      <c r="AH267" s="15"/>
      <c r="AI267" s="126" t="str">
        <f>IF(BS_CONTROLE[[#This Row],[Atividade]]=0, "-", BS_CONTROLE[[#This Row],[Atividade]])</f>
        <v>CAMINHÃO DE SOLDA</v>
      </c>
      <c r="AJ267" s="9" t="str">
        <f>IF(BS_CONTROLE[[#This Row],[Atividade]]=0, "-", BS_CONTROLE[[#This Row],[Atividade]])</f>
        <v>CAMINHÃO DE SOLDA</v>
      </c>
      <c r="AK267" s="31" t="str">
        <f>BS_CONTROLE[[#This Row],[Local - Partida]]</f>
        <v>102ZKW2</v>
      </c>
      <c r="AL267" s="31" t="str">
        <f>BS_CONTROLE[[#This Row],[Local - Encerramento]]</f>
        <v>102ZKW2</v>
      </c>
      <c r="AM267" s="105" t="str">
        <f>IF(BS_CONTROLE[[#This Row],[Entre - Estações]]=0, "-", BS_CONTROLE[[#This Row],[Entre - Estações]])</f>
        <v>ZKW-ZLU</v>
      </c>
      <c r="AN267" s="105" t="str">
        <f>IF(BS_CONTROLE[[#This Row],[SB]]=0, "-", BS_CONTROLE[[#This Row],[SB]])</f>
        <v>102ZKW2</v>
      </c>
      <c r="AO267" s="105">
        <f>IF(BS_CONTROLE[[#This Row],[SUB]]=0, "-", BS_CONTROLE[[#This Row],[SUB]])</f>
        <v>55</v>
      </c>
      <c r="AP267" s="105">
        <f>BS_CONTROLE[[#This Row],[KM - Inicio]]</f>
        <v>100.56100000000001</v>
      </c>
      <c r="AQ267" s="105">
        <f>BS_CONTROLE[[#This Row],[KM - Inicio]]</f>
        <v>100.56100000000001</v>
      </c>
      <c r="AR267" s="108"/>
      <c r="AS267" s="108"/>
      <c r="AT267" s="108"/>
      <c r="AU267" s="136"/>
      <c r="AV267" s="136"/>
      <c r="AW267" s="14"/>
      <c r="AX267" s="14"/>
      <c r="AY267" s="164">
        <f t="shared" si="26"/>
        <v>0</v>
      </c>
      <c r="AZ267" s="153"/>
      <c r="BA267" s="109"/>
      <c r="BB267" s="10" t="str">
        <f>IFERROR(_xlfn.XLOOKUP(AI267, BS_ATIVIDADE[ATIVIDADE],BS_ATIVIDADE[UNIDADE] ), "*")</f>
        <v>Nº DE SOLDA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7" s="150"/>
      <c r="BG267" s="16"/>
      <c r="BH267" s="17"/>
      <c r="BI267" s="17"/>
      <c r="BJ267" s="17"/>
      <c r="BK267" s="18"/>
      <c r="BL267" s="16"/>
      <c r="BM267" s="130"/>
      <c r="BN267" s="130"/>
      <c r="BO267" s="130"/>
      <c r="BP267" s="18"/>
      <c r="BQ267" s="12" t="str">
        <f t="shared" si="28"/>
        <v>Produção e Intervalo</v>
      </c>
      <c r="BR267" s="19">
        <f t="shared" si="29"/>
        <v>0</v>
      </c>
      <c r="BS267" s="19">
        <f t="shared" si="30"/>
        <v>0</v>
      </c>
      <c r="BT267" s="8" t="str">
        <f t="shared" si="31"/>
        <v/>
      </c>
    </row>
    <row r="268" spans="1:72" hidden="1">
      <c r="A268" s="47" t="str">
        <f t="shared" si="27"/>
        <v>EDSON (TP-719)46064</v>
      </c>
      <c r="B268" s="102">
        <v>46064</v>
      </c>
      <c r="C268" s="135">
        <f>IF(BS_CONTROLE[[#This Row],[DATA]]="","",WEEKNUM(BS_CONTROLE[[#This Row],[DATA]]))</f>
        <v>7</v>
      </c>
      <c r="D268" s="104" t="s">
        <v>875</v>
      </c>
      <c r="E268" s="159"/>
      <c r="F268" s="126" t="s">
        <v>782</v>
      </c>
      <c r="G268" s="142" t="str">
        <f>IF(D268="","*",VLOOKUP(F268,BS_ATIVIDADE[],3,FALSE))</f>
        <v>TRILHO - SUBSTITUIÇÂO</v>
      </c>
      <c r="H268" s="105" t="s">
        <v>593</v>
      </c>
      <c r="I268" s="105" t="s">
        <v>593</v>
      </c>
      <c r="J268" s="105">
        <v>55</v>
      </c>
      <c r="K268" s="105">
        <v>102</v>
      </c>
      <c r="L268" s="105" t="s">
        <v>593</v>
      </c>
      <c r="M268" s="105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8" s="15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8" s="106">
        <v>0.45833333333333331</v>
      </c>
      <c r="P268" s="106">
        <v>6.25E-2</v>
      </c>
      <c r="Q268" s="172">
        <v>312</v>
      </c>
      <c r="R268" s="10" t="str">
        <f>IFERROR(_xlfn.XLOOKUP(F268, BS_ATIVIDADE[ATIVIDADE],BS_ATIVIDADE[UNIDADE] ), "*")</f>
        <v>M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8" s="151" t="s">
        <v>1220</v>
      </c>
      <c r="W268" s="151" t="s">
        <v>1336</v>
      </c>
      <c r="X268" s="104" t="s">
        <v>421</v>
      </c>
      <c r="Y268" s="129"/>
      <c r="Z268" s="104"/>
      <c r="AA268" s="105" t="s">
        <v>593</v>
      </c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PDM - SUBSTITUIÇÃO - TRILHO</v>
      </c>
      <c r="AJ268" s="9" t="str">
        <f>IF(BS_CONTROLE[[#This Row],[Atividade]]=0, "-", BS_CONTROLE[[#This Row],[Atividade]])</f>
        <v>PDM - SUBSTITUIÇÃO - TRILHO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5" t="str">
        <f>IF(BS_CONTROLE[[#This Row],[Entre - Estações]]=0, "-", BS_CONTROLE[[#This Row],[Entre - Estações]])</f>
        <v>ZKW-ZLU</v>
      </c>
      <c r="AN268" s="105" t="str">
        <f>IF(BS_CONTROLE[[#This Row],[SB]]=0, "-", BS_CONTROLE[[#This Row],[SB]])</f>
        <v>102ZKW2</v>
      </c>
      <c r="AO268" s="105">
        <f>IF(BS_CONTROLE[[#This Row],[SUB]]=0, "-", BS_CONTROLE[[#This Row],[SUB]])</f>
        <v>55</v>
      </c>
      <c r="AP268" s="105">
        <f>BS_CONTROLE[[#This Row],[KM - Inicio]]</f>
        <v>102</v>
      </c>
      <c r="AQ268" s="105">
        <f>BS_CONTROLE[[#This Row],[KM - Inicio]]</f>
        <v>102</v>
      </c>
      <c r="AR268" s="108"/>
      <c r="AS268" s="108"/>
      <c r="AT268" s="108"/>
      <c r="AU268" s="136"/>
      <c r="AV268" s="136"/>
      <c r="AW268" s="14"/>
      <c r="AX268" s="14"/>
      <c r="AY268" s="164">
        <f t="shared" si="26"/>
        <v>0</v>
      </c>
      <c r="AZ268" s="153"/>
      <c r="BA268" s="109"/>
      <c r="BB268" s="10" t="str">
        <f>IFERROR(_xlfn.XLOOKUP(AI268, BS_ATIVIDADE[ATIVIDADE],BS_ATIVIDADE[UNIDADE] ), "*")</f>
        <v>M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8" s="150"/>
      <c r="BG268" s="16"/>
      <c r="BH268" s="17"/>
      <c r="BI268" s="17"/>
      <c r="BJ268" s="17"/>
      <c r="BK268" s="18"/>
      <c r="BL268" s="16"/>
      <c r="BM268" s="130"/>
      <c r="BN268" s="130"/>
      <c r="BO268" s="130"/>
      <c r="BP268" s="18"/>
      <c r="BQ268" s="12" t="str">
        <f t="shared" si="28"/>
        <v>Produção e Intervalo</v>
      </c>
      <c r="BR268" s="19">
        <f t="shared" si="29"/>
        <v>0</v>
      </c>
      <c r="BS268" s="19">
        <f t="shared" si="30"/>
        <v>0</v>
      </c>
      <c r="BT268" s="8" t="str">
        <f t="shared" si="31"/>
        <v/>
      </c>
    </row>
    <row r="269" spans="1:72" hidden="1">
      <c r="A269" s="47" t="str">
        <f t="shared" si="27"/>
        <v>CLEBISON (TP-728)46064</v>
      </c>
      <c r="B269" s="102">
        <v>46064</v>
      </c>
      <c r="C269" s="135">
        <f>IF(BS_CONTROLE[[#This Row],[DATA]]="","",WEEKNUM(BS_CONTROLE[[#This Row],[DATA]]))</f>
        <v>7</v>
      </c>
      <c r="D269" s="104" t="s">
        <v>864</v>
      </c>
      <c r="E269" s="159">
        <v>203</v>
      </c>
      <c r="F269" s="126" t="s">
        <v>775</v>
      </c>
      <c r="G269" s="142" t="str">
        <f>IF(D269="","*",VLOOKUP(F269,BS_ATIVIDADE[],3,FALSE))</f>
        <v>SOLDA</v>
      </c>
      <c r="H269" s="106" t="s">
        <v>593</v>
      </c>
      <c r="I269" s="106" t="s">
        <v>593</v>
      </c>
      <c r="J269" s="105">
        <v>55</v>
      </c>
      <c r="K269" s="105">
        <v>104</v>
      </c>
      <c r="L269" s="105" t="s">
        <v>593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9" s="127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69" s="106">
        <v>0.45833333333333331</v>
      </c>
      <c r="P269" s="106">
        <v>6.25E-2</v>
      </c>
      <c r="Q269" s="105">
        <v>1</v>
      </c>
      <c r="R269" s="10" t="str">
        <f>IFERROR(_xlfn.XLOOKUP(F269, BS_ATIVIDADE[ATIVIDADE],BS_ATIVIDADE[UNIDADE] ), "*")</f>
        <v>Nº DE SOLDA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9" s="151" t="s">
        <v>1220</v>
      </c>
      <c r="W269" s="151" t="s">
        <v>1055</v>
      </c>
      <c r="X269" s="104" t="s">
        <v>421</v>
      </c>
      <c r="Y269" s="129"/>
      <c r="Z269" s="104"/>
      <c r="AA269" s="105" t="s">
        <v>593</v>
      </c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PDM - SOLDA</v>
      </c>
      <c r="AJ269" s="9" t="str">
        <f>IF(BS_CONTROLE[[#This Row],[Atividade]]=0, "-", BS_CONTROLE[[#This Row],[Atividade]])</f>
        <v>PDM - SOLDA</v>
      </c>
      <c r="AK269" s="31" t="str">
        <f>BS_CONTROLE[[#This Row],[Local - Partida]]</f>
        <v>-</v>
      </c>
      <c r="AL269" s="31" t="str">
        <f>BS_CONTROLE[[#This Row],[Local - Encerramento]]</f>
        <v>-</v>
      </c>
      <c r="AM269" s="105" t="str">
        <f>IF(BS_CONTROLE[[#This Row],[Entre - Estações]]=0, "-", BS_CONTROLE[[#This Row],[Entre - Estações]])</f>
        <v>ZKW-ZLU</v>
      </c>
      <c r="AN269" s="105">
        <f>IF(BS_CONTROLE[[#This Row],[SB]]=0, "-", BS_CONTROLE[[#This Row],[SB]])</f>
        <v>1051032</v>
      </c>
      <c r="AO269" s="105">
        <f>IF(BS_CONTROLE[[#This Row],[SUB]]=0, "-", BS_CONTROLE[[#This Row],[SUB]])</f>
        <v>55</v>
      </c>
      <c r="AP269" s="105">
        <f>BS_CONTROLE[[#This Row],[KM - Inicio]]</f>
        <v>104</v>
      </c>
      <c r="AQ269" s="105">
        <f>BS_CONTROLE[[#This Row],[KM - Inicio]]</f>
        <v>104</v>
      </c>
      <c r="AR269" s="108"/>
      <c r="AS269" s="108"/>
      <c r="AT269" s="108"/>
      <c r="AU269" s="136"/>
      <c r="AV269" s="136"/>
      <c r="AW269" s="14"/>
      <c r="AX269" s="14"/>
      <c r="AY269" s="164">
        <f t="shared" si="26"/>
        <v>0</v>
      </c>
      <c r="AZ269" s="153"/>
      <c r="BA269" s="109"/>
      <c r="BB269" s="10" t="str">
        <f>IFERROR(_xlfn.XLOOKUP(AI269, BS_ATIVIDADE[ATIVIDADE],BS_ATIVIDADE[UNIDADE] ), "*")</f>
        <v>Nº DE SOLDA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 t="shared" si="28"/>
        <v>Produção e Intervalo</v>
      </c>
      <c r="BR269" s="19">
        <f t="shared" si="29"/>
        <v>0</v>
      </c>
      <c r="BS269" s="19">
        <f t="shared" si="30"/>
        <v>0</v>
      </c>
      <c r="BT269" s="8" t="str">
        <f t="shared" si="31"/>
        <v/>
      </c>
    </row>
    <row r="270" spans="1:72" hidden="1">
      <c r="A270" s="47" t="str">
        <f t="shared" si="27"/>
        <v>ISMAEL(TP-726)46064</v>
      </c>
      <c r="B270" s="102">
        <v>46064</v>
      </c>
      <c r="C270" s="135">
        <f>IF(BS_CONTROLE[[#This Row],[DATA]]="","",WEEKNUM(BS_CONTROLE[[#This Row],[DATA]]))</f>
        <v>7</v>
      </c>
      <c r="D270" s="104" t="s">
        <v>892</v>
      </c>
      <c r="E270" s="159">
        <v>204</v>
      </c>
      <c r="F270" s="126" t="s">
        <v>775</v>
      </c>
      <c r="G270" s="142" t="str">
        <f>IF(D270="","*",VLOOKUP(F270,BS_ATIVIDADE[],3,FALSE))</f>
        <v>SOLDA</v>
      </c>
      <c r="H270" s="105"/>
      <c r="I270" s="105"/>
      <c r="J270" s="105">
        <v>55</v>
      </c>
      <c r="K270" s="105">
        <v>104</v>
      </c>
      <c r="L270" s="105" t="s">
        <v>593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0" s="127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70" s="106">
        <v>0.45833333333333331</v>
      </c>
      <c r="P270" s="106">
        <v>6.25E-2</v>
      </c>
      <c r="Q270" s="105">
        <v>1</v>
      </c>
      <c r="R270" s="10" t="str">
        <f>IFERROR(_xlfn.XLOOKUP(F270, BS_ATIVIDADE[ATIVIDADE],BS_ATIVIDADE[UNIDADE] ), "*")</f>
        <v>Nº DE SOLDA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51" t="s">
        <v>1220</v>
      </c>
      <c r="W270" s="151" t="s">
        <v>1055</v>
      </c>
      <c r="X270" s="104" t="s">
        <v>421</v>
      </c>
      <c r="Y270" s="129"/>
      <c r="Z270" s="104"/>
      <c r="AA270" s="105" t="s">
        <v>593</v>
      </c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PDM - SOLDA</v>
      </c>
      <c r="AJ270" s="9" t="str">
        <f>IF(BS_CONTROLE[[#This Row],[Atividade]]=0, "-", BS_CONTROLE[[#This Row],[Atividade]])</f>
        <v>PDM - SOLDA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ZKW-ZLU</v>
      </c>
      <c r="AN270" s="105">
        <f>IF(BS_CONTROLE[[#This Row],[SB]]=0, "-", BS_CONTROLE[[#This Row],[SB]])</f>
        <v>1051032</v>
      </c>
      <c r="AO270" s="105">
        <f>IF(BS_CONTROLE[[#This Row],[SUB]]=0, "-", BS_CONTROLE[[#This Row],[SUB]])</f>
        <v>55</v>
      </c>
      <c r="AP270" s="105">
        <f>BS_CONTROLE[[#This Row],[KM - Inicio]]</f>
        <v>104</v>
      </c>
      <c r="AQ270" s="105">
        <f>BS_CONTROLE[[#This Row],[KM - Inicio]]</f>
        <v>104</v>
      </c>
      <c r="AR270" s="108"/>
      <c r="AS270" s="108"/>
      <c r="AT270" s="108"/>
      <c r="AU270" s="136"/>
      <c r="AV270" s="136"/>
      <c r="AW270" s="14"/>
      <c r="AX270" s="14"/>
      <c r="AY270" s="164">
        <f t="shared" si="26"/>
        <v>0</v>
      </c>
      <c r="AZ270" s="153"/>
      <c r="BA270" s="109"/>
      <c r="BB270" s="10" t="str">
        <f>IFERROR(_xlfn.XLOOKUP(AI270, BS_ATIVIDADE[ATIVIDADE],BS_ATIVIDADE[UNIDADE] ), "*")</f>
        <v>Nº DE SOLDA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50"/>
      <c r="BG270" s="16"/>
      <c r="BH270" s="17"/>
      <c r="BI270" s="17"/>
      <c r="BJ270" s="17"/>
      <c r="BK270" s="18"/>
      <c r="BL270" s="16"/>
      <c r="BM270" s="130"/>
      <c r="BN270" s="130"/>
      <c r="BO270" s="130"/>
      <c r="BP270" s="18"/>
      <c r="BQ270" s="12" t="str">
        <f t="shared" si="28"/>
        <v>Produção e Intervalo</v>
      </c>
      <c r="BR270" s="19">
        <f t="shared" si="29"/>
        <v>0</v>
      </c>
      <c r="BS270" s="19">
        <f t="shared" si="30"/>
        <v>0</v>
      </c>
      <c r="BT270" s="8" t="str">
        <f t="shared" si="31"/>
        <v/>
      </c>
    </row>
    <row r="271" spans="1:72" hidden="1">
      <c r="A271" s="47" t="str">
        <f t="shared" si="27"/>
        <v>V8946064</v>
      </c>
      <c r="B271" s="102">
        <v>46064</v>
      </c>
      <c r="C271" s="135">
        <f>IF(BS_CONTROLE[[#This Row],[DATA]]="","",WEEKNUM(BS_CONTROLE[[#This Row],[DATA]]))</f>
        <v>7</v>
      </c>
      <c r="D271" s="104" t="s">
        <v>803</v>
      </c>
      <c r="E271" s="159"/>
      <c r="F271" s="126" t="s">
        <v>698</v>
      </c>
      <c r="G271" s="142" t="str">
        <f>IF(D271="","*",VLOOKUP(F271,BS_ATIVIDADE[],3,FALSE))</f>
        <v>MECANIZAÇÃO - SOCADORA</v>
      </c>
      <c r="H271" s="105" t="s">
        <v>201</v>
      </c>
      <c r="I271" s="105" t="s">
        <v>201</v>
      </c>
      <c r="J271" s="105">
        <v>55</v>
      </c>
      <c r="K271" s="105">
        <v>106</v>
      </c>
      <c r="L271" s="105" t="s">
        <v>593</v>
      </c>
      <c r="M271" s="105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1" s="15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71" s="106">
        <v>0.41666666666666669</v>
      </c>
      <c r="P271" s="106">
        <v>8.3333333333333329E-2</v>
      </c>
      <c r="Q271" s="172">
        <v>480</v>
      </c>
      <c r="R271" s="10" t="str">
        <f>IFERROR(_xlfn.XLOOKUP(F271, BS_ATIVIDADE[ATIVIDADE],BS_ATIVIDADE[UNIDADE] ), "*")</f>
        <v>M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51" t="s">
        <v>1061</v>
      </c>
      <c r="W271" s="151" t="s">
        <v>1050</v>
      </c>
      <c r="X271" s="104" t="s">
        <v>421</v>
      </c>
      <c r="Y271" s="129"/>
      <c r="Z271" s="104"/>
      <c r="AA271" s="105">
        <v>1</v>
      </c>
      <c r="AB271" s="103" t="s">
        <v>412</v>
      </c>
      <c r="AC271" s="152"/>
      <c r="AD271" s="107">
        <v>0.35416666666666669</v>
      </c>
      <c r="AE271" s="105">
        <v>6239</v>
      </c>
      <c r="AF271" s="105" t="s">
        <v>593</v>
      </c>
      <c r="AG271" s="105"/>
      <c r="AH271" s="15"/>
      <c r="AI271" s="126" t="str">
        <f>IF(BS_CONTROLE[[#This Row],[Atividade]]=0, "-", BS_CONTROLE[[#This Row],[Atividade]])</f>
        <v>MECANIZAÇÃO - SOCADORA</v>
      </c>
      <c r="AJ271" s="9" t="str">
        <f>IF(BS_CONTROLE[[#This Row],[Atividade]]=0, "-", BS_CONTROLE[[#This Row],[Atividade]])</f>
        <v>MECANIZAÇÃO - SOCADORA</v>
      </c>
      <c r="AK271" s="31" t="str">
        <f>BS_CONTROLE[[#This Row],[Local - Partida]]</f>
        <v>102ZKW2</v>
      </c>
      <c r="AL271" s="31" t="str">
        <f>BS_CONTROLE[[#This Row],[Local - Encerramento]]</f>
        <v>102ZKW2</v>
      </c>
      <c r="AM271" s="105" t="str">
        <f>IF(BS_CONTROLE[[#This Row],[Entre - Estações]]=0, "-", BS_CONTROLE[[#This Row],[Entre - Estações]])</f>
        <v>ZKW-ZLU</v>
      </c>
      <c r="AN271" s="105" t="str">
        <f>IF(BS_CONTROLE[[#This Row],[SB]]=0, "-", BS_CONTROLE[[#This Row],[SB]])</f>
        <v>ZLU1052</v>
      </c>
      <c r="AO271" s="105">
        <f>IF(BS_CONTROLE[[#This Row],[SUB]]=0, "-", BS_CONTROLE[[#This Row],[SUB]])</f>
        <v>55</v>
      </c>
      <c r="AP271" s="105">
        <f>BS_CONTROLE[[#This Row],[KM - Inicio]]</f>
        <v>106</v>
      </c>
      <c r="AQ271" s="105">
        <f>BS_CONTROLE[[#This Row],[KM - Inicio]]</f>
        <v>106</v>
      </c>
      <c r="AR271" s="108"/>
      <c r="AS271" s="108"/>
      <c r="AT271" s="108"/>
      <c r="AU271" s="136"/>
      <c r="AV271" s="136"/>
      <c r="AW271" s="14"/>
      <c r="AX271" s="14"/>
      <c r="AY271" s="164">
        <f t="shared" si="26"/>
        <v>0</v>
      </c>
      <c r="AZ271" s="153"/>
      <c r="BA271" s="109"/>
      <c r="BB271" s="10" t="str">
        <f>IFERROR(_xlfn.XLOOKUP(AI271, BS_ATIVIDADE[ATIVIDADE],BS_ATIVIDADE[UNIDADE] ), "*")</f>
        <v>M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50"/>
      <c r="BG271" s="16"/>
      <c r="BH271" s="17"/>
      <c r="BI271" s="17"/>
      <c r="BJ271" s="17"/>
      <c r="BK271" s="18"/>
      <c r="BL271" s="16"/>
      <c r="BM271" s="130"/>
      <c r="BN271" s="130"/>
      <c r="BO271" s="130"/>
      <c r="BP271" s="18"/>
      <c r="BQ271" s="12" t="str">
        <f t="shared" si="28"/>
        <v>Produção e Intervalo</v>
      </c>
      <c r="BR271" s="19">
        <f t="shared" si="29"/>
        <v>0</v>
      </c>
      <c r="BS271" s="19">
        <f t="shared" si="30"/>
        <v>0</v>
      </c>
      <c r="BT271" s="8" t="str">
        <f t="shared" si="31"/>
        <v/>
      </c>
    </row>
    <row r="272" spans="1:72" hidden="1">
      <c r="A272" s="47" t="str">
        <f t="shared" si="27"/>
        <v>W6046064</v>
      </c>
      <c r="B272" s="102">
        <v>46064</v>
      </c>
      <c r="C272" s="135">
        <f>IF(BS_CONTROLE[[#This Row],[DATA]]="","",WEEKNUM(BS_CONTROLE[[#This Row],[DATA]]))</f>
        <v>7</v>
      </c>
      <c r="D272" s="104" t="s">
        <v>826</v>
      </c>
      <c r="E272" s="159">
        <v>230</v>
      </c>
      <c r="F272" s="126" t="s">
        <v>756</v>
      </c>
      <c r="G272" s="142" t="str">
        <f>IF(D272="","*",VLOOKUP(F272,BS_ATIVIDADE[],3,FALSE))</f>
        <v>DORMENTE - DESCARGA</v>
      </c>
      <c r="H272" s="106" t="s">
        <v>212</v>
      </c>
      <c r="I272" s="106" t="s">
        <v>201</v>
      </c>
      <c r="J272" s="105">
        <v>48</v>
      </c>
      <c r="K272" s="105">
        <v>118</v>
      </c>
      <c r="L272" s="105">
        <v>113.3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72" s="106">
        <v>0.35416666666666669</v>
      </c>
      <c r="P272" s="106">
        <v>5.5555555555555552E-2</v>
      </c>
      <c r="Q272" s="105">
        <v>45</v>
      </c>
      <c r="R272" s="10" t="str">
        <f>IFERROR(_xlfn.XLOOKUP(F272, BS_ATIVIDADE[ATIVIDADE],BS_ATIVIDADE[UNIDADE] ), "*")</f>
        <v>Nº DE DORMENTES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2" s="105" t="s">
        <v>1220</v>
      </c>
      <c r="W272" s="151" t="s">
        <v>1376</v>
      </c>
      <c r="X272" s="104" t="s">
        <v>421</v>
      </c>
      <c r="Y272" s="129"/>
      <c r="Z272" s="104"/>
      <c r="AA272" s="105">
        <v>1</v>
      </c>
      <c r="AB272" s="103" t="s">
        <v>412</v>
      </c>
      <c r="AC272" s="152"/>
      <c r="AD272" s="107">
        <v>0.29166666666666669</v>
      </c>
      <c r="AE272" s="105">
        <v>7694</v>
      </c>
      <c r="AF272" s="105" t="s">
        <v>593</v>
      </c>
      <c r="AG272" s="105"/>
      <c r="AH272" s="15"/>
      <c r="AI272" s="126" t="str">
        <f>IF(BS_CONTROLE[[#This Row],[Atividade]]=0, "-", BS_CONTROLE[[#This Row],[Atividade]])</f>
        <v>PDM - DESCARGA - DORMENTE</v>
      </c>
      <c r="AJ272" s="9" t="str">
        <f>IF(BS_CONTROLE[[#This Row],[Atividade]]=0, "-", BS_CONTROLE[[#This Row],[Atividade]])</f>
        <v>PDM - DESCARGA - DORMENTE</v>
      </c>
      <c r="AK272" s="31" t="str">
        <f>BS_CONTROLE[[#This Row],[Local - Partida]]</f>
        <v>ZEM1302</v>
      </c>
      <c r="AL272" s="31" t="str">
        <f>BS_CONTROLE[[#This Row],[Local - Encerramento]]</f>
        <v>102ZKW2</v>
      </c>
      <c r="AM272" s="105" t="str">
        <f>IF(BS_CONTROLE[[#This Row],[Entre - Estações]]=0, "-", BS_CONTROLE[[#This Row],[Entre - Estações]])</f>
        <v>ZLU-ZWI</v>
      </c>
      <c r="AN272" s="105" t="str">
        <f>IF(BS_CONTROLE[[#This Row],[SB]]=0, "-", BS_CONTROLE[[#This Row],[SB]])</f>
        <v>ZWI1131</v>
      </c>
      <c r="AO272" s="105">
        <f>IF(BS_CONTROLE[[#This Row],[SUB]]=0, "-", BS_CONTROLE[[#This Row],[SUB]])</f>
        <v>48</v>
      </c>
      <c r="AP272" s="105">
        <f>BS_CONTROLE[[#This Row],[KM - Inicio]]</f>
        <v>118</v>
      </c>
      <c r="AQ272" s="105">
        <f>BS_CONTROLE[[#This Row],[KM - Inicio]]</f>
        <v>118</v>
      </c>
      <c r="AR272" s="108"/>
      <c r="AS272" s="108"/>
      <c r="AT272" s="108"/>
      <c r="AU272" s="136"/>
      <c r="AV272" s="136"/>
      <c r="AW272" s="14"/>
      <c r="AX272" s="14"/>
      <c r="AY272" s="164">
        <f t="shared" si="26"/>
        <v>0</v>
      </c>
      <c r="AZ272" s="153"/>
      <c r="BA272" s="109"/>
      <c r="BB272" s="10" t="str">
        <f>IFERROR(_xlfn.XLOOKUP(AI272, BS_ATIVIDADE[ATIVIDADE],BS_ATIVIDADE[UNIDADE] ), "*")</f>
        <v>Nº DE DORMENTES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2" s="150"/>
      <c r="BG272" s="16"/>
      <c r="BH272" s="17"/>
      <c r="BI272" s="17"/>
      <c r="BJ272" s="17"/>
      <c r="BK272" s="18"/>
      <c r="BL272" s="16"/>
      <c r="BM272" s="130"/>
      <c r="BN272" s="130"/>
      <c r="BO272" s="130"/>
      <c r="BP272" s="18"/>
      <c r="BQ272" s="12" t="str">
        <f t="shared" si="28"/>
        <v>Produção e Intervalo</v>
      </c>
      <c r="BR272" s="19">
        <f t="shared" si="29"/>
        <v>0</v>
      </c>
      <c r="BS272" s="19">
        <f t="shared" si="30"/>
        <v>0</v>
      </c>
      <c r="BT272" s="8" t="str">
        <f t="shared" si="31"/>
        <v/>
      </c>
    </row>
    <row r="273" spans="1:72" hidden="1">
      <c r="A273" s="47" t="str">
        <f t="shared" si="27"/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 t="shared" si="26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 hidden="1">
      <c r="A274" s="47" t="str">
        <f t="shared" si="27"/>
        <v>CAIQUE (TMA-677)46064</v>
      </c>
      <c r="B274" s="102">
        <v>46064</v>
      </c>
      <c r="C274" s="135">
        <f>IF(BS_CONTROLE[[#This Row],[DATA]]="","",WEEKNUM(BS_CONTROLE[[#This Row],[DATA]]))</f>
        <v>7</v>
      </c>
      <c r="D274" s="104" t="s">
        <v>859</v>
      </c>
      <c r="E274" s="159">
        <v>268</v>
      </c>
      <c r="F274" s="126" t="s">
        <v>726</v>
      </c>
      <c r="G274" s="142" t="str">
        <f>IF(D274="","*",VLOOKUP(F274,BS_ATIVIDADE[],3,FALSE))</f>
        <v>MODERNIZAÇÃO</v>
      </c>
      <c r="H274" s="106" t="s">
        <v>593</v>
      </c>
      <c r="I274" s="106" t="s">
        <v>593</v>
      </c>
      <c r="J274" s="105">
        <v>48</v>
      </c>
      <c r="K274" s="105">
        <v>123.465</v>
      </c>
      <c r="L274" s="105" t="s">
        <v>593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4" s="127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4" s="106">
        <v>0.35416666666666669</v>
      </c>
      <c r="P274" s="106">
        <v>6.9444444444444448E-2</v>
      </c>
      <c r="Q274" s="105">
        <v>1</v>
      </c>
      <c r="R274" s="10" t="str">
        <f>IFERROR(_xlfn.XLOOKUP(F274, BS_ATIVIDADE[ATIVIDADE],BS_ATIVIDADE[UNIDADE] ), "*")</f>
        <v>Nº DE SOLDA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4" s="105" t="s">
        <v>1100</v>
      </c>
      <c r="W274" s="151" t="s">
        <v>1055</v>
      </c>
      <c r="X274" s="104"/>
      <c r="Y274" s="129"/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MODERNIZAÇÃO - SOLDA</v>
      </c>
      <c r="AJ274" s="9" t="str">
        <f>IF(BS_CONTROLE[[#This Row],[Atividade]]=0, "-", BS_CONTROLE[[#This Row],[Atividade]])</f>
        <v>MODERNIZAÇÃO - SOLDA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5" t="str">
        <f>IF(BS_CONTROLE[[#This Row],[Entre - Estações]]=0, "-", BS_CONTROLE[[#This Row],[Entre - Estações]])</f>
        <v>ZWI-ZEM</v>
      </c>
      <c r="AN274" s="105">
        <f>IF(BS_CONTROLE[[#This Row],[SB]]=0, "-", BS_CONTROLE[[#This Row],[SB]])</f>
        <v>1241231</v>
      </c>
      <c r="AO274" s="105">
        <f>IF(BS_CONTROLE[[#This Row],[SUB]]=0, "-", BS_CONTROLE[[#This Row],[SUB]])</f>
        <v>48</v>
      </c>
      <c r="AP274" s="105">
        <f>BS_CONTROLE[[#This Row],[KM - Inicio]]</f>
        <v>123.465</v>
      </c>
      <c r="AQ274" s="105">
        <f>BS_CONTROLE[[#This Row],[KM - Inicio]]</f>
        <v>123.465</v>
      </c>
      <c r="AR274" s="108"/>
      <c r="AS274" s="108"/>
      <c r="AT274" s="108"/>
      <c r="AU274" s="136"/>
      <c r="AV274" s="136"/>
      <c r="AW274" s="14"/>
      <c r="AX274" s="14"/>
      <c r="AY274" s="164">
        <f t="shared" si="26"/>
        <v>0</v>
      </c>
      <c r="AZ274" s="153"/>
      <c r="BA274" s="109"/>
      <c r="BB274" s="10" t="str">
        <f>IFERROR(_xlfn.XLOOKUP(AI274, BS_ATIVIDADE[ATIVIDADE],BS_ATIVIDADE[UNIDADE] ), "*")</f>
        <v>Nº DE SOLDA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4" s="150"/>
      <c r="BG274" s="16"/>
      <c r="BH274" s="17"/>
      <c r="BI274" s="17"/>
      <c r="BJ274" s="17"/>
      <c r="BK274" s="18"/>
      <c r="BL274" s="16"/>
      <c r="BM274" s="130"/>
      <c r="BN274" s="130"/>
      <c r="BO274" s="130"/>
      <c r="BP274" s="18"/>
      <c r="BQ274" s="12" t="str">
        <f t="shared" si="28"/>
        <v>Produção e Intervalo</v>
      </c>
      <c r="BR274" s="19">
        <f t="shared" si="29"/>
        <v>0</v>
      </c>
      <c r="BS274" s="19">
        <f t="shared" si="30"/>
        <v>0</v>
      </c>
      <c r="BT274" s="8" t="str">
        <f t="shared" si="31"/>
        <v/>
      </c>
    </row>
    <row r="275" spans="1:72" hidden="1">
      <c r="A275" s="47" t="str">
        <f t="shared" si="27"/>
        <v>ADENISON (TP-810)46064</v>
      </c>
      <c r="B275" s="102">
        <v>46064</v>
      </c>
      <c r="C275" s="135">
        <f>IF(BS_CONTROLE[[#This Row],[DATA]]="","",WEEKNUM(BS_CONTROLE[[#This Row],[DATA]]))</f>
        <v>7</v>
      </c>
      <c r="D275" s="104" t="s">
        <v>847</v>
      </c>
      <c r="E275" s="159">
        <v>269</v>
      </c>
      <c r="F275" s="126" t="s">
        <v>726</v>
      </c>
      <c r="G275" s="142" t="str">
        <f>IF(D275="","*",VLOOKUP(F275,BS_ATIVIDADE[],3,FALSE))</f>
        <v>MODERNIZAÇÃO</v>
      </c>
      <c r="H275" s="106" t="s">
        <v>593</v>
      </c>
      <c r="I275" s="106" t="s">
        <v>593</v>
      </c>
      <c r="J275" s="105">
        <v>48</v>
      </c>
      <c r="K275" s="105">
        <v>123.929</v>
      </c>
      <c r="L275" s="105" t="s">
        <v>593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5" s="127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5" s="106">
        <v>0.35416666666666669</v>
      </c>
      <c r="P275" s="106">
        <v>6.9444444444444448E-2</v>
      </c>
      <c r="Q275" s="105">
        <v>1</v>
      </c>
      <c r="R275" s="10" t="str">
        <f>IFERROR(_xlfn.XLOOKUP(F275, BS_ATIVIDADE[ATIVIDADE],BS_ATIVIDADE[UNIDADE] ), "*")</f>
        <v>Nº DE SOLDA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5" s="105" t="s">
        <v>1100</v>
      </c>
      <c r="W275" s="151" t="s">
        <v>1055</v>
      </c>
      <c r="X275" s="104"/>
      <c r="Y275" s="129"/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MODERNIZAÇÃO - SOLDA</v>
      </c>
      <c r="AJ275" s="9" t="str">
        <f>IF(BS_CONTROLE[[#This Row],[Atividade]]=0, "-", BS_CONTROLE[[#This Row],[Atividade]])</f>
        <v>MODERNIZAÇÃO - SOLDA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5" t="str">
        <f>IF(BS_CONTROLE[[#This Row],[Entre - Estações]]=0, "-", BS_CONTROLE[[#This Row],[Entre - Estações]])</f>
        <v>ZWI-ZEM</v>
      </c>
      <c r="AN275" s="105">
        <f>IF(BS_CONTROLE[[#This Row],[SB]]=0, "-", BS_CONTROLE[[#This Row],[SB]])</f>
        <v>1241231</v>
      </c>
      <c r="AO275" s="105">
        <f>IF(BS_CONTROLE[[#This Row],[SUB]]=0, "-", BS_CONTROLE[[#This Row],[SUB]])</f>
        <v>48</v>
      </c>
      <c r="AP275" s="105">
        <f>BS_CONTROLE[[#This Row],[KM - Inicio]]</f>
        <v>123.929</v>
      </c>
      <c r="AQ275" s="105">
        <f>BS_CONTROLE[[#This Row],[KM - Inicio]]</f>
        <v>123.929</v>
      </c>
      <c r="AR275" s="108"/>
      <c r="AS275" s="108"/>
      <c r="AT275" s="108"/>
      <c r="AU275" s="136"/>
      <c r="AV275" s="136"/>
      <c r="AW275" s="14"/>
      <c r="AX275" s="14"/>
      <c r="AY275" s="164">
        <f t="shared" si="26"/>
        <v>0</v>
      </c>
      <c r="AZ275" s="153"/>
      <c r="BA275" s="109"/>
      <c r="BB275" s="10" t="str">
        <f>IFERROR(_xlfn.XLOOKUP(AI275, BS_ATIVIDADE[ATIVIDADE],BS_ATIVIDADE[UNIDADE] ), "*")</f>
        <v>Nº DE SOLDA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5" s="150"/>
      <c r="BG275" s="16"/>
      <c r="BH275" s="17"/>
      <c r="BI275" s="17"/>
      <c r="BJ275" s="17"/>
      <c r="BK275" s="18"/>
      <c r="BL275" s="16"/>
      <c r="BM275" s="130"/>
      <c r="BN275" s="130"/>
      <c r="BO275" s="130"/>
      <c r="BP275" s="18"/>
      <c r="BQ275" s="12" t="str">
        <f t="shared" si="28"/>
        <v>Produção e Intervalo</v>
      </c>
      <c r="BR275" s="19">
        <f t="shared" si="29"/>
        <v>0</v>
      </c>
      <c r="BS275" s="19">
        <f t="shared" si="30"/>
        <v>0</v>
      </c>
      <c r="BT275" s="8" t="str">
        <f t="shared" si="31"/>
        <v/>
      </c>
    </row>
    <row r="276" spans="1:72" hidden="1">
      <c r="A276" s="47" t="str">
        <f t="shared" si="27"/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>
        <v>1</v>
      </c>
      <c r="AB276" s="103" t="s">
        <v>412</v>
      </c>
      <c r="AC276" s="152"/>
      <c r="AD276" s="107">
        <v>0.3125</v>
      </c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 t="shared" si="26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 hidden="1">
      <c r="A277" s="47" t="str">
        <f t="shared" si="27"/>
        <v>W9546064</v>
      </c>
      <c r="B277" s="102">
        <v>46064</v>
      </c>
      <c r="C277" s="135">
        <f>IF(BS_CONTROLE[[#This Row],[DATA]]="","",WEEKNUM(BS_CONTROLE[[#This Row],[DATA]]))</f>
        <v>7</v>
      </c>
      <c r="D277" s="104" t="s">
        <v>839</v>
      </c>
      <c r="E277" s="159">
        <v>210</v>
      </c>
      <c r="F277" s="126" t="s">
        <v>607</v>
      </c>
      <c r="G277" s="142" t="str">
        <f>IF(D277="","*",VLOOKUP(F277,BS_ATIVIDADE[],3,FALSE))</f>
        <v>OUTROS</v>
      </c>
      <c r="H277" s="106" t="s">
        <v>1352</v>
      </c>
      <c r="I277" s="106" t="s">
        <v>335</v>
      </c>
      <c r="J277" s="105">
        <v>54</v>
      </c>
      <c r="K277" s="105">
        <v>67</v>
      </c>
      <c r="L277" s="105" t="s">
        <v>593</v>
      </c>
      <c r="M277" s="127" t="s">
        <v>1353</v>
      </c>
      <c r="N277" s="127" t="s">
        <v>1354</v>
      </c>
      <c r="O277" s="106">
        <v>0.33333333333333331</v>
      </c>
      <c r="P277" s="106">
        <v>4.1666666666666664E-2</v>
      </c>
      <c r="Q277" s="105">
        <v>1</v>
      </c>
      <c r="R277" s="10" t="str">
        <f>IFERROR(_xlfn.XLOOKUP(F277, BS_ATIVIDADE[ATIVIDADE],BS_ATIVIDADE[UNIDADE] ), "*")</f>
        <v>BINÁRIO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77" s="105" t="s">
        <v>1143</v>
      </c>
      <c r="W277" s="151" t="s">
        <v>1047</v>
      </c>
      <c r="X277" s="104" t="s">
        <v>421</v>
      </c>
      <c r="Y277" s="129"/>
      <c r="Z277" s="104"/>
      <c r="AA277" s="105">
        <v>1</v>
      </c>
      <c r="AB277" s="103" t="s">
        <v>412</v>
      </c>
      <c r="AC277" s="152"/>
      <c r="AD277" s="107">
        <v>0.29166666666666669</v>
      </c>
      <c r="AE277" s="105">
        <v>6293</v>
      </c>
      <c r="AF277" s="105"/>
      <c r="AG277" s="105"/>
      <c r="AH277" s="15"/>
      <c r="AI277" s="126" t="str">
        <f>IF(BS_CONTROLE[[#This Row],[Atividade]]=0, "-", BS_CONTROLE[[#This Row],[Atividade]])</f>
        <v>DESLOCAMENTO</v>
      </c>
      <c r="AJ277" s="9" t="str">
        <f>IF(BS_CONTROLE[[#This Row],[Atividade]]=0, "-", BS_CONTROLE[[#This Row],[Atividade]])</f>
        <v>DESLOCAMENTO</v>
      </c>
      <c r="AK277" s="31" t="str">
        <f>BS_CONTROLE[[#This Row],[Local - Partida]]</f>
        <v>Z3ZEV</v>
      </c>
      <c r="AL277" s="31" t="str">
        <f>BS_CONTROLE[[#This Row],[Local - Encerramento]]</f>
        <v>ZPT</v>
      </c>
      <c r="AM277" s="105" t="str">
        <f>IF(BS_CONTROLE[[#This Row],[Entre - Estações]]=0, "-", BS_CONTROLE[[#This Row],[Entre - Estações]])</f>
        <v>ZEV-ZTP</v>
      </c>
      <c r="AN277" s="105" t="str">
        <f>IF(BS_CONTROLE[[#This Row],[SB]]=0, "-", BS_CONTROLE[[#This Row],[SB]])</f>
        <v>ZEVZPT</v>
      </c>
      <c r="AO277" s="105">
        <f>IF(BS_CONTROLE[[#This Row],[SUB]]=0, "-", BS_CONTROLE[[#This Row],[SUB]])</f>
        <v>54</v>
      </c>
      <c r="AP277" s="105">
        <f>BS_CONTROLE[[#This Row],[KM - Inicio]]</f>
        <v>67</v>
      </c>
      <c r="AQ277" s="105">
        <f>BS_CONTROLE[[#This Row],[KM - Inicio]]</f>
        <v>67</v>
      </c>
      <c r="AR277" s="108"/>
      <c r="AS277" s="108"/>
      <c r="AT277" s="108"/>
      <c r="AU277" s="136"/>
      <c r="AV277" s="136"/>
      <c r="AW277" s="14"/>
      <c r="AX277" s="14"/>
      <c r="AY277" s="164">
        <f t="shared" si="26"/>
        <v>0</v>
      </c>
      <c r="AZ277" s="153"/>
      <c r="BA277" s="109"/>
      <c r="BB277" s="10" t="str">
        <f>IFERROR(_xlfn.XLOOKUP(AI277, BS_ATIVIDADE[ATIVIDADE],BS_ATIVIDADE[UNIDADE] ), "*")</f>
        <v>BINÁRIO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 t="shared" si="28"/>
        <v>Produção e Intervalo</v>
      </c>
      <c r="BR277" s="19">
        <f t="shared" si="29"/>
        <v>0</v>
      </c>
      <c r="BS277" s="19">
        <f t="shared" si="30"/>
        <v>0</v>
      </c>
      <c r="BT277" s="8" t="str">
        <f t="shared" si="31"/>
        <v/>
      </c>
    </row>
    <row r="278" spans="1:72" hidden="1">
      <c r="A278" s="47" t="str">
        <f t="shared" si="27"/>
        <v>A8446064</v>
      </c>
      <c r="B278" s="102">
        <v>46064</v>
      </c>
      <c r="C278" s="135">
        <f>IF(BS_CONTROLE[[#This Row],[DATA]]="","",WEEKNUM(BS_CONTROLE[[#This Row],[DATA]]))</f>
        <v>7</v>
      </c>
      <c r="D278" s="104" t="s">
        <v>723</v>
      </c>
      <c r="E278" s="159">
        <v>277</v>
      </c>
      <c r="F278" s="126" t="s">
        <v>614</v>
      </c>
      <c r="G278" s="142" t="str">
        <f>IF(D278="","*",VLOOKUP(F278,BS_ATIVIDADE[],3,FALSE))</f>
        <v>DETECÇÃO</v>
      </c>
      <c r="H278" s="106" t="s">
        <v>1150</v>
      </c>
      <c r="I278" s="106" t="s">
        <v>1394</v>
      </c>
      <c r="J278" s="105">
        <v>92</v>
      </c>
      <c r="K278" s="105">
        <v>66</v>
      </c>
      <c r="L278" s="105" t="s">
        <v>593</v>
      </c>
      <c r="M278" s="127" t="s">
        <v>11</v>
      </c>
      <c r="N278" s="127" t="s">
        <v>1354</v>
      </c>
      <c r="O278" s="106">
        <v>0.3125</v>
      </c>
      <c r="P278" s="106">
        <v>4.1666666666666664E-2</v>
      </c>
      <c r="Q278" s="105">
        <v>52</v>
      </c>
      <c r="R278" s="10" t="str">
        <f>IFERROR(_xlfn.XLOOKUP(F278, BS_ATIVIDADE[ATIVIDADE],BS_ATIVIDADE[UNIDADE] ), "*")</f>
        <v>KM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78" s="105" t="s">
        <v>1346</v>
      </c>
      <c r="W278" s="151" t="s">
        <v>1347</v>
      </c>
      <c r="X278" s="104" t="s">
        <v>416</v>
      </c>
      <c r="Y278" s="129"/>
      <c r="Z278" s="104"/>
      <c r="AA278" s="105" t="s">
        <v>593</v>
      </c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DETECÇÃO - RONDA 7 DIAS</v>
      </c>
      <c r="AJ278" s="9" t="str">
        <f>IF(BS_CONTROLE[[#This Row],[Atividade]]=0, "-", BS_CONTROLE[[#This Row],[Atividade]])</f>
        <v>DETECÇÃO - RONDA 7 DIAS</v>
      </c>
      <c r="AK278" s="31" t="str">
        <f>BS_CONTROLE[[#This Row],[Local - Partida]]</f>
        <v>ZEV-2</v>
      </c>
      <c r="AL278" s="31" t="str">
        <f>BS_CONTROLE[[#This Row],[Local - Encerramento]]</f>
        <v>ZPT109</v>
      </c>
      <c r="AM278" s="105" t="str">
        <f>IF(BS_CONTROLE[[#This Row],[Entre - Estações]]=0, "-", BS_CONTROLE[[#This Row],[Entre - Estações]])</f>
        <v>ZEV-ZPT</v>
      </c>
      <c r="AN278" s="105" t="str">
        <f>IF(BS_CONTROLE[[#This Row],[SB]]=0, "-", BS_CONTROLE[[#This Row],[SB]])</f>
        <v>ZEVZPT</v>
      </c>
      <c r="AO278" s="105">
        <f>IF(BS_CONTROLE[[#This Row],[SUB]]=0, "-", BS_CONTROLE[[#This Row],[SUB]])</f>
        <v>92</v>
      </c>
      <c r="AP278" s="105">
        <f>BS_CONTROLE[[#This Row],[KM - Inicio]]</f>
        <v>66</v>
      </c>
      <c r="AQ278" s="105">
        <f>BS_CONTROLE[[#This Row],[KM - Inicio]]</f>
        <v>66</v>
      </c>
      <c r="AR278" s="108"/>
      <c r="AS278" s="108"/>
      <c r="AT278" s="108"/>
      <c r="AU278" s="136"/>
      <c r="AV278" s="136"/>
      <c r="AW278" s="14"/>
      <c r="AX278" s="14"/>
      <c r="AY278" s="164">
        <f t="shared" si="26"/>
        <v>0</v>
      </c>
      <c r="AZ278" s="153"/>
      <c r="BA278" s="109"/>
      <c r="BB278" s="10" t="str">
        <f>IFERROR(_xlfn.XLOOKUP(AI278, BS_ATIVIDADE[ATIVIDADE],BS_ATIVIDADE[UNIDADE] ), "*")</f>
        <v>KM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78" s="150"/>
      <c r="BG278" s="16"/>
      <c r="BH278" s="17"/>
      <c r="BI278" s="17"/>
      <c r="BJ278" s="17"/>
      <c r="BK278" s="18"/>
      <c r="BL278" s="16"/>
      <c r="BM278" s="130"/>
      <c r="BN278" s="130"/>
      <c r="BO278" s="130"/>
      <c r="BP278" s="18"/>
      <c r="BQ278" s="12" t="str">
        <f t="shared" si="28"/>
        <v>Produção e Intervalo</v>
      </c>
      <c r="BR278" s="19">
        <f t="shared" si="29"/>
        <v>0</v>
      </c>
      <c r="BS278" s="19">
        <f t="shared" si="30"/>
        <v>0</v>
      </c>
      <c r="BT278" s="8" t="str">
        <f t="shared" si="31"/>
        <v/>
      </c>
    </row>
    <row r="279" spans="1:72" hidden="1">
      <c r="A279" s="47" t="str">
        <f t="shared" si="27"/>
        <v>DIEGO (TF-42)46064</v>
      </c>
      <c r="B279" s="102">
        <v>46064</v>
      </c>
      <c r="C279" s="135">
        <f>IF(BS_CONTROLE[[#This Row],[DATA]]="","",WEEKNUM(BS_CONTROLE[[#This Row],[DATA]]))</f>
        <v>7</v>
      </c>
      <c r="D279" s="104" t="s">
        <v>870</v>
      </c>
      <c r="E279" s="159">
        <v>93</v>
      </c>
      <c r="F279" s="126" t="s">
        <v>671</v>
      </c>
      <c r="G279" s="142" t="str">
        <f>IF(D279="","*",VLOOKUP(F279,BS_ATIVIDADE[],3,FALSE))</f>
        <v>LIMPEZA LASTRO</v>
      </c>
      <c r="H279" s="106" t="s">
        <v>593</v>
      </c>
      <c r="I279" s="106" t="s">
        <v>593</v>
      </c>
      <c r="J279" s="105">
        <v>53</v>
      </c>
      <c r="K279" s="105">
        <v>109.05</v>
      </c>
      <c r="L279" s="105" t="s">
        <v>593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79" s="106">
        <v>0.41666666666666669</v>
      </c>
      <c r="P279" s="106">
        <v>8.3333333333333329E-2</v>
      </c>
      <c r="Q279" s="105">
        <v>30</v>
      </c>
      <c r="R279" s="10" t="str">
        <f>IFERROR(_xlfn.XLOOKUP(F279, BS_ATIVIDADE[ATIVIDADE],BS_ATIVIDADE[UNIDADE] ), "*")</f>
        <v>M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79" s="105" t="s">
        <v>1104</v>
      </c>
      <c r="W279" s="151" t="s">
        <v>1191</v>
      </c>
      <c r="X279" s="104" t="s">
        <v>421</v>
      </c>
      <c r="Y279" s="129"/>
      <c r="Z279" s="104"/>
      <c r="AA279" s="105" t="s">
        <v>593</v>
      </c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LIMPEZA LASTRO</v>
      </c>
      <c r="AJ279" s="9" t="str">
        <f>IF(BS_CONTROLE[[#This Row],[Atividade]]=0, "-", BS_CONTROLE[[#This Row],[Atividade]])</f>
        <v>LIMPEZA LASTRO</v>
      </c>
      <c r="AK279" s="31" t="str">
        <f>BS_CONTROLE[[#This Row],[Local - Partida]]</f>
        <v>-</v>
      </c>
      <c r="AL279" s="31" t="str">
        <f>BS_CONTROLE[[#This Row],[Local - Encerramento]]</f>
        <v>-</v>
      </c>
      <c r="AM279" s="105" t="str">
        <f>IF(BS_CONTROLE[[#This Row],[Entre - Estações]]=0, "-", BS_CONTROLE[[#This Row],[Entre - Estações]])</f>
        <v>PAT-ZGM</v>
      </c>
      <c r="AN279" s="105" t="str">
        <f>IF(BS_CONTROLE[[#This Row],[SB]]=0, "-", BS_CONTROLE[[#This Row],[SB]])</f>
        <v>PAT1102</v>
      </c>
      <c r="AO279" s="105">
        <f>IF(BS_CONTROLE[[#This Row],[SUB]]=0, "-", BS_CONTROLE[[#This Row],[SUB]])</f>
        <v>53</v>
      </c>
      <c r="AP279" s="105">
        <f>BS_CONTROLE[[#This Row],[KM - Inicio]]</f>
        <v>109.05</v>
      </c>
      <c r="AQ279" s="105">
        <f>BS_CONTROLE[[#This Row],[KM - Inicio]]</f>
        <v>109.05</v>
      </c>
      <c r="AR279" s="108"/>
      <c r="AS279" s="108"/>
      <c r="AT279" s="108"/>
      <c r="AU279" s="136"/>
      <c r="AV279" s="136"/>
      <c r="AW279" s="14"/>
      <c r="AX279" s="14"/>
      <c r="AY279" s="164">
        <f t="shared" si="26"/>
        <v>0</v>
      </c>
      <c r="AZ279" s="153"/>
      <c r="BA279" s="109"/>
      <c r="BB279" s="10" t="str">
        <f>IFERROR(_xlfn.XLOOKUP(AI279, BS_ATIVIDADE[ATIVIDADE],BS_ATIVIDADE[UNIDADE] ), "*")</f>
        <v>M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79" s="150"/>
      <c r="BG279" s="16"/>
      <c r="BH279" s="17"/>
      <c r="BI279" s="17"/>
      <c r="BJ279" s="17"/>
      <c r="BK279" s="18"/>
      <c r="BL279" s="16"/>
      <c r="BM279" s="130"/>
      <c r="BN279" s="130"/>
      <c r="BO279" s="130"/>
      <c r="BP279" s="18"/>
      <c r="BQ279" s="12" t="str">
        <f t="shared" si="28"/>
        <v>Produção e Intervalo</v>
      </c>
      <c r="BR279" s="19">
        <f t="shared" si="29"/>
        <v>0</v>
      </c>
      <c r="BS279" s="19">
        <f t="shared" si="30"/>
        <v>0</v>
      </c>
      <c r="BT279" s="8" t="str">
        <f t="shared" si="31"/>
        <v/>
      </c>
    </row>
    <row r="280" spans="1:72" hidden="1">
      <c r="A280" s="47" t="str">
        <f t="shared" si="27"/>
        <v>EXPANSÃO TURMA 146064</v>
      </c>
      <c r="B280" s="102">
        <v>46064</v>
      </c>
      <c r="C280" s="135">
        <f>IF(BS_CONTROLE[[#This Row],[DATA]]="","",WEEKNUM(BS_CONTROLE[[#This Row],[DATA]]))</f>
        <v>7</v>
      </c>
      <c r="D280" s="104" t="s">
        <v>594</v>
      </c>
      <c r="E280" s="159">
        <v>279</v>
      </c>
      <c r="F280" s="126" t="s">
        <v>638</v>
      </c>
      <c r="G280" s="142" t="str">
        <f>IF(D280="","*",VLOOKUP(F280,BS_ATIVIDADE[],3,FALSE))</f>
        <v>EXPANSÃO</v>
      </c>
      <c r="H280" s="106" t="s">
        <v>593</v>
      </c>
      <c r="I280" s="106" t="s">
        <v>593</v>
      </c>
      <c r="J280" s="105">
        <v>53</v>
      </c>
      <c r="K280" s="105">
        <v>123.35</v>
      </c>
      <c r="L280" s="105" t="s">
        <v>593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280" s="106">
        <v>0.33333333333333331</v>
      </c>
      <c r="P280" s="106">
        <v>8.3333333333333329E-2</v>
      </c>
      <c r="Q280" s="105">
        <v>1</v>
      </c>
      <c r="R280" s="10" t="str">
        <f>IFERROR(_xlfn.XLOOKUP(F280, BS_ATIVIDADE[ATIVIDADE],BS_ATIVIDADE[UNIDADE] ), "*")</f>
        <v>BINÁRIO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0" s="105" t="s">
        <v>1113</v>
      </c>
      <c r="W280" s="151" t="s">
        <v>1395</v>
      </c>
      <c r="X280" s="104" t="s">
        <v>421</v>
      </c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EXPANSÃO - OUTRA ATIVIDADE</v>
      </c>
      <c r="AJ280" s="9" t="str">
        <f>IF(BS_CONTROLE[[#This Row],[Atividade]]=0, "-", BS_CONTROLE[[#This Row],[Atividade]])</f>
        <v>EXPANSÃO - OUTRA ATIVIDADE</v>
      </c>
      <c r="AK280" s="31" t="str">
        <f>BS_CONTROLE[[#This Row],[Local - Partida]]</f>
        <v>-</v>
      </c>
      <c r="AL280" s="31" t="str">
        <f>BS_CONTROLE[[#This Row],[Local - Encerramento]]</f>
        <v>-</v>
      </c>
      <c r="AM280" s="105" t="str">
        <f>IF(BS_CONTROLE[[#This Row],[Entre - Estações]]=0, "-", BS_CONTROLE[[#This Row],[Entre - Estações]])</f>
        <v>ZZV-ZPG</v>
      </c>
      <c r="AN280" s="105" t="str">
        <f>IF(BS_CONTROLE[[#This Row],[SB]]=0, "-", BS_CONTROLE[[#This Row],[SB]])</f>
        <v>ZPGZZV</v>
      </c>
      <c r="AO280" s="105">
        <f>IF(BS_CONTROLE[[#This Row],[SUB]]=0, "-", BS_CONTROLE[[#This Row],[SUB]])</f>
        <v>53</v>
      </c>
      <c r="AP280" s="105">
        <f>BS_CONTROLE[[#This Row],[KM - Inicio]]</f>
        <v>123.35</v>
      </c>
      <c r="AQ280" s="105">
        <f>BS_CONTROLE[[#This Row],[KM - Inicio]]</f>
        <v>123.35</v>
      </c>
      <c r="AR280" s="108"/>
      <c r="AS280" s="108"/>
      <c r="AT280" s="108"/>
      <c r="AU280" s="136"/>
      <c r="AV280" s="136"/>
      <c r="AW280" s="14"/>
      <c r="AX280" s="14"/>
      <c r="AY280" s="164">
        <f t="shared" si="26"/>
        <v>0</v>
      </c>
      <c r="AZ280" s="153"/>
      <c r="BA280" s="109"/>
      <c r="BB280" s="10" t="str">
        <f>IFERROR(_xlfn.XLOOKUP(AI280, BS_ATIVIDADE[ATIVIDADE],BS_ATIVIDADE[UNIDADE] ), "*")</f>
        <v>BINÁRIO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0" s="150"/>
      <c r="BG280" s="16"/>
      <c r="BH280" s="17"/>
      <c r="BI280" s="17"/>
      <c r="BJ280" s="17"/>
      <c r="BK280" s="18"/>
      <c r="BL280" s="16"/>
      <c r="BM280" s="130"/>
      <c r="BN280" s="130"/>
      <c r="BO280" s="130"/>
      <c r="BP280" s="18"/>
      <c r="BQ280" s="12" t="str">
        <f t="shared" si="28"/>
        <v>Produção e Intervalo</v>
      </c>
      <c r="BR280" s="19">
        <f t="shared" si="29"/>
        <v>0</v>
      </c>
      <c r="BS280" s="19">
        <f t="shared" si="30"/>
        <v>0</v>
      </c>
      <c r="BT280" s="8" t="str">
        <f t="shared" si="31"/>
        <v/>
      </c>
    </row>
    <row r="281" spans="1:72" hidden="1">
      <c r="A281" s="47" t="str">
        <f t="shared" si="27"/>
        <v>EXPANSÃO TURMA 146064</v>
      </c>
      <c r="B281" s="102">
        <v>46064</v>
      </c>
      <c r="C281" s="135">
        <f>IF(BS_CONTROLE[[#This Row],[DATA]]="","",WEEKNUM(BS_CONTROLE[[#This Row],[DATA]]))</f>
        <v>7</v>
      </c>
      <c r="D281" s="104" t="s">
        <v>594</v>
      </c>
      <c r="E281" s="159">
        <v>280</v>
      </c>
      <c r="F281" s="126" t="s">
        <v>654</v>
      </c>
      <c r="G281" s="142" t="str">
        <f>IF(D281="","*",VLOOKUP(F281,BS_ATIVIDADE[],3,FALSE))</f>
        <v>EXPANSÃO</v>
      </c>
      <c r="H281" s="106" t="s">
        <v>593</v>
      </c>
      <c r="I281" s="106" t="s">
        <v>593</v>
      </c>
      <c r="J281" s="105">
        <v>53</v>
      </c>
      <c r="K281" s="105">
        <v>123.76</v>
      </c>
      <c r="L281" s="105" t="s">
        <v>593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1" s="127" t="s">
        <v>142</v>
      </c>
      <c r="O281" s="106">
        <v>0.33333333333333331</v>
      </c>
      <c r="P281" s="106">
        <v>8.3333333333333329E-2</v>
      </c>
      <c r="Q281" s="105">
        <v>1</v>
      </c>
      <c r="R281" s="10" t="str">
        <f>IFERROR(_xlfn.XLOOKUP(F281, BS_ATIVIDADE[ATIVIDADE],BS_ATIVIDADE[UNIDADE] ), "*")</f>
        <v>Nº DE SOLDA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1" s="105" t="s">
        <v>1113</v>
      </c>
      <c r="W281" s="151" t="s">
        <v>1055</v>
      </c>
      <c r="X281" s="104" t="s">
        <v>421</v>
      </c>
      <c r="Y281" s="129"/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EXPANSÃO - SOLDA</v>
      </c>
      <c r="AJ281" s="9" t="str">
        <f>IF(BS_CONTROLE[[#This Row],[Atividade]]=0, "-", BS_CONTROLE[[#This Row],[Atividade]])</f>
        <v>EXPANSÃO - SOLDA</v>
      </c>
      <c r="AK281" s="31" t="str">
        <f>BS_CONTROLE[[#This Row],[Local - Partida]]</f>
        <v>-</v>
      </c>
      <c r="AL281" s="31" t="str">
        <f>BS_CONTROLE[[#This Row],[Local - Encerramento]]</f>
        <v>-</v>
      </c>
      <c r="AM281" s="105" t="str">
        <f>IF(BS_CONTROLE[[#This Row],[Entre - Estações]]=0, "-", BS_CONTROLE[[#This Row],[Entre - Estações]])</f>
        <v>ZZV-ZPG</v>
      </c>
      <c r="AN281" s="105" t="str">
        <f>IF(BS_CONTROLE[[#This Row],[SB]]=0, "-", BS_CONTROLE[[#This Row],[SB]])</f>
        <v>ZPGRUM2</v>
      </c>
      <c r="AO281" s="105">
        <f>IF(BS_CONTROLE[[#This Row],[SUB]]=0, "-", BS_CONTROLE[[#This Row],[SUB]])</f>
        <v>53</v>
      </c>
      <c r="AP281" s="105">
        <f>BS_CONTROLE[[#This Row],[KM - Inicio]]</f>
        <v>123.76</v>
      </c>
      <c r="AQ281" s="105">
        <f>BS_CONTROLE[[#This Row],[KM - Inicio]]</f>
        <v>123.76</v>
      </c>
      <c r="AR281" s="108"/>
      <c r="AS281" s="108"/>
      <c r="AT281" s="108"/>
      <c r="AU281" s="136"/>
      <c r="AV281" s="136"/>
      <c r="AW281" s="14"/>
      <c r="AX281" s="14"/>
      <c r="AY281" s="164">
        <f t="shared" si="26"/>
        <v>0</v>
      </c>
      <c r="AZ281" s="153"/>
      <c r="BA281" s="109"/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1" s="150"/>
      <c r="BG281" s="16"/>
      <c r="BH281" s="17"/>
      <c r="BI281" s="17"/>
      <c r="BJ281" s="17"/>
      <c r="BK281" s="18"/>
      <c r="BL281" s="16"/>
      <c r="BM281" s="130"/>
      <c r="BN281" s="130"/>
      <c r="BO281" s="130"/>
      <c r="BP281" s="18"/>
      <c r="BQ281" s="12" t="str">
        <f t="shared" si="28"/>
        <v>Produção e Intervalo</v>
      </c>
      <c r="BR281" s="19">
        <f t="shared" si="29"/>
        <v>0</v>
      </c>
      <c r="BS281" s="19">
        <f t="shared" si="30"/>
        <v>0</v>
      </c>
      <c r="BT281" s="8" t="str">
        <f t="shared" si="31"/>
        <v/>
      </c>
    </row>
    <row r="282" spans="1:72" hidden="1">
      <c r="A282" s="47" t="str">
        <f t="shared" si="27"/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 t="shared" si="26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 hidden="1">
      <c r="A283" s="47" t="str">
        <f t="shared" si="27"/>
        <v/>
      </c>
      <c r="B283" s="102"/>
      <c r="C283" s="135" t="str">
        <f>IF(BS_CONTROLE[[#This Row],[DATA]]="","",WEEKNUM(BS_CONTROLE[[#This Row],[DATA]]))</f>
        <v/>
      </c>
      <c r="D283" s="104"/>
      <c r="E283" s="159"/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 t="shared" si="26"/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8" t="str">
        <f t="shared" si="31"/>
        <v/>
      </c>
    </row>
    <row r="284" spans="1:72" hidden="1">
      <c r="A284" s="47" t="str">
        <f t="shared" si="27"/>
        <v/>
      </c>
      <c r="B284" s="102"/>
      <c r="C284" s="135" t="str">
        <f>IF(BS_CONTROLE[[#This Row],[DATA]]="","",WEEKNUM(BS_CONTROLE[[#This Row],[DATA]]))</f>
        <v/>
      </c>
      <c r="D284" s="104"/>
      <c r="E284" s="159"/>
      <c r="F284" s="126"/>
      <c r="G284" s="142" t="str">
        <f>IF(D284="","*",VLOOKUP(F284,BS_ATIVIDADE[],3,FALSE))</f>
        <v>*</v>
      </c>
      <c r="H284" s="106"/>
      <c r="I284" s="106"/>
      <c r="J284" s="105"/>
      <c r="K284" s="105"/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6"/>
      <c r="P284" s="106"/>
      <c r="Q284" s="105"/>
      <c r="R284" s="10" t="str">
        <f>IFERROR(_xlfn.XLOOKUP(F284, BS_ATIVIDADE[ATIVIDADE],BS_ATIVIDADE[UNIDADE] ), "*")</f>
        <v>*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5"/>
      <c r="W284" s="151"/>
      <c r="X284" s="104"/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5" t="str">
        <f>IF(BS_CONTROLE[[#This Row],[Entre - Estações]]=0, "-", BS_CONTROLE[[#This Row],[Entre - Estações]])</f>
        <v>-</v>
      </c>
      <c r="AN284" s="105" t="str">
        <f>IF(BS_CONTROLE[[#This Row],[SB]]=0, "-", BS_CONTROLE[[#This Row],[SB]])</f>
        <v>-</v>
      </c>
      <c r="AO284" s="105" t="str">
        <f>IF(BS_CONTROLE[[#This Row],[SUB]]=0, "-", BS_CONTROLE[[#This Row],[SUB]])</f>
        <v>-</v>
      </c>
      <c r="AP284" s="105">
        <f>BS_CONTROLE[[#This Row],[KM - Inicio]]</f>
        <v>0</v>
      </c>
      <c r="AQ284" s="105">
        <f>BS_CONTROLE[[#This Row],[KM - Inicio]]</f>
        <v>0</v>
      </c>
      <c r="AR284" s="108"/>
      <c r="AS284" s="108"/>
      <c r="AT284" s="108"/>
      <c r="AU284" s="136"/>
      <c r="AV284" s="136"/>
      <c r="AW284" s="14"/>
      <c r="AX284" s="14"/>
      <c r="AY284" s="164" t="str">
        <f t="shared" si="26"/>
        <v>*</v>
      </c>
      <c r="AZ284" s="153"/>
      <c r="BA284" s="109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8" t="str">
        <f t="shared" si="31"/>
        <v/>
      </c>
    </row>
    <row r="285" spans="1:72" hidden="1">
      <c r="A285" s="47" t="str">
        <f t="shared" si="27"/>
        <v/>
      </c>
      <c r="B285" s="102"/>
      <c r="C285" s="135" t="str">
        <f>IF(BS_CONTROLE[[#This Row],[DATA]]="","",WEEKNUM(BS_CONTROLE[[#This Row],[DATA]]))</f>
        <v/>
      </c>
      <c r="D285" s="104"/>
      <c r="E285" s="159"/>
      <c r="F285" s="126"/>
      <c r="G285" s="142" t="str">
        <f>IF(D285="","*",VLOOKUP(F285,BS_ATIVIDADE[],3,FALSE))</f>
        <v>*</v>
      </c>
      <c r="H285" s="106"/>
      <c r="I285" s="106"/>
      <c r="J285" s="105"/>
      <c r="K285" s="105"/>
      <c r="L285" s="105"/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6"/>
      <c r="P285" s="106"/>
      <c r="Q285" s="105"/>
      <c r="R285" s="10" t="str">
        <f>IFERROR(_xlfn.XLOOKUP(F285, BS_ATIVIDADE[ATIVIDADE],BS_ATIVIDADE[UNIDADE] ), "*")</f>
        <v>*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5"/>
      <c r="W285" s="151"/>
      <c r="X285" s="104"/>
      <c r="Y285" s="129"/>
      <c r="Z285" s="104"/>
      <c r="AA285" s="105"/>
      <c r="AB285" s="103"/>
      <c r="AC285" s="152"/>
      <c r="AD285" s="107"/>
      <c r="AE285" s="105"/>
      <c r="AF285" s="105"/>
      <c r="AG285" s="105"/>
      <c r="AH285" s="15"/>
      <c r="AI285" s="126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5" t="str">
        <f>IF(BS_CONTROLE[[#This Row],[Entre - Estações]]=0, "-", BS_CONTROLE[[#This Row],[Entre - Estações]])</f>
        <v>-</v>
      </c>
      <c r="AN285" s="105" t="str">
        <f>IF(BS_CONTROLE[[#This Row],[SB]]=0, "-", BS_CONTROLE[[#This Row],[SB]])</f>
        <v>-</v>
      </c>
      <c r="AO285" s="105" t="str">
        <f>IF(BS_CONTROLE[[#This Row],[SUB]]=0, "-", BS_CONTROLE[[#This Row],[SUB]])</f>
        <v>-</v>
      </c>
      <c r="AP285" s="105">
        <f>BS_CONTROLE[[#This Row],[KM - Inicio]]</f>
        <v>0</v>
      </c>
      <c r="AQ285" s="105">
        <f>BS_CONTROLE[[#This Row],[KM - Inicio]]</f>
        <v>0</v>
      </c>
      <c r="AR285" s="108"/>
      <c r="AS285" s="108"/>
      <c r="AT285" s="108"/>
      <c r="AU285" s="136"/>
      <c r="AV285" s="136"/>
      <c r="AW285" s="14"/>
      <c r="AX285" s="14"/>
      <c r="AY285" s="164" t="str">
        <f t="shared" si="26"/>
        <v>*</v>
      </c>
      <c r="AZ285" s="153"/>
      <c r="BA285" s="109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 hidden="1">
      <c r="A286" s="47" t="str">
        <f t="shared" si="27"/>
        <v/>
      </c>
      <c r="B286" s="102"/>
      <c r="C286" s="135" t="str">
        <f>IF(BS_CONTROLE[[#This Row],[DATA]]="","",WEEKNUM(BS_CONTROLE[[#This Row],[DATA]]))</f>
        <v/>
      </c>
      <c r="D286" s="104"/>
      <c r="E286" s="159"/>
      <c r="F286" s="126"/>
      <c r="G286" s="142" t="str">
        <f>IF(D286="","*",VLOOKUP(F286,BS_ATIVIDADE[],3,FALSE))</f>
        <v>*</v>
      </c>
      <c r="H286" s="106"/>
      <c r="I286" s="106"/>
      <c r="J286" s="105"/>
      <c r="K286" s="105"/>
      <c r="L286" s="105"/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6"/>
      <c r="P286" s="106"/>
      <c r="Q286" s="105"/>
      <c r="R286" s="10" t="str">
        <f>IFERROR(_xlfn.XLOOKUP(F286, BS_ATIVIDADE[ATIVIDADE],BS_ATIVIDADE[UNIDADE] ), "*")</f>
        <v>*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5"/>
      <c r="W286" s="151"/>
      <c r="X286" s="104"/>
      <c r="Y286" s="129"/>
      <c r="Z286" s="104"/>
      <c r="AA286" s="105"/>
      <c r="AB286" s="103"/>
      <c r="AC286" s="152"/>
      <c r="AD286" s="107"/>
      <c r="AE286" s="105"/>
      <c r="AF286" s="105"/>
      <c r="AG286" s="105"/>
      <c r="AH286" s="15"/>
      <c r="AI286" s="126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5" t="str">
        <f>IF(BS_CONTROLE[[#This Row],[Entre - Estações]]=0, "-", BS_CONTROLE[[#This Row],[Entre - Estações]])</f>
        <v>-</v>
      </c>
      <c r="AN286" s="105" t="str">
        <f>IF(BS_CONTROLE[[#This Row],[SB]]=0, "-", BS_CONTROLE[[#This Row],[SB]])</f>
        <v>-</v>
      </c>
      <c r="AO286" s="105" t="str">
        <f>IF(BS_CONTROLE[[#This Row],[SUB]]=0, "-", BS_CONTROLE[[#This Row],[SUB]])</f>
        <v>-</v>
      </c>
      <c r="AP286" s="105">
        <f>BS_CONTROLE[[#This Row],[KM - Inicio]]</f>
        <v>0</v>
      </c>
      <c r="AQ286" s="105">
        <f>BS_CONTROLE[[#This Row],[KM - Inicio]]</f>
        <v>0</v>
      </c>
      <c r="AR286" s="108"/>
      <c r="AS286" s="108"/>
      <c r="AT286" s="108"/>
      <c r="AU286" s="136"/>
      <c r="AV286" s="136"/>
      <c r="AW286" s="14"/>
      <c r="AX286" s="14"/>
      <c r="AY286" s="164" t="str">
        <f t="shared" si="26"/>
        <v>*</v>
      </c>
      <c r="AZ286" s="153"/>
      <c r="BA286" s="109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8" t="str">
        <f t="shared" si="31"/>
        <v/>
      </c>
    </row>
    <row r="287" spans="1:72" hidden="1">
      <c r="A287" s="47" t="str">
        <f t="shared" si="27"/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 t="shared" si="26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 hidden="1">
      <c r="A288" s="47" t="str">
        <f t="shared" si="27"/>
        <v/>
      </c>
      <c r="B288" s="102"/>
      <c r="C288" s="135" t="str">
        <f>IF(BS_CONTROLE[[#This Row],[DATA]]="","",WEEKNUM(BS_CONTROLE[[#This Row],[DATA]]))</f>
        <v/>
      </c>
      <c r="D288" s="104"/>
      <c r="E288" s="159">
        <v>282</v>
      </c>
      <c r="F288" s="126"/>
      <c r="G288" s="142" t="str">
        <f>IF(D288="","*",VLOOKUP(F288,BS_ATIVIDADE[],3,FALSE))</f>
        <v>*</v>
      </c>
      <c r="H288" s="106"/>
      <c r="I288" s="106"/>
      <c r="J288" s="105"/>
      <c r="K288" s="105"/>
      <c r="L288" s="105"/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6"/>
      <c r="P288" s="106"/>
      <c r="Q288" s="105"/>
      <c r="R288" s="10" t="str">
        <f>IFERROR(_xlfn.XLOOKUP(F288, BS_ATIVIDADE[ATIVIDADE],BS_ATIVIDADE[UNIDADE] ), "*")</f>
        <v>*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5"/>
      <c r="W288" s="151"/>
      <c r="X288" s="104"/>
      <c r="Y288" s="129"/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5" t="str">
        <f>IF(BS_CONTROLE[[#This Row],[Entre - Estações]]=0, "-", BS_CONTROLE[[#This Row],[Entre - Estações]])</f>
        <v>-</v>
      </c>
      <c r="AN288" s="105" t="str">
        <f>IF(BS_CONTROLE[[#This Row],[SB]]=0, "-", BS_CONTROLE[[#This Row],[SB]])</f>
        <v>-</v>
      </c>
      <c r="AO288" s="105" t="str">
        <f>IF(BS_CONTROLE[[#This Row],[SUB]]=0, "-", BS_CONTROLE[[#This Row],[SUB]])</f>
        <v>-</v>
      </c>
      <c r="AP288" s="105">
        <f>BS_CONTROLE[[#This Row],[KM - Inicio]]</f>
        <v>0</v>
      </c>
      <c r="AQ288" s="105">
        <f>BS_CONTROLE[[#This Row],[KM - Inicio]]</f>
        <v>0</v>
      </c>
      <c r="AR288" s="108"/>
      <c r="AS288" s="108"/>
      <c r="AT288" s="108"/>
      <c r="AU288" s="136"/>
      <c r="AV288" s="136"/>
      <c r="AW288" s="14"/>
      <c r="AX288" s="14"/>
      <c r="AY288" s="164" t="str">
        <f t="shared" si="26"/>
        <v>*</v>
      </c>
      <c r="AZ288" s="153"/>
      <c r="BA288" s="109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8" t="str">
        <f t="shared" si="31"/>
        <v/>
      </c>
    </row>
    <row r="289" spans="1:72" hidden="1">
      <c r="A289" s="47" t="str">
        <f t="shared" si="27"/>
        <v/>
      </c>
      <c r="B289" s="102"/>
      <c r="C289" s="135" t="str">
        <f>IF(BS_CONTROLE[[#This Row],[DATA]]="","",WEEKNUM(BS_CONTROLE[[#This Row],[DATA]]))</f>
        <v/>
      </c>
      <c r="D289" s="104"/>
      <c r="E289" s="159">
        <v>283</v>
      </c>
      <c r="F289" s="126"/>
      <c r="G289" s="142" t="str">
        <f>IF(D289="","*",VLOOKUP(F289,BS_ATIVIDADE[],3,FALSE))</f>
        <v>*</v>
      </c>
      <c r="H289" s="106"/>
      <c r="I289" s="106"/>
      <c r="J289" s="105"/>
      <c r="K289" s="105"/>
      <c r="L289" s="105"/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6"/>
      <c r="P289" s="106"/>
      <c r="Q289" s="105"/>
      <c r="R289" s="10" t="str">
        <f>IFERROR(_xlfn.XLOOKUP(F289, BS_ATIVIDADE[ATIVIDADE],BS_ATIVIDADE[UNIDADE] ), "*")</f>
        <v>*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5"/>
      <c r="W289" s="151"/>
      <c r="X289" s="104"/>
      <c r="Y289" s="129"/>
      <c r="Z289" s="104"/>
      <c r="AA289" s="105"/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5" t="str">
        <f>IF(BS_CONTROLE[[#This Row],[Entre - Estações]]=0, "-", BS_CONTROLE[[#This Row],[Entre - Estações]])</f>
        <v>-</v>
      </c>
      <c r="AN289" s="105" t="str">
        <f>IF(BS_CONTROLE[[#This Row],[SB]]=0, "-", BS_CONTROLE[[#This Row],[SB]])</f>
        <v>-</v>
      </c>
      <c r="AO289" s="105" t="str">
        <f>IF(BS_CONTROLE[[#This Row],[SUB]]=0, "-", BS_CONTROLE[[#This Row],[SUB]])</f>
        <v>-</v>
      </c>
      <c r="AP289" s="105">
        <f>BS_CONTROLE[[#This Row],[KM - Inicio]]</f>
        <v>0</v>
      </c>
      <c r="AQ289" s="105">
        <f>BS_CONTROLE[[#This Row],[KM - Inicio]]</f>
        <v>0</v>
      </c>
      <c r="AR289" s="108"/>
      <c r="AS289" s="108"/>
      <c r="AT289" s="108"/>
      <c r="AU289" s="136"/>
      <c r="AV289" s="136"/>
      <c r="AW289" s="14"/>
      <c r="AX289" s="14"/>
      <c r="AY289" s="164" t="str">
        <f t="shared" si="26"/>
        <v>*</v>
      </c>
      <c r="AZ289" s="153"/>
      <c r="BA289" s="109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8" t="str">
        <f t="shared" si="31"/>
        <v/>
      </c>
    </row>
    <row r="290" spans="1:72" hidden="1">
      <c r="A290" s="47" t="str">
        <f t="shared" si="27"/>
        <v/>
      </c>
      <c r="B290" s="102"/>
      <c r="C290" s="135" t="str">
        <f>IF(BS_CONTROLE[[#This Row],[DATA]]="","",WEEKNUM(BS_CONTROLE[[#This Row],[DATA]]))</f>
        <v/>
      </c>
      <c r="D290" s="104"/>
      <c r="E290" s="159">
        <v>284</v>
      </c>
      <c r="F290" s="126"/>
      <c r="G290" s="142" t="str">
        <f>IF(D290="","*",VLOOKUP(F290,BS_ATIVIDADE[],3,FALSE))</f>
        <v>*</v>
      </c>
      <c r="H290" s="106"/>
      <c r="I290" s="106"/>
      <c r="J290" s="105"/>
      <c r="K290" s="105"/>
      <c r="L290" s="105"/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6"/>
      <c r="P290" s="106"/>
      <c r="Q290" s="105"/>
      <c r="R290" s="10" t="str">
        <f>IFERROR(_xlfn.XLOOKUP(F290, BS_ATIVIDADE[ATIVIDADE],BS_ATIVIDADE[UNIDADE] ), "*")</f>
        <v>*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5"/>
      <c r="W290" s="151"/>
      <c r="X290" s="104"/>
      <c r="Y290" s="129"/>
      <c r="Z290" s="104"/>
      <c r="AA290" s="105"/>
      <c r="AB290" s="103"/>
      <c r="AC290" s="152"/>
      <c r="AD290" s="107"/>
      <c r="AE290" s="105"/>
      <c r="AF290" s="105"/>
      <c r="AG290" s="105"/>
      <c r="AH290" s="15"/>
      <c r="AI290" s="126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5" t="str">
        <f>IF(BS_CONTROLE[[#This Row],[Entre - Estações]]=0, "-", BS_CONTROLE[[#This Row],[Entre - Estações]])</f>
        <v>-</v>
      </c>
      <c r="AN290" s="105" t="str">
        <f>IF(BS_CONTROLE[[#This Row],[SB]]=0, "-", BS_CONTROLE[[#This Row],[SB]])</f>
        <v>-</v>
      </c>
      <c r="AO290" s="105" t="str">
        <f>IF(BS_CONTROLE[[#This Row],[SUB]]=0, "-", BS_CONTROLE[[#This Row],[SUB]])</f>
        <v>-</v>
      </c>
      <c r="AP290" s="105">
        <f>BS_CONTROLE[[#This Row],[KM - Inicio]]</f>
        <v>0</v>
      </c>
      <c r="AQ290" s="105">
        <f>BS_CONTROLE[[#This Row],[KM - Inicio]]</f>
        <v>0</v>
      </c>
      <c r="AR290" s="108"/>
      <c r="AS290" s="108"/>
      <c r="AT290" s="108"/>
      <c r="AU290" s="136"/>
      <c r="AV290" s="136"/>
      <c r="AW290" s="14"/>
      <c r="AX290" s="14"/>
      <c r="AY290" s="164" t="str">
        <f t="shared" si="26"/>
        <v>*</v>
      </c>
      <c r="AZ290" s="153"/>
      <c r="BA290" s="109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8" t="str">
        <f t="shared" si="31"/>
        <v/>
      </c>
    </row>
    <row r="291" spans="1:72" hidden="1">
      <c r="A291" s="47" t="str">
        <f t="shared" si="27"/>
        <v/>
      </c>
      <c r="B291" s="102"/>
      <c r="C291" s="135" t="str">
        <f>IF(BS_CONTROLE[[#This Row],[DATA]]="","",WEEKNUM(BS_CONTROLE[[#This Row],[DATA]]))</f>
        <v/>
      </c>
      <c r="D291" s="104"/>
      <c r="E291" s="159">
        <v>285</v>
      </c>
      <c r="F291" s="126"/>
      <c r="G291" s="142" t="str">
        <f>IF(D291="","*",VLOOKUP(F291,BS_ATIVIDADE[],3,FALSE))</f>
        <v>*</v>
      </c>
      <c r="H291" s="106"/>
      <c r="I291" s="106"/>
      <c r="J291" s="105"/>
      <c r="K291" s="105"/>
      <c r="L291" s="105"/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6"/>
      <c r="P291" s="106"/>
      <c r="Q291" s="105"/>
      <c r="R291" s="10" t="str">
        <f>IFERROR(_xlfn.XLOOKUP(F291, BS_ATIVIDADE[ATIVIDADE],BS_ATIVIDADE[UNIDADE] ), "*")</f>
        <v>*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5"/>
      <c r="W291" s="151"/>
      <c r="X291" s="104"/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5" t="str">
        <f>IF(BS_CONTROLE[[#This Row],[Entre - Estações]]=0, "-", BS_CONTROLE[[#This Row],[Entre - Estações]])</f>
        <v>-</v>
      </c>
      <c r="AN291" s="105" t="str">
        <f>IF(BS_CONTROLE[[#This Row],[SB]]=0, "-", BS_CONTROLE[[#This Row],[SB]])</f>
        <v>-</v>
      </c>
      <c r="AO291" s="105" t="str">
        <f>IF(BS_CONTROLE[[#This Row],[SUB]]=0, "-", BS_CONTROLE[[#This Row],[SUB]])</f>
        <v>-</v>
      </c>
      <c r="AP291" s="105">
        <f>BS_CONTROLE[[#This Row],[KM - Inicio]]</f>
        <v>0</v>
      </c>
      <c r="AQ291" s="105">
        <f>BS_CONTROLE[[#This Row],[KM - Inicio]]</f>
        <v>0</v>
      </c>
      <c r="AR291" s="108"/>
      <c r="AS291" s="108"/>
      <c r="AT291" s="108"/>
      <c r="AU291" s="136"/>
      <c r="AV291" s="136"/>
      <c r="AW291" s="14"/>
      <c r="AX291" s="14"/>
      <c r="AY291" s="164" t="str">
        <f t="shared" si="26"/>
        <v>*</v>
      </c>
      <c r="AZ291" s="153"/>
      <c r="BA291" s="109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8" t="str">
        <f t="shared" si="31"/>
        <v/>
      </c>
    </row>
    <row r="292" spans="1:72" hidden="1">
      <c r="A292" s="47" t="str">
        <f t="shared" si="27"/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 t="shared" si="26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 hidden="1">
      <c r="A293" s="47" t="str">
        <f t="shared" si="27"/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 t="shared" si="26"/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 t="shared" si="28"/>
        <v>Aderente</v>
      </c>
      <c r="BR293" s="19" t="str">
        <f t="shared" si="29"/>
        <v>*</v>
      </c>
      <c r="BS293" s="19" t="str">
        <f t="shared" si="30"/>
        <v>*</v>
      </c>
      <c r="BT293" s="8" t="str">
        <f t="shared" si="31"/>
        <v/>
      </c>
    </row>
    <row r="294" spans="1:72" hidden="1">
      <c r="A294" s="47" t="str">
        <f t="shared" si="27"/>
        <v/>
      </c>
      <c r="B294" s="102"/>
      <c r="C294" s="135" t="str">
        <f>IF(BS_CONTROLE[[#This Row],[DATA]]="","",WEEKNUM(BS_CONTROLE[[#This Row],[DATA]]))</f>
        <v/>
      </c>
      <c r="D294" s="104"/>
      <c r="E294" s="159">
        <v>288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 t="shared" si="26"/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 t="shared" si="28"/>
        <v>Aderente</v>
      </c>
      <c r="BR294" s="19" t="str">
        <f t="shared" si="29"/>
        <v>*</v>
      </c>
      <c r="BS294" s="19" t="str">
        <f t="shared" si="30"/>
        <v>*</v>
      </c>
      <c r="BT294" s="8" t="str">
        <f t="shared" si="31"/>
        <v/>
      </c>
    </row>
    <row r="295" spans="1:72" hidden="1">
      <c r="A295" s="47" t="str">
        <f t="shared" si="27"/>
        <v/>
      </c>
      <c r="B295" s="102"/>
      <c r="C295" s="135" t="str">
        <f>IF(BS_CONTROLE[[#This Row],[DATA]]="","",WEEKNUM(BS_CONTROLE[[#This Row],[DATA]]))</f>
        <v/>
      </c>
      <c r="D295" s="104"/>
      <c r="E295" s="159">
        <v>289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 t="shared" si="26"/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 t="shared" si="28"/>
        <v>Aderente</v>
      </c>
      <c r="BR295" s="19" t="str">
        <f t="shared" si="29"/>
        <v>*</v>
      </c>
      <c r="BS295" s="19" t="str">
        <f t="shared" si="30"/>
        <v>*</v>
      </c>
      <c r="BT295" s="8" t="str">
        <f t="shared" si="31"/>
        <v/>
      </c>
    </row>
    <row r="296" spans="1:72" hidden="1">
      <c r="A296" s="47" t="str">
        <f t="shared" si="27"/>
        <v/>
      </c>
      <c r="B296" s="102"/>
      <c r="C296" s="135" t="str">
        <f>IF(BS_CONTROLE[[#This Row],[DATA]]="","",WEEKNUM(BS_CONTROLE[[#This Row],[DATA]]))</f>
        <v/>
      </c>
      <c r="D296" s="104"/>
      <c r="E296" s="159">
        <v>290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 t="shared" si="26"/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 t="shared" si="28"/>
        <v>Aderente</v>
      </c>
      <c r="BR296" s="19" t="str">
        <f t="shared" si="29"/>
        <v>*</v>
      </c>
      <c r="BS296" s="19" t="str">
        <f t="shared" si="30"/>
        <v>*</v>
      </c>
      <c r="BT296" s="8" t="str">
        <f t="shared" si="31"/>
        <v/>
      </c>
    </row>
    <row r="297" spans="1:72" hidden="1">
      <c r="A297" s="47" t="str">
        <f t="shared" si="27"/>
        <v/>
      </c>
      <c r="B297" s="102"/>
      <c r="C297" s="135" t="str">
        <f>IF(BS_CONTROLE[[#This Row],[DATA]]="","",WEEKNUM(BS_CONTROLE[[#This Row],[DATA]]))</f>
        <v/>
      </c>
      <c r="D297" s="104"/>
      <c r="E297" s="159">
        <v>291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 t="shared" si="26"/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8" t="str">
        <f t="shared" si="31"/>
        <v/>
      </c>
    </row>
    <row r="298" spans="1:72" hidden="1">
      <c r="A298" s="47" t="str">
        <f t="shared" si="27"/>
        <v/>
      </c>
      <c r="B298" s="102"/>
      <c r="C298" s="135" t="str">
        <f>IF(BS_CONTROLE[[#This Row],[DATA]]="","",WEEKNUM(BS_CONTROLE[[#This Row],[DATA]]))</f>
        <v/>
      </c>
      <c r="D298" s="104"/>
      <c r="E298" s="159">
        <v>292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 t="shared" si="26"/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 t="shared" si="28"/>
        <v>Aderente</v>
      </c>
      <c r="BR298" s="19" t="str">
        <f t="shared" si="29"/>
        <v>*</v>
      </c>
      <c r="BS298" s="19" t="str">
        <f t="shared" si="30"/>
        <v>*</v>
      </c>
      <c r="BT298" s="8" t="str">
        <f t="shared" si="31"/>
        <v/>
      </c>
    </row>
    <row r="299" spans="1:72" hidden="1">
      <c r="A299" s="47" t="str">
        <f t="shared" si="27"/>
        <v/>
      </c>
      <c r="B299" s="102"/>
      <c r="C299" s="135" t="str">
        <f>IF(BS_CONTROLE[[#This Row],[DATA]]="","",WEEKNUM(BS_CONTROLE[[#This Row],[DATA]]))</f>
        <v/>
      </c>
      <c r="D299" s="104"/>
      <c r="E299" s="159">
        <v>293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 t="shared" si="26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 hidden="1">
      <c r="A300" s="47" t="str">
        <f t="shared" si="27"/>
        <v/>
      </c>
      <c r="B300" s="102"/>
      <c r="C300" s="135" t="str">
        <f>IF(BS_CONTROLE[[#This Row],[DATA]]="","",WEEKNUM(BS_CONTROLE[[#This Row],[DATA]]))</f>
        <v/>
      </c>
      <c r="D300" s="104"/>
      <c r="E300" s="159">
        <v>294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 t="shared" si="26"/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 t="shared" si="28"/>
        <v>Aderente</v>
      </c>
      <c r="BR300" s="19" t="str">
        <f t="shared" si="29"/>
        <v>*</v>
      </c>
      <c r="BS300" s="19" t="str">
        <f t="shared" si="30"/>
        <v>*</v>
      </c>
      <c r="BT300" s="8" t="str">
        <f t="shared" si="31"/>
        <v/>
      </c>
    </row>
    <row r="301" spans="1:72" hidden="1">
      <c r="A301" s="47" t="str">
        <f t="shared" si="27"/>
        <v/>
      </c>
      <c r="B301" s="102"/>
      <c r="C301" s="135" t="str">
        <f>IF(BS_CONTROLE[[#This Row],[DATA]]="","",WEEKNUM(BS_CONTROLE[[#This Row],[DATA]]))</f>
        <v/>
      </c>
      <c r="D301" s="104"/>
      <c r="E301" s="159">
        <v>295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 t="shared" si="26"/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 t="shared" si="28"/>
        <v>Aderente</v>
      </c>
      <c r="BR301" s="19" t="str">
        <f t="shared" si="29"/>
        <v>*</v>
      </c>
      <c r="BS301" s="19" t="str">
        <f t="shared" si="30"/>
        <v>*</v>
      </c>
      <c r="BT301" s="8" t="str">
        <f t="shared" si="31"/>
        <v/>
      </c>
    </row>
    <row r="302" spans="1:72" hidden="1">
      <c r="A302" s="47" t="str">
        <f t="shared" si="27"/>
        <v/>
      </c>
      <c r="B302" s="102"/>
      <c r="C302" s="135" t="str">
        <f>IF(BS_CONTROLE[[#This Row],[DATA]]="","",WEEKNUM(BS_CONTROLE[[#This Row],[DATA]]))</f>
        <v/>
      </c>
      <c r="D302" s="104"/>
      <c r="E302" s="159">
        <v>296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 t="shared" si="26"/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 t="shared" si="28"/>
        <v>Aderente</v>
      </c>
      <c r="BR302" s="19" t="str">
        <f t="shared" si="29"/>
        <v>*</v>
      </c>
      <c r="BS302" s="19" t="str">
        <f t="shared" si="30"/>
        <v>*</v>
      </c>
      <c r="BT302" s="8" t="str">
        <f t="shared" si="31"/>
        <v/>
      </c>
    </row>
    <row r="303" spans="1:72" hidden="1">
      <c r="A303" s="47" t="str">
        <f t="shared" si="27"/>
        <v/>
      </c>
      <c r="B303" s="102"/>
      <c r="C303" s="135" t="str">
        <f>IF(BS_CONTROLE[[#This Row],[DATA]]="","",WEEKNUM(BS_CONTROLE[[#This Row],[DATA]]))</f>
        <v/>
      </c>
      <c r="D303" s="104"/>
      <c r="E303" s="159">
        <v>297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 t="shared" si="26"/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 t="shared" si="28"/>
        <v>Aderente</v>
      </c>
      <c r="BR303" s="19" t="str">
        <f t="shared" si="29"/>
        <v>*</v>
      </c>
      <c r="BS303" s="19" t="str">
        <f t="shared" si="30"/>
        <v>*</v>
      </c>
      <c r="BT303" s="8" t="str">
        <f t="shared" si="31"/>
        <v/>
      </c>
    </row>
    <row r="304" spans="1:72" hidden="1">
      <c r="A304" s="47" t="str">
        <f t="shared" si="27"/>
        <v/>
      </c>
      <c r="B304" s="102"/>
      <c r="C304" s="135" t="str">
        <f>IF(BS_CONTROLE[[#This Row],[DATA]]="","",WEEKNUM(BS_CONTROLE[[#This Row],[DATA]]))</f>
        <v/>
      </c>
      <c r="D304" s="104"/>
      <c r="E304" s="159">
        <v>298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 t="shared" si="26"/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 t="shared" si="28"/>
        <v>Aderente</v>
      </c>
      <c r="BR304" s="19" t="str">
        <f t="shared" si="29"/>
        <v>*</v>
      </c>
      <c r="BS304" s="19" t="str">
        <f t="shared" si="30"/>
        <v>*</v>
      </c>
      <c r="BT304" s="8" t="str">
        <f t="shared" si="31"/>
        <v/>
      </c>
    </row>
    <row r="305" spans="1:72" hidden="1">
      <c r="A305" s="47" t="str">
        <f t="shared" si="27"/>
        <v/>
      </c>
      <c r="B305" s="102"/>
      <c r="C305" s="135" t="str">
        <f>IF(BS_CONTROLE[[#This Row],[DATA]]="","",WEEKNUM(BS_CONTROLE[[#This Row],[DATA]]))</f>
        <v/>
      </c>
      <c r="D305" s="104"/>
      <c r="E305" s="159">
        <v>299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 t="shared" si="26"/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 t="shared" si="28"/>
        <v>Aderente</v>
      </c>
      <c r="BR305" s="19" t="str">
        <f t="shared" si="29"/>
        <v>*</v>
      </c>
      <c r="BS305" s="19" t="str">
        <f t="shared" si="30"/>
        <v>*</v>
      </c>
      <c r="BT305" s="8" t="str">
        <f t="shared" si="31"/>
        <v/>
      </c>
    </row>
    <row r="306" spans="1:72" hidden="1">
      <c r="A306" s="47" t="str">
        <f t="shared" si="27"/>
        <v/>
      </c>
      <c r="B306" s="102"/>
      <c r="C306" s="135" t="str">
        <f>IF(BS_CONTROLE[[#This Row],[DATA]]="","",WEEKNUM(BS_CONTROLE[[#This Row],[DATA]]))</f>
        <v/>
      </c>
      <c r="D306" s="104"/>
      <c r="E306" s="159">
        <v>300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 t="shared" si="26"/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 t="shared" si="28"/>
        <v>Aderente</v>
      </c>
      <c r="BR306" s="19" t="str">
        <f t="shared" si="29"/>
        <v>*</v>
      </c>
      <c r="BS306" s="19" t="str">
        <f t="shared" si="30"/>
        <v>*</v>
      </c>
      <c r="BT306" s="8" t="str">
        <f t="shared" si="31"/>
        <v/>
      </c>
    </row>
    <row r="307" spans="1:72" hidden="1">
      <c r="A307" s="47" t="str">
        <f t="shared" si="27"/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 t="shared" si="26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 hidden="1">
      <c r="A308" s="47" t="str">
        <f t="shared" si="27"/>
        <v/>
      </c>
      <c r="B308" s="102"/>
      <c r="C308" s="135" t="str">
        <f>IF(BS_CONTROLE[[#This Row],[DATA]]="","",WEEKNUM(BS_CONTROLE[[#This Row],[DATA]]))</f>
        <v/>
      </c>
      <c r="D308" s="104"/>
      <c r="E308" s="159">
        <v>302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 t="shared" si="26"/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 t="shared" si="28"/>
        <v>Aderente</v>
      </c>
      <c r="BR308" s="19" t="str">
        <f t="shared" si="29"/>
        <v>*</v>
      </c>
      <c r="BS308" s="19" t="str">
        <f t="shared" si="30"/>
        <v>*</v>
      </c>
      <c r="BT308" s="8" t="str">
        <f t="shared" si="31"/>
        <v/>
      </c>
    </row>
    <row r="309" spans="1:72" hidden="1">
      <c r="A309" s="47" t="str">
        <f t="shared" si="27"/>
        <v/>
      </c>
      <c r="B309" s="102"/>
      <c r="C309" s="135" t="str">
        <f>IF(BS_CONTROLE[[#This Row],[DATA]]="","",WEEKNUM(BS_CONTROLE[[#This Row],[DATA]]))</f>
        <v/>
      </c>
      <c r="D309" s="104"/>
      <c r="E309" s="159">
        <v>303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 t="shared" si="26"/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 t="shared" si="28"/>
        <v>Aderente</v>
      </c>
      <c r="BR309" s="19" t="str">
        <f t="shared" si="29"/>
        <v>*</v>
      </c>
      <c r="BS309" s="19" t="str">
        <f t="shared" si="30"/>
        <v>*</v>
      </c>
      <c r="BT309" s="8" t="str">
        <f t="shared" si="31"/>
        <v/>
      </c>
    </row>
    <row r="310" spans="1:72" hidden="1">
      <c r="A310" s="47" t="str">
        <f t="shared" si="27"/>
        <v/>
      </c>
      <c r="B310" s="102"/>
      <c r="C310" s="135" t="str">
        <f>IF(BS_CONTROLE[[#This Row],[DATA]]="","",WEEKNUM(BS_CONTROLE[[#This Row],[DATA]]))</f>
        <v/>
      </c>
      <c r="D310" s="104"/>
      <c r="E310" s="159">
        <v>304</v>
      </c>
      <c r="F310" s="126"/>
      <c r="G310" s="142" t="str">
        <f>IF(D310="","*",VLOOKUP(F310,BS_ATIVIDADE[],3,FALSE))</f>
        <v>*</v>
      </c>
      <c r="H310" s="106"/>
      <c r="I310" s="106"/>
      <c r="J310" s="105"/>
      <c r="K310" s="105"/>
      <c r="L310" s="105"/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6"/>
      <c r="P310" s="106"/>
      <c r="Q310" s="105"/>
      <c r="R310" s="10" t="str">
        <f>IFERROR(_xlfn.XLOOKUP(F310, BS_ATIVIDADE[ATIVIDADE],BS_ATIVIDADE[UNIDADE] ), "*")</f>
        <v>*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5"/>
      <c r="W310" s="151"/>
      <c r="X310" s="104"/>
      <c r="Y310" s="129"/>
      <c r="Z310" s="104"/>
      <c r="AA310" s="105"/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5" t="str">
        <f>IF(BS_CONTROLE[[#This Row],[Entre - Estações]]=0, "-", BS_CONTROLE[[#This Row],[Entre - Estações]])</f>
        <v>-</v>
      </c>
      <c r="AN310" s="105" t="str">
        <f>IF(BS_CONTROLE[[#This Row],[SB]]=0, "-", BS_CONTROLE[[#This Row],[SB]])</f>
        <v>-</v>
      </c>
      <c r="AO310" s="105" t="str">
        <f>IF(BS_CONTROLE[[#This Row],[SUB]]=0, "-", BS_CONTROLE[[#This Row],[SUB]])</f>
        <v>-</v>
      </c>
      <c r="AP310" s="105">
        <f>BS_CONTROLE[[#This Row],[KM - Inicio]]</f>
        <v>0</v>
      </c>
      <c r="AQ310" s="105">
        <f>BS_CONTROLE[[#This Row],[KM - Inicio]]</f>
        <v>0</v>
      </c>
      <c r="AR310" s="108"/>
      <c r="AS310" s="108"/>
      <c r="AT310" s="108"/>
      <c r="AU310" s="136"/>
      <c r="AV310" s="136"/>
      <c r="AW310" s="14"/>
      <c r="AX310" s="14"/>
      <c r="AY310" s="164" t="str">
        <f t="shared" si="26"/>
        <v>*</v>
      </c>
      <c r="AZ310" s="153"/>
      <c r="BA310" s="109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0"/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 t="shared" si="28"/>
        <v>Aderente</v>
      </c>
      <c r="BR310" s="19" t="str">
        <f t="shared" si="29"/>
        <v>*</v>
      </c>
      <c r="BS310" s="19" t="str">
        <f t="shared" si="30"/>
        <v>*</v>
      </c>
      <c r="BT310" s="8" t="str">
        <f t="shared" si="31"/>
        <v/>
      </c>
    </row>
    <row r="311" spans="1:72" hidden="1">
      <c r="A311" s="47" t="str">
        <f t="shared" si="27"/>
        <v/>
      </c>
      <c r="B311" s="102"/>
      <c r="C311" s="135" t="str">
        <f>IF(BS_CONTROLE[[#This Row],[DATA]]="","",WEEKNUM(BS_CONTROLE[[#This Row],[DATA]]))</f>
        <v/>
      </c>
      <c r="D311" s="104"/>
      <c r="E311" s="159">
        <v>305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 t="shared" si="26"/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 t="shared" si="28"/>
        <v>Aderente</v>
      </c>
      <c r="BR311" s="19" t="str">
        <f t="shared" si="29"/>
        <v>*</v>
      </c>
      <c r="BS311" s="19" t="str">
        <f t="shared" si="30"/>
        <v>*</v>
      </c>
      <c r="BT311" s="8" t="str">
        <f t="shared" si="31"/>
        <v/>
      </c>
    </row>
    <row r="312" spans="1:72" hidden="1">
      <c r="A312" s="47" t="str">
        <f t="shared" si="27"/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 t="shared" si="26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 hidden="1">
      <c r="A313" s="47" t="str">
        <f t="shared" si="27"/>
        <v/>
      </c>
      <c r="B313" s="102"/>
      <c r="C313" s="135" t="str">
        <f>IF(BS_CONTROLE[[#This Row],[DATA]]="","",WEEKNUM(BS_CONTROLE[[#This Row],[DATA]]))</f>
        <v/>
      </c>
      <c r="D313" s="104"/>
      <c r="E313" s="159">
        <v>307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 t="shared" si="26"/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 t="shared" si="28"/>
        <v>Aderente</v>
      </c>
      <c r="BR313" s="19" t="str">
        <f t="shared" si="29"/>
        <v>*</v>
      </c>
      <c r="BS313" s="19" t="str">
        <f t="shared" si="30"/>
        <v>*</v>
      </c>
      <c r="BT313" s="8" t="str">
        <f t="shared" si="31"/>
        <v/>
      </c>
    </row>
    <row r="314" spans="1:72" hidden="1">
      <c r="A314" s="47" t="str">
        <f t="shared" si="27"/>
        <v/>
      </c>
      <c r="B314" s="102"/>
      <c r="C314" s="135" t="str">
        <f>IF(BS_CONTROLE[[#This Row],[DATA]]="","",WEEKNUM(BS_CONTROLE[[#This Row],[DATA]]))</f>
        <v/>
      </c>
      <c r="D314" s="104"/>
      <c r="E314" s="159">
        <v>308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 t="shared" si="26"/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 t="shared" si="28"/>
        <v>Aderente</v>
      </c>
      <c r="BR314" s="19" t="str">
        <f t="shared" si="29"/>
        <v>*</v>
      </c>
      <c r="BS314" s="19" t="str">
        <f t="shared" si="30"/>
        <v>*</v>
      </c>
      <c r="BT314" s="8" t="str">
        <f t="shared" si="31"/>
        <v/>
      </c>
    </row>
    <row r="315" spans="1:72" hidden="1">
      <c r="A315" s="47" t="str">
        <f t="shared" si="27"/>
        <v/>
      </c>
      <c r="B315" s="102"/>
      <c r="C315" s="135" t="str">
        <f>IF(BS_CONTROLE[[#This Row],[DATA]]="","",WEEKNUM(BS_CONTROLE[[#This Row],[DATA]]))</f>
        <v/>
      </c>
      <c r="D315" s="104"/>
      <c r="E315" s="159">
        <v>309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 t="shared" si="26"/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 t="shared" si="28"/>
        <v>Aderente</v>
      </c>
      <c r="BR315" s="19" t="str">
        <f t="shared" si="29"/>
        <v>*</v>
      </c>
      <c r="BS315" s="19" t="str">
        <f t="shared" si="30"/>
        <v>*</v>
      </c>
      <c r="BT315" s="8" t="str">
        <f t="shared" si="31"/>
        <v/>
      </c>
    </row>
    <row r="316" spans="1:72" hidden="1">
      <c r="A316" s="47" t="str">
        <f t="shared" si="27"/>
        <v/>
      </c>
      <c r="B316" s="102"/>
      <c r="C316" s="135" t="str">
        <f>IF(BS_CONTROLE[[#This Row],[DATA]]="","",WEEKNUM(BS_CONTROLE[[#This Row],[DATA]]))</f>
        <v/>
      </c>
      <c r="D316" s="104"/>
      <c r="E316" s="159">
        <v>310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 t="shared" si="26"/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 t="shared" si="28"/>
        <v>Aderente</v>
      </c>
      <c r="BR316" s="19" t="str">
        <f t="shared" si="29"/>
        <v>*</v>
      </c>
      <c r="BS316" s="19" t="str">
        <f t="shared" si="30"/>
        <v>*</v>
      </c>
      <c r="BT316" s="8" t="str">
        <f t="shared" si="31"/>
        <v/>
      </c>
    </row>
    <row r="317" spans="1:72" hidden="1">
      <c r="A317" s="47" t="str">
        <f t="shared" si="27"/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 t="shared" si="26"/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 t="shared" si="28"/>
        <v>Aderente</v>
      </c>
      <c r="BR317" s="19" t="str">
        <f t="shared" si="29"/>
        <v>*</v>
      </c>
      <c r="BS317" s="19" t="str">
        <f t="shared" si="30"/>
        <v>*</v>
      </c>
      <c r="BT317" s="8" t="str">
        <f t="shared" si="31"/>
        <v/>
      </c>
    </row>
    <row r="318" spans="1:72" hidden="1">
      <c r="A318" s="47" t="str">
        <f t="shared" si="27"/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 t="shared" si="26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 hidden="1">
      <c r="A319" s="47" t="str">
        <f t="shared" si="27"/>
        <v/>
      </c>
      <c r="B319" s="102"/>
      <c r="C319" s="135" t="str">
        <f>IF(BS_CONTROLE[[#This Row],[DATA]]="","",WEEKNUM(BS_CONTROLE[[#This Row],[DATA]]))</f>
        <v/>
      </c>
      <c r="D319" s="104"/>
      <c r="E319" s="159">
        <v>313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 t="shared" si="26"/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 t="shared" si="28"/>
        <v>Aderente</v>
      </c>
      <c r="BR319" s="19" t="str">
        <f t="shared" si="29"/>
        <v>*</v>
      </c>
      <c r="BS319" s="19" t="str">
        <f t="shared" si="30"/>
        <v>*</v>
      </c>
      <c r="BT319" s="8" t="str">
        <f t="shared" si="31"/>
        <v/>
      </c>
    </row>
    <row r="320" spans="1:72" hidden="1">
      <c r="A320" s="47" t="str">
        <f t="shared" si="27"/>
        <v/>
      </c>
      <c r="B320" s="102"/>
      <c r="C320" s="135" t="str">
        <f>IF(BS_CONTROLE[[#This Row],[DATA]]="","",WEEKNUM(BS_CONTROLE[[#This Row],[DATA]]))</f>
        <v/>
      </c>
      <c r="D320" s="104"/>
      <c r="E320" s="159">
        <v>314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 t="shared" si="26"/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 t="shared" si="28"/>
        <v>Aderente</v>
      </c>
      <c r="BR320" s="19" t="str">
        <f t="shared" si="29"/>
        <v>*</v>
      </c>
      <c r="BS320" s="19" t="str">
        <f t="shared" si="30"/>
        <v>*</v>
      </c>
      <c r="BT320" s="8" t="str">
        <f t="shared" si="31"/>
        <v/>
      </c>
    </row>
    <row r="321" spans="1:72" hidden="1">
      <c r="A321" s="47" t="str">
        <f t="shared" si="27"/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 t="shared" si="26"/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 t="shared" si="28"/>
        <v>Aderente</v>
      </c>
      <c r="BR321" s="19" t="str">
        <f t="shared" si="29"/>
        <v>*</v>
      </c>
      <c r="BS321" s="19" t="str">
        <f t="shared" si="30"/>
        <v>*</v>
      </c>
      <c r="BT321" s="8" t="str">
        <f t="shared" si="31"/>
        <v/>
      </c>
    </row>
    <row r="322" spans="1:72" hidden="1">
      <c r="A322" s="47" t="str">
        <f t="shared" si="27"/>
        <v/>
      </c>
      <c r="B322" s="102"/>
      <c r="C322" s="135" t="str">
        <f>IF(BS_CONTROLE[[#This Row],[DATA]]="","",WEEKNUM(BS_CONTROLE[[#This Row],[DATA]]))</f>
        <v/>
      </c>
      <c r="D322" s="104"/>
      <c r="E322" s="159">
        <v>316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 t="shared" si="26"/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 t="shared" si="28"/>
        <v>Aderente</v>
      </c>
      <c r="BR322" s="19" t="str">
        <f t="shared" si="29"/>
        <v>*</v>
      </c>
      <c r="BS322" s="19" t="str">
        <f t="shared" si="30"/>
        <v>*</v>
      </c>
      <c r="BT322" s="8" t="str">
        <f t="shared" si="31"/>
        <v/>
      </c>
    </row>
    <row r="323" spans="1:72" hidden="1">
      <c r="A323" s="47" t="str">
        <f t="shared" si="27"/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 t="shared" si="26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 hidden="1">
      <c r="A324" s="47" t="str">
        <f t="shared" si="27"/>
        <v/>
      </c>
      <c r="B324" s="102"/>
      <c r="C324" s="135" t="str">
        <f>IF(BS_CONTROLE[[#This Row],[DATA]]="","",WEEKNUM(BS_CONTROLE[[#This Row],[DATA]]))</f>
        <v/>
      </c>
      <c r="D324" s="104"/>
      <c r="E324" s="159">
        <v>318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 t="shared" si="26"/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 t="shared" si="28"/>
        <v>Aderente</v>
      </c>
      <c r="BR324" s="19" t="str">
        <f t="shared" si="29"/>
        <v>*</v>
      </c>
      <c r="BS324" s="19" t="str">
        <f t="shared" si="30"/>
        <v>*</v>
      </c>
      <c r="BT324" s="8" t="str">
        <f t="shared" si="31"/>
        <v/>
      </c>
    </row>
    <row r="325" spans="1:72" hidden="1">
      <c r="A325" s="47" t="str">
        <f t="shared" si="27"/>
        <v/>
      </c>
      <c r="B325" s="102"/>
      <c r="C325" s="135" t="str">
        <f>IF(BS_CONTROLE[[#This Row],[DATA]]="","",WEEKNUM(BS_CONTROLE[[#This Row],[DATA]]))</f>
        <v/>
      </c>
      <c r="D325" s="104"/>
      <c r="E325" s="159">
        <v>319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 t="shared" si="26"/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 t="shared" si="28"/>
        <v>Aderente</v>
      </c>
      <c r="BR325" s="19" t="str">
        <f t="shared" si="29"/>
        <v>*</v>
      </c>
      <c r="BS325" s="19" t="str">
        <f t="shared" si="30"/>
        <v>*</v>
      </c>
      <c r="BT325" s="8" t="str">
        <f t="shared" si="31"/>
        <v/>
      </c>
    </row>
    <row r="326" spans="1:72" hidden="1">
      <c r="A326" s="47" t="str">
        <f t="shared" si="27"/>
        <v/>
      </c>
      <c r="B326" s="102"/>
      <c r="C326" s="135" t="str">
        <f>IF(BS_CONTROLE[[#This Row],[DATA]]="","",WEEKNUM(BS_CONTROLE[[#This Row],[DATA]]))</f>
        <v/>
      </c>
      <c r="D326" s="104"/>
      <c r="E326" s="159">
        <v>320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 t="shared" si="26"/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 t="shared" si="28"/>
        <v>Aderente</v>
      </c>
      <c r="BR326" s="19" t="str">
        <f t="shared" si="29"/>
        <v>*</v>
      </c>
      <c r="BS326" s="19" t="str">
        <f t="shared" si="30"/>
        <v>*</v>
      </c>
      <c r="BT326" s="8" t="str">
        <f t="shared" si="31"/>
        <v/>
      </c>
    </row>
    <row r="327" spans="1:72" hidden="1">
      <c r="A327" s="47" t="str">
        <f t="shared" si="27"/>
        <v/>
      </c>
      <c r="B327" s="102"/>
      <c r="C327" s="135" t="str">
        <f>IF(BS_CONTROLE[[#This Row],[DATA]]="","",WEEKNUM(BS_CONTROLE[[#This Row],[DATA]]))</f>
        <v/>
      </c>
      <c r="D327" s="104"/>
      <c r="E327" s="159">
        <v>321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 t="shared" ref="AY327:AY390" si="32">IF(D327="","*",IFERROR(IF(ISODD(COUNT(AS327:AX327)),"ERRO",SUM((AT327-AS327),(AV327-AU327),(AX327-AW327))),"ERRO"))</f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 t="shared" si="28"/>
        <v>Aderente</v>
      </c>
      <c r="BR327" s="19" t="str">
        <f t="shared" si="29"/>
        <v>*</v>
      </c>
      <c r="BS327" s="19" t="str">
        <f t="shared" si="30"/>
        <v>*</v>
      </c>
      <c r="BT327" s="8" t="str">
        <f t="shared" si="31"/>
        <v/>
      </c>
    </row>
    <row r="328" spans="1:72" hidden="1">
      <c r="A328" s="47" t="str">
        <f t="shared" ref="A328:A391" si="33"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322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 t="shared" si="32"/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 t="shared" ref="BQ328:BQ391" si="34">IF(AND(BR328&lt;1,BS328&lt;1),"Produção e Intervalo",IF(BR328&lt;1,"Intervalo",IF(BS328&lt;1,"Produção","Aderente")))</f>
        <v>Aderente</v>
      </c>
      <c r="BR328" s="19" t="str">
        <f t="shared" ref="BR328:BR391" si="35">IF(OR(B328="",F328=""),"*",AY328/P328)</f>
        <v>*</v>
      </c>
      <c r="BS328" s="19" t="str">
        <f t="shared" ref="BS328:BS391" si="36">IF(OR(B328="",F328=""),"*",BA328/Q328)</f>
        <v>*</v>
      </c>
      <c r="BT328" s="8" t="str">
        <f t="shared" ref="BT328:BT391" si="37">IF(BN328="","",SUBSTITUTE(BM328," ","")&amp;SUBSTITUTE(BN328," ",""))</f>
        <v/>
      </c>
    </row>
    <row r="329" spans="1:72" hidden="1">
      <c r="A329" s="47" t="str">
        <f t="shared" si="33"/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 t="shared" si="32"/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 t="shared" si="34"/>
        <v>Aderente</v>
      </c>
      <c r="BR329" s="19" t="str">
        <f t="shared" si="35"/>
        <v>*</v>
      </c>
      <c r="BS329" s="19" t="str">
        <f t="shared" si="36"/>
        <v>*</v>
      </c>
      <c r="BT329" s="8" t="str">
        <f t="shared" si="37"/>
        <v/>
      </c>
    </row>
    <row r="330" spans="1:72" hidden="1">
      <c r="A330" s="47" t="str">
        <f t="shared" si="33"/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 t="shared" si="32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4"/>
        <v>Aderente</v>
      </c>
      <c r="BR330" s="19" t="str">
        <f t="shared" si="35"/>
        <v>*</v>
      </c>
      <c r="BS330" s="19" t="str">
        <f t="shared" si="36"/>
        <v>*</v>
      </c>
      <c r="BT330" s="8" t="str">
        <f t="shared" si="37"/>
        <v/>
      </c>
    </row>
    <row r="331" spans="1:72" hidden="1">
      <c r="A331" s="47" t="str">
        <f t="shared" si="33"/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 t="shared" si="32"/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 t="shared" si="34"/>
        <v>Aderente</v>
      </c>
      <c r="BR331" s="19" t="str">
        <f t="shared" si="35"/>
        <v>*</v>
      </c>
      <c r="BS331" s="19" t="str">
        <f t="shared" si="36"/>
        <v>*</v>
      </c>
      <c r="BT331" s="8" t="str">
        <f t="shared" si="37"/>
        <v/>
      </c>
    </row>
    <row r="332" spans="1:72" hidden="1">
      <c r="A332" s="47" t="str">
        <f t="shared" si="33"/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 t="shared" si="32"/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 t="shared" si="34"/>
        <v>Aderente</v>
      </c>
      <c r="BR332" s="19" t="str">
        <f t="shared" si="35"/>
        <v>*</v>
      </c>
      <c r="BS332" s="19" t="str">
        <f t="shared" si="36"/>
        <v>*</v>
      </c>
      <c r="BT332" s="8" t="str">
        <f t="shared" si="37"/>
        <v/>
      </c>
    </row>
    <row r="333" spans="1:72" hidden="1">
      <c r="A333" s="47" t="str">
        <f t="shared" si="33"/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 t="shared" si="32"/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 t="shared" si="34"/>
        <v>Aderente</v>
      </c>
      <c r="BR333" s="19" t="str">
        <f t="shared" si="35"/>
        <v>*</v>
      </c>
      <c r="BS333" s="19" t="str">
        <f t="shared" si="36"/>
        <v>*</v>
      </c>
      <c r="BT333" s="8" t="str">
        <f t="shared" si="37"/>
        <v/>
      </c>
    </row>
    <row r="334" spans="1:72" hidden="1">
      <c r="A334" s="47" t="str">
        <f t="shared" si="33"/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 t="shared" si="32"/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 t="shared" si="34"/>
        <v>Aderente</v>
      </c>
      <c r="BR334" s="19" t="str">
        <f t="shared" si="35"/>
        <v>*</v>
      </c>
      <c r="BS334" s="19" t="str">
        <f t="shared" si="36"/>
        <v>*</v>
      </c>
      <c r="BT334" s="8" t="str">
        <f t="shared" si="37"/>
        <v/>
      </c>
    </row>
    <row r="335" spans="1:72" hidden="1">
      <c r="A335" s="47" t="str">
        <f t="shared" si="33"/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 t="shared" si="32"/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 t="shared" si="34"/>
        <v>Aderente</v>
      </c>
      <c r="BR335" s="19" t="str">
        <f t="shared" si="35"/>
        <v>*</v>
      </c>
      <c r="BS335" s="19" t="str">
        <f t="shared" si="36"/>
        <v>*</v>
      </c>
      <c r="BT335" s="8" t="str">
        <f t="shared" si="37"/>
        <v/>
      </c>
    </row>
    <row r="336" spans="1:72" hidden="1">
      <c r="A336" s="47" t="str">
        <f t="shared" si="33"/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 t="shared" si="32"/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 t="shared" si="34"/>
        <v>Aderente</v>
      </c>
      <c r="BR336" s="19" t="str">
        <f t="shared" si="35"/>
        <v>*</v>
      </c>
      <c r="BS336" s="19" t="str">
        <f t="shared" si="36"/>
        <v>*</v>
      </c>
      <c r="BT336" s="8" t="str">
        <f t="shared" si="37"/>
        <v/>
      </c>
    </row>
    <row r="337" spans="1:72" hidden="1">
      <c r="A337" s="47" t="str">
        <f t="shared" si="33"/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 t="shared" si="32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4"/>
        <v>Aderente</v>
      </c>
      <c r="BR337" s="19" t="str">
        <f t="shared" si="35"/>
        <v>*</v>
      </c>
      <c r="BS337" s="19" t="str">
        <f t="shared" si="36"/>
        <v>*</v>
      </c>
      <c r="BT337" s="8" t="str">
        <f t="shared" si="37"/>
        <v/>
      </c>
    </row>
    <row r="338" spans="1:72" hidden="1">
      <c r="A338" s="47" t="str">
        <f t="shared" si="33"/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 t="shared" si="32"/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 t="shared" si="34"/>
        <v>Aderente</v>
      </c>
      <c r="BR338" s="19" t="str">
        <f t="shared" si="35"/>
        <v>*</v>
      </c>
      <c r="BS338" s="19" t="str">
        <f t="shared" si="36"/>
        <v>*</v>
      </c>
      <c r="BT338" s="8" t="str">
        <f t="shared" si="37"/>
        <v/>
      </c>
    </row>
    <row r="339" spans="1:72" hidden="1">
      <c r="A339" s="47" t="str">
        <f t="shared" si="33"/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 t="shared" si="32"/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 t="shared" si="34"/>
        <v>Aderente</v>
      </c>
      <c r="BR339" s="19" t="str">
        <f t="shared" si="35"/>
        <v>*</v>
      </c>
      <c r="BS339" s="19" t="str">
        <f t="shared" si="36"/>
        <v>*</v>
      </c>
      <c r="BT339" s="8" t="str">
        <f t="shared" si="37"/>
        <v/>
      </c>
    </row>
    <row r="340" spans="1:72" hidden="1">
      <c r="A340" s="47" t="str">
        <f t="shared" si="33"/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 t="shared" si="32"/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 t="shared" si="34"/>
        <v>Aderente</v>
      </c>
      <c r="BR340" s="19" t="str">
        <f t="shared" si="35"/>
        <v>*</v>
      </c>
      <c r="BS340" s="19" t="str">
        <f t="shared" si="36"/>
        <v>*</v>
      </c>
      <c r="BT340" s="8" t="str">
        <f t="shared" si="37"/>
        <v/>
      </c>
    </row>
    <row r="341" spans="1:72" hidden="1">
      <c r="A341" s="47" t="str">
        <f t="shared" si="33"/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 t="shared" si="32"/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 t="shared" si="34"/>
        <v>Aderente</v>
      </c>
      <c r="BR341" s="19" t="str">
        <f t="shared" si="35"/>
        <v>*</v>
      </c>
      <c r="BS341" s="19" t="str">
        <f t="shared" si="36"/>
        <v>*</v>
      </c>
      <c r="BT341" s="8" t="str">
        <f t="shared" si="37"/>
        <v/>
      </c>
    </row>
    <row r="342" spans="1:72" hidden="1">
      <c r="A342" s="47" t="str">
        <f t="shared" si="33"/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 t="shared" si="32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4"/>
        <v>Aderente</v>
      </c>
      <c r="BR342" s="19" t="str">
        <f t="shared" si="35"/>
        <v>*</v>
      </c>
      <c r="BS342" s="19" t="str">
        <f t="shared" si="36"/>
        <v>*</v>
      </c>
      <c r="BT342" s="8" t="str">
        <f t="shared" si="37"/>
        <v/>
      </c>
    </row>
    <row r="343" spans="1:72" hidden="1">
      <c r="A343" s="47" t="str">
        <f t="shared" si="33"/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 t="shared" si="32"/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 t="shared" si="34"/>
        <v>Aderente</v>
      </c>
      <c r="BR343" s="19" t="str">
        <f t="shared" si="35"/>
        <v>*</v>
      </c>
      <c r="BS343" s="19" t="str">
        <f t="shared" si="36"/>
        <v>*</v>
      </c>
      <c r="BT343" s="8" t="str">
        <f t="shared" si="37"/>
        <v/>
      </c>
    </row>
    <row r="344" spans="1:72" hidden="1">
      <c r="A344" s="47" t="str">
        <f t="shared" si="33"/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 t="shared" si="32"/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 t="shared" si="34"/>
        <v>Aderente</v>
      </c>
      <c r="BR344" s="19" t="str">
        <f t="shared" si="35"/>
        <v>*</v>
      </c>
      <c r="BS344" s="19" t="str">
        <f t="shared" si="36"/>
        <v>*</v>
      </c>
      <c r="BT344" s="8" t="str">
        <f t="shared" si="37"/>
        <v/>
      </c>
    </row>
    <row r="345" spans="1:72" hidden="1">
      <c r="A345" s="47" t="str">
        <f t="shared" si="33"/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 t="shared" si="32"/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 t="shared" si="34"/>
        <v>Aderente</v>
      </c>
      <c r="BR345" s="19" t="str">
        <f t="shared" si="35"/>
        <v>*</v>
      </c>
      <c r="BS345" s="19" t="str">
        <f t="shared" si="36"/>
        <v>*</v>
      </c>
      <c r="BT345" s="8" t="str">
        <f t="shared" si="37"/>
        <v/>
      </c>
    </row>
    <row r="346" spans="1:72" hidden="1">
      <c r="A346" s="47" t="str">
        <f t="shared" si="33"/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 t="shared" si="32"/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 t="shared" si="34"/>
        <v>Aderente</v>
      </c>
      <c r="BR346" s="19" t="str">
        <f t="shared" si="35"/>
        <v>*</v>
      </c>
      <c r="BS346" s="19" t="str">
        <f t="shared" si="36"/>
        <v>*</v>
      </c>
      <c r="BT346" s="8" t="str">
        <f t="shared" si="37"/>
        <v/>
      </c>
    </row>
    <row r="347" spans="1:72" hidden="1">
      <c r="A347" s="47" t="str">
        <f t="shared" si="33"/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 t="shared" si="32"/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 t="shared" si="34"/>
        <v>Aderente</v>
      </c>
      <c r="BR347" s="19" t="str">
        <f t="shared" si="35"/>
        <v>*</v>
      </c>
      <c r="BS347" s="19" t="str">
        <f t="shared" si="36"/>
        <v>*</v>
      </c>
      <c r="BT347" s="8" t="str">
        <f t="shared" si="37"/>
        <v/>
      </c>
    </row>
    <row r="348" spans="1:72" hidden="1">
      <c r="A348" s="47" t="str">
        <f t="shared" si="33"/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 t="shared" si="32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4"/>
        <v>Aderente</v>
      </c>
      <c r="BR348" s="19" t="str">
        <f t="shared" si="35"/>
        <v>*</v>
      </c>
      <c r="BS348" s="19" t="str">
        <f t="shared" si="36"/>
        <v>*</v>
      </c>
      <c r="BT348" s="8" t="str">
        <f t="shared" si="37"/>
        <v/>
      </c>
    </row>
    <row r="349" spans="1:72" hidden="1">
      <c r="A349" s="47" t="str">
        <f t="shared" si="33"/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 t="shared" si="32"/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 t="shared" si="34"/>
        <v>Aderente</v>
      </c>
      <c r="BR349" s="19" t="str">
        <f t="shared" si="35"/>
        <v>*</v>
      </c>
      <c r="BS349" s="19" t="str">
        <f t="shared" si="36"/>
        <v>*</v>
      </c>
      <c r="BT349" s="8" t="str">
        <f t="shared" si="37"/>
        <v/>
      </c>
    </row>
    <row r="350" spans="1:72" hidden="1">
      <c r="A350" s="47" t="str">
        <f t="shared" si="33"/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 t="shared" si="32"/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 t="shared" si="34"/>
        <v>Aderente</v>
      </c>
      <c r="BR350" s="19" t="str">
        <f t="shared" si="35"/>
        <v>*</v>
      </c>
      <c r="BS350" s="19" t="str">
        <f t="shared" si="36"/>
        <v>*</v>
      </c>
      <c r="BT350" s="8" t="str">
        <f t="shared" si="37"/>
        <v/>
      </c>
    </row>
    <row r="351" spans="1:72" hidden="1">
      <c r="A351" s="47" t="str">
        <f t="shared" si="33"/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 t="shared" si="32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4"/>
        <v>Aderente</v>
      </c>
      <c r="BR351" s="19" t="str">
        <f t="shared" si="35"/>
        <v>*</v>
      </c>
      <c r="BS351" s="19" t="str">
        <f t="shared" si="36"/>
        <v>*</v>
      </c>
      <c r="BT351" s="8" t="str">
        <f t="shared" si="37"/>
        <v/>
      </c>
    </row>
    <row r="352" spans="1:72" hidden="1">
      <c r="A352" s="47" t="str">
        <f t="shared" si="33"/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 t="shared" si="32"/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 t="shared" si="34"/>
        <v>Aderente</v>
      </c>
      <c r="BR352" s="19" t="str">
        <f t="shared" si="35"/>
        <v>*</v>
      </c>
      <c r="BS352" s="19" t="str">
        <f t="shared" si="36"/>
        <v>*</v>
      </c>
      <c r="BT352" s="8" t="str">
        <f t="shared" si="37"/>
        <v/>
      </c>
    </row>
    <row r="353" spans="1:72" hidden="1">
      <c r="A353" s="47" t="str">
        <f t="shared" si="33"/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 t="shared" si="32"/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 t="shared" si="34"/>
        <v>Aderente</v>
      </c>
      <c r="BR353" s="19" t="str">
        <f t="shared" si="35"/>
        <v>*</v>
      </c>
      <c r="BS353" s="19" t="str">
        <f t="shared" si="36"/>
        <v>*</v>
      </c>
      <c r="BT353" s="8" t="str">
        <f t="shared" si="37"/>
        <v/>
      </c>
    </row>
    <row r="354" spans="1:72" hidden="1">
      <c r="A354" s="47" t="str">
        <f t="shared" si="33"/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 t="shared" si="32"/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 t="shared" si="34"/>
        <v>Aderente</v>
      </c>
      <c r="BR354" s="19" t="str">
        <f t="shared" si="35"/>
        <v>*</v>
      </c>
      <c r="BS354" s="19" t="str">
        <f t="shared" si="36"/>
        <v>*</v>
      </c>
      <c r="BT354" s="8" t="str">
        <f t="shared" si="37"/>
        <v/>
      </c>
    </row>
    <row r="355" spans="1:72" hidden="1">
      <c r="A355" s="47" t="str">
        <f t="shared" si="33"/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 t="shared" si="32"/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 t="shared" si="34"/>
        <v>Aderente</v>
      </c>
      <c r="BR355" s="19" t="str">
        <f t="shared" si="35"/>
        <v>*</v>
      </c>
      <c r="BS355" s="19" t="str">
        <f t="shared" si="36"/>
        <v>*</v>
      </c>
      <c r="BT355" s="8" t="str">
        <f t="shared" si="37"/>
        <v/>
      </c>
    </row>
    <row r="356" spans="1:72" hidden="1">
      <c r="A356" s="47" t="str">
        <f t="shared" si="33"/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 t="shared" si="32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4"/>
        <v>Aderente</v>
      </c>
      <c r="BR356" s="19" t="str">
        <f t="shared" si="35"/>
        <v>*</v>
      </c>
      <c r="BS356" s="19" t="str">
        <f t="shared" si="36"/>
        <v>*</v>
      </c>
      <c r="BT356" s="8" t="str">
        <f t="shared" si="37"/>
        <v/>
      </c>
    </row>
    <row r="357" spans="1:72" hidden="1">
      <c r="A357" s="47" t="str">
        <f t="shared" si="33"/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 t="shared" si="32"/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 t="shared" si="34"/>
        <v>Aderente</v>
      </c>
      <c r="BR357" s="19" t="str">
        <f t="shared" si="35"/>
        <v>*</v>
      </c>
      <c r="BS357" s="19" t="str">
        <f t="shared" si="36"/>
        <v>*</v>
      </c>
      <c r="BT357" s="8" t="str">
        <f t="shared" si="37"/>
        <v/>
      </c>
    </row>
    <row r="358" spans="1:72" hidden="1">
      <c r="A358" s="47" t="str">
        <f t="shared" si="33"/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 t="shared" si="32"/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 t="shared" si="34"/>
        <v>Aderente</v>
      </c>
      <c r="BR358" s="19" t="str">
        <f t="shared" si="35"/>
        <v>*</v>
      </c>
      <c r="BS358" s="19" t="str">
        <f t="shared" si="36"/>
        <v>*</v>
      </c>
      <c r="BT358" s="8" t="str">
        <f t="shared" si="37"/>
        <v/>
      </c>
    </row>
    <row r="359" spans="1:72" hidden="1">
      <c r="A359" s="47" t="str">
        <f t="shared" si="33"/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 t="shared" si="32"/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 t="shared" si="34"/>
        <v>Aderente</v>
      </c>
      <c r="BR359" s="19" t="str">
        <f t="shared" si="35"/>
        <v>*</v>
      </c>
      <c r="BS359" s="19" t="str">
        <f t="shared" si="36"/>
        <v>*</v>
      </c>
      <c r="BT359" s="8" t="str">
        <f t="shared" si="37"/>
        <v/>
      </c>
    </row>
    <row r="360" spans="1:72" hidden="1">
      <c r="A360" s="47" t="str">
        <f t="shared" si="33"/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 t="shared" si="32"/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 t="shared" si="34"/>
        <v>Aderente</v>
      </c>
      <c r="BR360" s="19" t="str">
        <f t="shared" si="35"/>
        <v>*</v>
      </c>
      <c r="BS360" s="19" t="str">
        <f t="shared" si="36"/>
        <v>*</v>
      </c>
      <c r="BT360" s="8" t="str">
        <f t="shared" si="37"/>
        <v/>
      </c>
    </row>
    <row r="361" spans="1:72" hidden="1">
      <c r="A361" s="47" t="str">
        <f t="shared" si="33"/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 t="shared" si="32"/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 t="shared" si="34"/>
        <v>Aderente</v>
      </c>
      <c r="BR361" s="19" t="str">
        <f t="shared" si="35"/>
        <v>*</v>
      </c>
      <c r="BS361" s="19" t="str">
        <f t="shared" si="36"/>
        <v>*</v>
      </c>
      <c r="BT361" s="8" t="str">
        <f t="shared" si="37"/>
        <v/>
      </c>
    </row>
    <row r="362" spans="1:72" hidden="1">
      <c r="A362" s="47" t="str">
        <f t="shared" si="33"/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 t="shared" si="32"/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 t="shared" si="34"/>
        <v>Aderente</v>
      </c>
      <c r="BR362" s="19" t="str">
        <f t="shared" si="35"/>
        <v>*</v>
      </c>
      <c r="BS362" s="19" t="str">
        <f t="shared" si="36"/>
        <v>*</v>
      </c>
      <c r="BT362" s="8" t="str">
        <f t="shared" si="37"/>
        <v/>
      </c>
    </row>
    <row r="363" spans="1:72" hidden="1">
      <c r="A363" s="47" t="str">
        <f t="shared" si="33"/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 t="shared" si="32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4"/>
        <v>Aderente</v>
      </c>
      <c r="BR363" s="19" t="str">
        <f t="shared" si="35"/>
        <v>*</v>
      </c>
      <c r="BS363" s="19" t="str">
        <f t="shared" si="36"/>
        <v>*</v>
      </c>
      <c r="BT363" s="8" t="str">
        <f t="shared" si="37"/>
        <v/>
      </c>
    </row>
    <row r="364" spans="1:72" hidden="1">
      <c r="A364" s="47" t="str">
        <f t="shared" si="33"/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 t="shared" si="32"/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 t="shared" si="34"/>
        <v>Aderente</v>
      </c>
      <c r="BR364" s="19" t="str">
        <f t="shared" si="35"/>
        <v>*</v>
      </c>
      <c r="BS364" s="19" t="str">
        <f t="shared" si="36"/>
        <v>*</v>
      </c>
      <c r="BT364" s="8" t="str">
        <f t="shared" si="37"/>
        <v/>
      </c>
    </row>
    <row r="365" spans="1:72" hidden="1">
      <c r="A365" s="47" t="str">
        <f t="shared" si="33"/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 t="shared" si="32"/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 t="shared" si="34"/>
        <v>Aderente</v>
      </c>
      <c r="BR365" s="19" t="str">
        <f t="shared" si="35"/>
        <v>*</v>
      </c>
      <c r="BS365" s="19" t="str">
        <f t="shared" si="36"/>
        <v>*</v>
      </c>
      <c r="BT365" s="8" t="str">
        <f t="shared" si="37"/>
        <v/>
      </c>
    </row>
    <row r="366" spans="1:72" hidden="1">
      <c r="A366" s="47" t="str">
        <f t="shared" si="33"/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 t="shared" si="32"/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 t="shared" si="34"/>
        <v>Aderente</v>
      </c>
      <c r="BR366" s="19" t="str">
        <f t="shared" si="35"/>
        <v>*</v>
      </c>
      <c r="BS366" s="19" t="str">
        <f t="shared" si="36"/>
        <v>*</v>
      </c>
      <c r="BT366" s="8" t="str">
        <f t="shared" si="37"/>
        <v/>
      </c>
    </row>
    <row r="367" spans="1:72" hidden="1">
      <c r="A367" s="47" t="str">
        <f t="shared" si="33"/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 t="shared" si="32"/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 t="shared" si="34"/>
        <v>Aderente</v>
      </c>
      <c r="BR367" s="19" t="str">
        <f t="shared" si="35"/>
        <v>*</v>
      </c>
      <c r="BS367" s="19" t="str">
        <f t="shared" si="36"/>
        <v>*</v>
      </c>
      <c r="BT367" s="8" t="str">
        <f t="shared" si="37"/>
        <v/>
      </c>
    </row>
    <row r="368" spans="1:72" hidden="1">
      <c r="A368" s="47" t="str">
        <f t="shared" si="33"/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 t="shared" si="32"/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 t="shared" si="34"/>
        <v>Aderente</v>
      </c>
      <c r="BR368" s="19" t="str">
        <f t="shared" si="35"/>
        <v>*</v>
      </c>
      <c r="BS368" s="19" t="str">
        <f t="shared" si="36"/>
        <v>*</v>
      </c>
      <c r="BT368" s="8" t="str">
        <f t="shared" si="37"/>
        <v/>
      </c>
    </row>
    <row r="369" spans="1:72" hidden="1">
      <c r="A369" s="47" t="str">
        <f t="shared" si="33"/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 t="shared" si="32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4"/>
        <v>Aderente</v>
      </c>
      <c r="BR369" s="19" t="str">
        <f t="shared" si="35"/>
        <v>*</v>
      </c>
      <c r="BS369" s="19" t="str">
        <f t="shared" si="36"/>
        <v>*</v>
      </c>
      <c r="BT369" s="8" t="str">
        <f t="shared" si="37"/>
        <v/>
      </c>
    </row>
    <row r="370" spans="1:72" hidden="1">
      <c r="A370" s="47" t="str">
        <f t="shared" si="33"/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 t="shared" si="32"/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 t="shared" si="34"/>
        <v>Aderente</v>
      </c>
      <c r="BR370" s="19" t="str">
        <f t="shared" si="35"/>
        <v>*</v>
      </c>
      <c r="BS370" s="19" t="str">
        <f t="shared" si="36"/>
        <v>*</v>
      </c>
      <c r="BT370" s="8" t="str">
        <f t="shared" si="37"/>
        <v/>
      </c>
    </row>
    <row r="371" spans="1:72" hidden="1">
      <c r="A371" s="47" t="str">
        <f t="shared" si="33"/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 t="shared" si="32"/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 t="shared" si="34"/>
        <v>Aderente</v>
      </c>
      <c r="BR371" s="19" t="str">
        <f t="shared" si="35"/>
        <v>*</v>
      </c>
      <c r="BS371" s="19" t="str">
        <f t="shared" si="36"/>
        <v>*</v>
      </c>
      <c r="BT371" s="8" t="str">
        <f t="shared" si="37"/>
        <v/>
      </c>
    </row>
    <row r="372" spans="1:72" hidden="1">
      <c r="A372" s="47" t="str">
        <f t="shared" si="33"/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 t="shared" si="32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4"/>
        <v>Aderente</v>
      </c>
      <c r="BR372" s="19" t="str">
        <f t="shared" si="35"/>
        <v>*</v>
      </c>
      <c r="BS372" s="19" t="str">
        <f t="shared" si="36"/>
        <v>*</v>
      </c>
      <c r="BT372" s="8" t="str">
        <f t="shared" si="37"/>
        <v/>
      </c>
    </row>
    <row r="373" spans="1:72" hidden="1">
      <c r="A373" s="47" t="str">
        <f t="shared" si="33"/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 t="shared" si="32"/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 t="shared" si="34"/>
        <v>Aderente</v>
      </c>
      <c r="BR373" s="19" t="str">
        <f t="shared" si="35"/>
        <v>*</v>
      </c>
      <c r="BS373" s="19" t="str">
        <f t="shared" si="36"/>
        <v>*</v>
      </c>
      <c r="BT373" s="8" t="str">
        <f t="shared" si="37"/>
        <v/>
      </c>
    </row>
    <row r="374" spans="1:72" hidden="1">
      <c r="A374" s="47" t="str">
        <f t="shared" si="33"/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 t="shared" si="32"/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 t="shared" si="34"/>
        <v>Aderente</v>
      </c>
      <c r="BR374" s="19" t="str">
        <f t="shared" si="35"/>
        <v>*</v>
      </c>
      <c r="BS374" s="19" t="str">
        <f t="shared" si="36"/>
        <v>*</v>
      </c>
      <c r="BT374" s="8" t="str">
        <f t="shared" si="37"/>
        <v/>
      </c>
    </row>
    <row r="375" spans="1:72" hidden="1">
      <c r="A375" s="47" t="str">
        <f t="shared" si="33"/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 t="shared" si="32"/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 t="shared" si="34"/>
        <v>Aderente</v>
      </c>
      <c r="BR375" s="19" t="str">
        <f t="shared" si="35"/>
        <v>*</v>
      </c>
      <c r="BS375" s="19" t="str">
        <f t="shared" si="36"/>
        <v>*</v>
      </c>
      <c r="BT375" s="8" t="str">
        <f t="shared" si="37"/>
        <v/>
      </c>
    </row>
    <row r="376" spans="1:72" hidden="1">
      <c r="A376" s="47" t="str">
        <f t="shared" si="33"/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 t="shared" si="32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4"/>
        <v>Aderente</v>
      </c>
      <c r="BR376" s="19" t="str">
        <f t="shared" si="35"/>
        <v>*</v>
      </c>
      <c r="BS376" s="19" t="str">
        <f t="shared" si="36"/>
        <v>*</v>
      </c>
      <c r="BT376" s="8" t="str">
        <f t="shared" si="37"/>
        <v/>
      </c>
    </row>
    <row r="377" spans="1:72" hidden="1">
      <c r="A377" s="47" t="str">
        <f t="shared" si="33"/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 t="shared" si="32"/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 t="shared" si="34"/>
        <v>Aderente</v>
      </c>
      <c r="BR377" s="19" t="str">
        <f t="shared" si="35"/>
        <v>*</v>
      </c>
      <c r="BS377" s="19" t="str">
        <f t="shared" si="36"/>
        <v>*</v>
      </c>
      <c r="BT377" s="8" t="str">
        <f t="shared" si="37"/>
        <v/>
      </c>
    </row>
    <row r="378" spans="1:72" hidden="1">
      <c r="A378" s="47" t="str">
        <f t="shared" si="33"/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 t="shared" si="32"/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 t="shared" si="34"/>
        <v>Aderente</v>
      </c>
      <c r="BR378" s="19" t="str">
        <f t="shared" si="35"/>
        <v>*</v>
      </c>
      <c r="BS378" s="19" t="str">
        <f t="shared" si="36"/>
        <v>*</v>
      </c>
      <c r="BT378" s="8" t="str">
        <f t="shared" si="37"/>
        <v/>
      </c>
    </row>
    <row r="379" spans="1:72" hidden="1">
      <c r="A379" s="47" t="str">
        <f t="shared" si="33"/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 t="shared" si="32"/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 t="shared" si="34"/>
        <v>Aderente</v>
      </c>
      <c r="BR379" s="19" t="str">
        <f t="shared" si="35"/>
        <v>*</v>
      </c>
      <c r="BS379" s="19" t="str">
        <f t="shared" si="36"/>
        <v>*</v>
      </c>
      <c r="BT379" s="8" t="str">
        <f t="shared" si="37"/>
        <v/>
      </c>
    </row>
    <row r="380" spans="1:72" hidden="1">
      <c r="A380" s="47" t="str">
        <f t="shared" si="33"/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 t="shared" si="32"/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 t="shared" si="34"/>
        <v>Aderente</v>
      </c>
      <c r="BR380" s="19" t="str">
        <f t="shared" si="35"/>
        <v>*</v>
      </c>
      <c r="BS380" s="19" t="str">
        <f t="shared" si="36"/>
        <v>*</v>
      </c>
      <c r="BT380" s="8" t="str">
        <f t="shared" si="37"/>
        <v/>
      </c>
    </row>
    <row r="381" spans="1:72" hidden="1">
      <c r="A381" s="47" t="str">
        <f t="shared" si="33"/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 t="shared" si="32"/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 t="shared" si="34"/>
        <v>Aderente</v>
      </c>
      <c r="BR381" s="19" t="str">
        <f t="shared" si="35"/>
        <v>*</v>
      </c>
      <c r="BS381" s="19" t="str">
        <f t="shared" si="36"/>
        <v>*</v>
      </c>
      <c r="BT381" s="8" t="str">
        <f t="shared" si="37"/>
        <v/>
      </c>
    </row>
    <row r="382" spans="1:72" hidden="1">
      <c r="A382" s="47" t="str">
        <f t="shared" si="33"/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 t="shared" si="32"/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 t="shared" si="34"/>
        <v>Aderente</v>
      </c>
      <c r="BR382" s="19" t="str">
        <f t="shared" si="35"/>
        <v>*</v>
      </c>
      <c r="BS382" s="19" t="str">
        <f t="shared" si="36"/>
        <v>*</v>
      </c>
      <c r="BT382" s="8" t="str">
        <f t="shared" si="37"/>
        <v/>
      </c>
    </row>
    <row r="383" spans="1:72" hidden="1">
      <c r="A383" s="47" t="str">
        <f t="shared" si="33"/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 t="shared" si="32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4"/>
        <v>Aderente</v>
      </c>
      <c r="BR383" s="19" t="str">
        <f t="shared" si="35"/>
        <v>*</v>
      </c>
      <c r="BS383" s="19" t="str">
        <f t="shared" si="36"/>
        <v>*</v>
      </c>
      <c r="BT383" s="8" t="str">
        <f t="shared" si="37"/>
        <v/>
      </c>
    </row>
    <row r="384" spans="1:72" hidden="1">
      <c r="A384" s="47" t="str">
        <f t="shared" si="33"/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 t="shared" si="32"/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 t="shared" si="34"/>
        <v>Aderente</v>
      </c>
      <c r="BR384" s="19" t="str">
        <f t="shared" si="35"/>
        <v>*</v>
      </c>
      <c r="BS384" s="19" t="str">
        <f t="shared" si="36"/>
        <v>*</v>
      </c>
      <c r="BT384" s="8" t="str">
        <f t="shared" si="37"/>
        <v/>
      </c>
    </row>
    <row r="385" spans="1:72" hidden="1">
      <c r="A385" s="47" t="str">
        <f t="shared" si="33"/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 t="shared" si="32"/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 t="shared" si="34"/>
        <v>Aderente</v>
      </c>
      <c r="BR385" s="19" t="str">
        <f t="shared" si="35"/>
        <v>*</v>
      </c>
      <c r="BS385" s="19" t="str">
        <f t="shared" si="36"/>
        <v>*</v>
      </c>
      <c r="BT385" s="8" t="str">
        <f t="shared" si="37"/>
        <v/>
      </c>
    </row>
    <row r="386" spans="1:72" hidden="1">
      <c r="A386" s="47" t="str">
        <f t="shared" si="33"/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 t="shared" si="32"/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 t="shared" si="34"/>
        <v>Aderente</v>
      </c>
      <c r="BR386" s="19" t="str">
        <f t="shared" si="35"/>
        <v>*</v>
      </c>
      <c r="BS386" s="19" t="str">
        <f t="shared" si="36"/>
        <v>*</v>
      </c>
      <c r="BT386" s="8" t="str">
        <f t="shared" si="37"/>
        <v/>
      </c>
    </row>
    <row r="387" spans="1:72" hidden="1">
      <c r="A387" s="47" t="str">
        <f t="shared" si="33"/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 t="shared" si="32"/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 t="shared" si="34"/>
        <v>Aderente</v>
      </c>
      <c r="BR387" s="19" t="str">
        <f t="shared" si="35"/>
        <v>*</v>
      </c>
      <c r="BS387" s="19" t="str">
        <f t="shared" si="36"/>
        <v>*</v>
      </c>
      <c r="BT387" s="8" t="str">
        <f t="shared" si="37"/>
        <v/>
      </c>
    </row>
    <row r="388" spans="1:72" hidden="1">
      <c r="A388" s="47" t="str">
        <f t="shared" si="33"/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 t="shared" si="32"/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 t="shared" si="34"/>
        <v>Aderente</v>
      </c>
      <c r="BR388" s="19" t="str">
        <f t="shared" si="35"/>
        <v>*</v>
      </c>
      <c r="BS388" s="19" t="str">
        <f t="shared" si="36"/>
        <v>*</v>
      </c>
      <c r="BT388" s="8" t="str">
        <f t="shared" si="37"/>
        <v/>
      </c>
    </row>
    <row r="389" spans="1:72" hidden="1">
      <c r="A389" s="47" t="str">
        <f t="shared" si="33"/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 t="shared" si="32"/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 t="shared" si="34"/>
        <v>Aderente</v>
      </c>
      <c r="BR389" s="19" t="str">
        <f t="shared" si="35"/>
        <v>*</v>
      </c>
      <c r="BS389" s="19" t="str">
        <f t="shared" si="36"/>
        <v>*</v>
      </c>
      <c r="BT389" s="8" t="str">
        <f t="shared" si="37"/>
        <v/>
      </c>
    </row>
    <row r="390" spans="1:72" hidden="1">
      <c r="A390" s="47" t="str">
        <f t="shared" si="33"/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 t="shared" si="32"/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 t="shared" si="34"/>
        <v>Aderente</v>
      </c>
      <c r="BR390" s="19" t="str">
        <f t="shared" si="35"/>
        <v>*</v>
      </c>
      <c r="BS390" s="19" t="str">
        <f t="shared" si="36"/>
        <v>*</v>
      </c>
      <c r="BT390" s="8" t="str">
        <f t="shared" si="37"/>
        <v/>
      </c>
    </row>
    <row r="391" spans="1:72" hidden="1">
      <c r="A391" s="47" t="str">
        <f t="shared" si="33"/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 t="shared" ref="AY391:AY454" si="38"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 t="shared" si="34"/>
        <v>Aderente</v>
      </c>
      <c r="BR391" s="19" t="str">
        <f t="shared" si="35"/>
        <v>*</v>
      </c>
      <c r="BS391" s="19" t="str">
        <f t="shared" si="36"/>
        <v>*</v>
      </c>
      <c r="BT391" s="8" t="str">
        <f t="shared" si="37"/>
        <v/>
      </c>
    </row>
    <row r="392" spans="1:72" hidden="1">
      <c r="A392" s="47" t="str">
        <f t="shared" ref="A392:A455" si="39"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 t="shared" si="38"/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 t="shared" ref="BQ392:BQ455" si="40">IF(AND(BR392&lt;1,BS392&lt;1),"Produção e Intervalo",IF(BR392&lt;1,"Intervalo",IF(BS392&lt;1,"Produção","Aderente")))</f>
        <v>Aderente</v>
      </c>
      <c r="BR392" s="19" t="str">
        <f t="shared" ref="BR392:BR455" si="41">IF(OR(B392="",F392=""),"*",AY392/P392)</f>
        <v>*</v>
      </c>
      <c r="BS392" s="19" t="str">
        <f t="shared" ref="BS392:BS455" si="42">IF(OR(B392="",F392=""),"*",BA392/Q392)</f>
        <v>*</v>
      </c>
      <c r="BT392" s="8" t="str">
        <f t="shared" ref="BT392:BT455" si="43">IF(BN392="","",SUBSTITUTE(BM392," ","")&amp;SUBSTITUTE(BN392," ",""))</f>
        <v/>
      </c>
    </row>
    <row r="393" spans="1:72" hidden="1">
      <c r="A393" s="47" t="str">
        <f t="shared" si="39"/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 t="shared" si="38"/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 t="shared" si="40"/>
        <v>Aderente</v>
      </c>
      <c r="BR393" s="19" t="str">
        <f t="shared" si="41"/>
        <v>*</v>
      </c>
      <c r="BS393" s="19" t="str">
        <f t="shared" si="42"/>
        <v>*</v>
      </c>
      <c r="BT393" s="8" t="str">
        <f t="shared" si="43"/>
        <v/>
      </c>
    </row>
    <row r="394" spans="1:72" hidden="1">
      <c r="A394" s="47" t="str">
        <f t="shared" si="39"/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 t="shared" si="38"/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 t="shared" si="40"/>
        <v>Aderente</v>
      </c>
      <c r="BR394" s="19" t="str">
        <f t="shared" si="41"/>
        <v>*</v>
      </c>
      <c r="BS394" s="19" t="str">
        <f t="shared" si="42"/>
        <v>*</v>
      </c>
      <c r="BT394" s="8" t="str">
        <f t="shared" si="43"/>
        <v/>
      </c>
    </row>
    <row r="395" spans="1:72" hidden="1">
      <c r="A395" s="47" t="str">
        <f t="shared" si="39"/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 t="shared" si="38"/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 t="shared" si="40"/>
        <v>Aderente</v>
      </c>
      <c r="BR395" s="19" t="str">
        <f t="shared" si="41"/>
        <v>*</v>
      </c>
      <c r="BS395" s="19" t="str">
        <f t="shared" si="42"/>
        <v>*</v>
      </c>
      <c r="BT395" s="8" t="str">
        <f t="shared" si="43"/>
        <v/>
      </c>
    </row>
    <row r="396" spans="1:72" hidden="1">
      <c r="A396" s="47" t="str">
        <f t="shared" si="39"/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 t="shared" si="38"/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 t="shared" si="40"/>
        <v>Aderente</v>
      </c>
      <c r="BR396" s="19" t="str">
        <f t="shared" si="41"/>
        <v>*</v>
      </c>
      <c r="BS396" s="19" t="str">
        <f t="shared" si="42"/>
        <v>*</v>
      </c>
      <c r="BT396" s="8" t="str">
        <f t="shared" si="43"/>
        <v/>
      </c>
    </row>
    <row r="397" spans="1:72" hidden="1">
      <c r="A397" s="47" t="str">
        <f t="shared" si="39"/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 t="shared" si="38"/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 t="shared" si="40"/>
        <v>Aderente</v>
      </c>
      <c r="BR397" s="19" t="str">
        <f t="shared" si="41"/>
        <v>*</v>
      </c>
      <c r="BS397" s="19" t="str">
        <f t="shared" si="42"/>
        <v>*</v>
      </c>
      <c r="BT397" s="8" t="str">
        <f t="shared" si="43"/>
        <v/>
      </c>
    </row>
    <row r="398" spans="1:72" hidden="1">
      <c r="A398" s="47" t="str">
        <f t="shared" si="39"/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 t="shared" si="38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0"/>
        <v>Aderente</v>
      </c>
      <c r="BR398" s="19" t="str">
        <f t="shared" si="41"/>
        <v>*</v>
      </c>
      <c r="BS398" s="19" t="str">
        <f t="shared" si="42"/>
        <v>*</v>
      </c>
      <c r="BT398" s="8" t="str">
        <f t="shared" si="43"/>
        <v/>
      </c>
    </row>
    <row r="399" spans="1:72" hidden="1">
      <c r="A399" s="47" t="str">
        <f t="shared" si="39"/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 t="shared" si="38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0"/>
        <v>Aderente</v>
      </c>
      <c r="BR399" s="19" t="str">
        <f t="shared" si="41"/>
        <v>*</v>
      </c>
      <c r="BS399" s="19" t="str">
        <f t="shared" si="42"/>
        <v>*</v>
      </c>
      <c r="BT399" s="8" t="str">
        <f t="shared" si="43"/>
        <v/>
      </c>
    </row>
    <row r="400" spans="1:72" hidden="1">
      <c r="A400" s="47" t="str">
        <f t="shared" si="39"/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 t="shared" si="38"/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 t="shared" si="40"/>
        <v>Aderente</v>
      </c>
      <c r="BR400" s="19" t="str">
        <f t="shared" si="41"/>
        <v>*</v>
      </c>
      <c r="BS400" s="19" t="str">
        <f t="shared" si="42"/>
        <v>*</v>
      </c>
      <c r="BT400" s="8" t="str">
        <f t="shared" si="43"/>
        <v/>
      </c>
    </row>
    <row r="401" spans="1:72" hidden="1">
      <c r="A401" s="47" t="str">
        <f t="shared" si="39"/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 t="shared" si="38"/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 t="shared" si="40"/>
        <v>Aderente</v>
      </c>
      <c r="BR401" s="19" t="str">
        <f t="shared" si="41"/>
        <v>*</v>
      </c>
      <c r="BS401" s="19" t="str">
        <f t="shared" si="42"/>
        <v>*</v>
      </c>
      <c r="BT401" s="8" t="str">
        <f t="shared" si="43"/>
        <v/>
      </c>
    </row>
    <row r="402" spans="1:72" hidden="1">
      <c r="A402" s="47" t="str">
        <f t="shared" si="39"/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 t="shared" si="38"/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 t="shared" si="40"/>
        <v>Aderente</v>
      </c>
      <c r="BR402" s="19" t="str">
        <f t="shared" si="41"/>
        <v>*</v>
      </c>
      <c r="BS402" s="19" t="str">
        <f t="shared" si="42"/>
        <v>*</v>
      </c>
      <c r="BT402" s="8" t="str">
        <f t="shared" si="43"/>
        <v/>
      </c>
    </row>
    <row r="403" spans="1:72" hidden="1">
      <c r="A403" s="47" t="str">
        <f t="shared" si="39"/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 t="shared" si="38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0"/>
        <v>Aderente</v>
      </c>
      <c r="BR403" s="19" t="str">
        <f t="shared" si="41"/>
        <v>*</v>
      </c>
      <c r="BS403" s="19" t="str">
        <f t="shared" si="42"/>
        <v>*</v>
      </c>
      <c r="BT403" s="8" t="str">
        <f t="shared" si="43"/>
        <v/>
      </c>
    </row>
    <row r="404" spans="1:72" hidden="1">
      <c r="A404" s="47" t="str">
        <f t="shared" si="39"/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 t="shared" si="38"/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 t="shared" si="40"/>
        <v>Aderente</v>
      </c>
      <c r="BR404" s="19" t="str">
        <f t="shared" si="41"/>
        <v>*</v>
      </c>
      <c r="BS404" s="19" t="str">
        <f t="shared" si="42"/>
        <v>*</v>
      </c>
      <c r="BT404" s="8" t="str">
        <f t="shared" si="43"/>
        <v/>
      </c>
    </row>
    <row r="405" spans="1:72" hidden="1">
      <c r="A405" s="47" t="str">
        <f t="shared" si="39"/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 t="shared" si="38"/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 t="shared" si="40"/>
        <v>Aderente</v>
      </c>
      <c r="BR405" s="19" t="str">
        <f t="shared" si="41"/>
        <v>*</v>
      </c>
      <c r="BS405" s="19" t="str">
        <f t="shared" si="42"/>
        <v>*</v>
      </c>
      <c r="BT405" s="8" t="str">
        <f t="shared" si="43"/>
        <v/>
      </c>
    </row>
    <row r="406" spans="1:72" hidden="1">
      <c r="A406" s="47" t="str">
        <f t="shared" si="39"/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 t="shared" si="38"/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 t="shared" si="40"/>
        <v>Aderente</v>
      </c>
      <c r="BR406" s="19" t="str">
        <f t="shared" si="41"/>
        <v>*</v>
      </c>
      <c r="BS406" s="19" t="str">
        <f t="shared" si="42"/>
        <v>*</v>
      </c>
      <c r="BT406" s="8" t="str">
        <f t="shared" si="43"/>
        <v/>
      </c>
    </row>
    <row r="407" spans="1:72" hidden="1">
      <c r="A407" s="47" t="str">
        <f t="shared" si="39"/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 t="shared" si="38"/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 t="shared" si="40"/>
        <v>Aderente</v>
      </c>
      <c r="BR407" s="19" t="str">
        <f t="shared" si="41"/>
        <v>*</v>
      </c>
      <c r="BS407" s="19" t="str">
        <f t="shared" si="42"/>
        <v>*</v>
      </c>
      <c r="BT407" s="8" t="str">
        <f t="shared" si="43"/>
        <v/>
      </c>
    </row>
    <row r="408" spans="1:72" hidden="1">
      <c r="A408" s="47" t="str">
        <f t="shared" si="39"/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 t="shared" si="38"/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 t="shared" si="40"/>
        <v>Aderente</v>
      </c>
      <c r="BR408" s="19" t="str">
        <f t="shared" si="41"/>
        <v>*</v>
      </c>
      <c r="BS408" s="19" t="str">
        <f t="shared" si="42"/>
        <v>*</v>
      </c>
      <c r="BT408" s="8" t="str">
        <f t="shared" si="43"/>
        <v/>
      </c>
    </row>
    <row r="409" spans="1:72" hidden="1">
      <c r="A409" s="47" t="str">
        <f t="shared" si="39"/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 t="shared" si="38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0"/>
        <v>Aderente</v>
      </c>
      <c r="BR409" s="19" t="str">
        <f t="shared" si="41"/>
        <v>*</v>
      </c>
      <c r="BS409" s="19" t="str">
        <f t="shared" si="42"/>
        <v>*</v>
      </c>
      <c r="BT409" s="8" t="str">
        <f t="shared" si="43"/>
        <v/>
      </c>
    </row>
    <row r="410" spans="1:72" hidden="1">
      <c r="A410" s="47" t="str">
        <f t="shared" si="39"/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 t="shared" si="38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0"/>
        <v>Aderente</v>
      </c>
      <c r="BR410" s="19" t="str">
        <f t="shared" si="41"/>
        <v>*</v>
      </c>
      <c r="BS410" s="19" t="str">
        <f t="shared" si="42"/>
        <v>*</v>
      </c>
      <c r="BT410" s="8" t="str">
        <f t="shared" si="43"/>
        <v/>
      </c>
    </row>
    <row r="411" spans="1:72" hidden="1">
      <c r="A411" s="47" t="str">
        <f t="shared" si="39"/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 t="shared" si="38"/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 t="shared" si="40"/>
        <v>Aderente</v>
      </c>
      <c r="BR411" s="19" t="str">
        <f t="shared" si="41"/>
        <v>*</v>
      </c>
      <c r="BS411" s="19" t="str">
        <f t="shared" si="42"/>
        <v>*</v>
      </c>
      <c r="BT411" s="8" t="str">
        <f t="shared" si="43"/>
        <v/>
      </c>
    </row>
    <row r="412" spans="1:72" hidden="1">
      <c r="A412" s="47" t="str">
        <f t="shared" si="39"/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 t="shared" si="38"/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 t="shared" si="40"/>
        <v>Aderente</v>
      </c>
      <c r="BR412" s="19" t="str">
        <f t="shared" si="41"/>
        <v>*</v>
      </c>
      <c r="BS412" s="19" t="str">
        <f t="shared" si="42"/>
        <v>*</v>
      </c>
      <c r="BT412" s="8" t="str">
        <f t="shared" si="43"/>
        <v/>
      </c>
    </row>
    <row r="413" spans="1:72" hidden="1">
      <c r="A413" s="47" t="str">
        <f t="shared" si="39"/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 t="shared" si="38"/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 t="shared" si="40"/>
        <v>Aderente</v>
      </c>
      <c r="BR413" s="19" t="str">
        <f t="shared" si="41"/>
        <v>*</v>
      </c>
      <c r="BS413" s="19" t="str">
        <f t="shared" si="42"/>
        <v>*</v>
      </c>
      <c r="BT413" s="8" t="str">
        <f t="shared" si="43"/>
        <v/>
      </c>
    </row>
    <row r="414" spans="1:72" hidden="1">
      <c r="A414" s="47" t="str">
        <f t="shared" si="39"/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 t="shared" si="38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0"/>
        <v>Aderente</v>
      </c>
      <c r="BR414" s="19" t="str">
        <f t="shared" si="41"/>
        <v>*</v>
      </c>
      <c r="BS414" s="19" t="str">
        <f t="shared" si="42"/>
        <v>*</v>
      </c>
      <c r="BT414" s="8" t="str">
        <f t="shared" si="43"/>
        <v/>
      </c>
    </row>
    <row r="415" spans="1:72" hidden="1">
      <c r="A415" s="47" t="str">
        <f t="shared" si="39"/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 t="shared" si="38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0"/>
        <v>Aderente</v>
      </c>
      <c r="BR415" s="19" t="str">
        <f t="shared" si="41"/>
        <v>*</v>
      </c>
      <c r="BS415" s="19" t="str">
        <f t="shared" si="42"/>
        <v>*</v>
      </c>
      <c r="BT415" s="8" t="str">
        <f t="shared" si="43"/>
        <v/>
      </c>
    </row>
    <row r="416" spans="1:72" hidden="1">
      <c r="A416" s="47" t="str">
        <f t="shared" si="39"/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 t="shared" si="38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0"/>
        <v>Aderente</v>
      </c>
      <c r="BR416" s="19" t="str">
        <f t="shared" si="41"/>
        <v>*</v>
      </c>
      <c r="BS416" s="19" t="str">
        <f t="shared" si="42"/>
        <v>*</v>
      </c>
      <c r="BT416" s="8" t="str">
        <f t="shared" si="43"/>
        <v/>
      </c>
    </row>
    <row r="417" spans="1:72" hidden="1">
      <c r="A417" s="47" t="str">
        <f t="shared" si="39"/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 t="shared" si="38"/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 t="shared" si="40"/>
        <v>Aderente</v>
      </c>
      <c r="BR417" s="19" t="str">
        <f t="shared" si="41"/>
        <v>*</v>
      </c>
      <c r="BS417" s="19" t="str">
        <f t="shared" si="42"/>
        <v>*</v>
      </c>
      <c r="BT417" s="8" t="str">
        <f t="shared" si="43"/>
        <v/>
      </c>
    </row>
    <row r="418" spans="1:72" hidden="1">
      <c r="A418" s="47" t="str">
        <f t="shared" si="39"/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 t="shared" si="38"/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 t="shared" si="40"/>
        <v>Aderente</v>
      </c>
      <c r="BR418" s="19" t="str">
        <f t="shared" si="41"/>
        <v>*</v>
      </c>
      <c r="BS418" s="19" t="str">
        <f t="shared" si="42"/>
        <v>*</v>
      </c>
      <c r="BT418" s="8" t="str">
        <f t="shared" si="43"/>
        <v/>
      </c>
    </row>
    <row r="419" spans="1:72" hidden="1">
      <c r="A419" s="47" t="str">
        <f t="shared" si="39"/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 t="shared" si="38"/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 t="shared" si="40"/>
        <v>Aderente</v>
      </c>
      <c r="BR419" s="19" t="str">
        <f t="shared" si="41"/>
        <v>*</v>
      </c>
      <c r="BS419" s="19" t="str">
        <f t="shared" si="42"/>
        <v>*</v>
      </c>
      <c r="BT419" s="8" t="str">
        <f t="shared" si="43"/>
        <v/>
      </c>
    </row>
    <row r="420" spans="1:72" hidden="1">
      <c r="A420" s="47" t="str">
        <f t="shared" si="39"/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 t="shared" si="38"/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 t="shared" si="40"/>
        <v>Aderente</v>
      </c>
      <c r="BR420" s="19" t="str">
        <f t="shared" si="41"/>
        <v>*</v>
      </c>
      <c r="BS420" s="19" t="str">
        <f t="shared" si="42"/>
        <v>*</v>
      </c>
      <c r="BT420" s="8" t="str">
        <f t="shared" si="43"/>
        <v/>
      </c>
    </row>
    <row r="421" spans="1:72" hidden="1">
      <c r="A421" s="47" t="str">
        <f t="shared" si="39"/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 t="shared" si="38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0"/>
        <v>Aderente</v>
      </c>
      <c r="BR421" s="19" t="str">
        <f t="shared" si="41"/>
        <v>*</v>
      </c>
      <c r="BS421" s="19" t="str">
        <f t="shared" si="42"/>
        <v>*</v>
      </c>
      <c r="BT421" s="8" t="str">
        <f t="shared" si="43"/>
        <v/>
      </c>
    </row>
    <row r="422" spans="1:72" hidden="1">
      <c r="A422" s="47" t="str">
        <f t="shared" si="39"/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 t="shared" si="38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0"/>
        <v>Aderente</v>
      </c>
      <c r="BR422" s="19" t="str">
        <f t="shared" si="41"/>
        <v>*</v>
      </c>
      <c r="BS422" s="19" t="str">
        <f t="shared" si="42"/>
        <v>*</v>
      </c>
      <c r="BT422" s="8" t="str">
        <f t="shared" si="43"/>
        <v/>
      </c>
    </row>
    <row r="423" spans="1:72" hidden="1">
      <c r="A423" s="47" t="str">
        <f t="shared" si="39"/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 t="shared" si="38"/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 t="shared" si="40"/>
        <v>Aderente</v>
      </c>
      <c r="BR423" s="19" t="str">
        <f t="shared" si="41"/>
        <v>*</v>
      </c>
      <c r="BS423" s="19" t="str">
        <f t="shared" si="42"/>
        <v>*</v>
      </c>
      <c r="BT423" s="8" t="str">
        <f t="shared" si="43"/>
        <v/>
      </c>
    </row>
    <row r="424" spans="1:72" hidden="1">
      <c r="A424" s="47" t="str">
        <f t="shared" si="39"/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 t="shared" si="38"/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 t="shared" si="40"/>
        <v>Aderente</v>
      </c>
      <c r="BR424" s="19" t="str">
        <f t="shared" si="41"/>
        <v>*</v>
      </c>
      <c r="BS424" s="19" t="str">
        <f t="shared" si="42"/>
        <v>*</v>
      </c>
      <c r="BT424" s="8" t="str">
        <f t="shared" si="43"/>
        <v/>
      </c>
    </row>
    <row r="425" spans="1:72" hidden="1">
      <c r="A425" s="47" t="str">
        <f t="shared" si="39"/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 t="shared" si="38"/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 t="shared" si="40"/>
        <v>Aderente</v>
      </c>
      <c r="BR425" s="19" t="str">
        <f t="shared" si="41"/>
        <v>*</v>
      </c>
      <c r="BS425" s="19" t="str">
        <f t="shared" si="42"/>
        <v>*</v>
      </c>
      <c r="BT425" s="8" t="str">
        <f t="shared" si="43"/>
        <v/>
      </c>
    </row>
    <row r="426" spans="1:72" hidden="1">
      <c r="A426" s="47" t="str">
        <f t="shared" si="39"/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 t="shared" si="38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0"/>
        <v>Aderente</v>
      </c>
      <c r="BR426" s="19" t="str">
        <f t="shared" si="41"/>
        <v>*</v>
      </c>
      <c r="BS426" s="19" t="str">
        <f t="shared" si="42"/>
        <v>*</v>
      </c>
      <c r="BT426" s="8" t="str">
        <f t="shared" si="43"/>
        <v/>
      </c>
    </row>
    <row r="427" spans="1:72" hidden="1">
      <c r="A427" s="47" t="str">
        <f t="shared" si="39"/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 t="shared" si="38"/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 t="shared" si="40"/>
        <v>Aderente</v>
      </c>
      <c r="BR427" s="19" t="str">
        <f t="shared" si="41"/>
        <v>*</v>
      </c>
      <c r="BS427" s="19" t="str">
        <f t="shared" si="42"/>
        <v>*</v>
      </c>
      <c r="BT427" s="8" t="str">
        <f t="shared" si="43"/>
        <v/>
      </c>
    </row>
    <row r="428" spans="1:72" hidden="1">
      <c r="A428" s="47" t="str">
        <f t="shared" si="39"/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 t="shared" si="38"/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 t="shared" si="40"/>
        <v>Aderente</v>
      </c>
      <c r="BR428" s="19" t="str">
        <f t="shared" si="41"/>
        <v>*</v>
      </c>
      <c r="BS428" s="19" t="str">
        <f t="shared" si="42"/>
        <v>*</v>
      </c>
      <c r="BT428" s="8" t="str">
        <f t="shared" si="43"/>
        <v/>
      </c>
    </row>
    <row r="429" spans="1:72" hidden="1">
      <c r="A429" s="47" t="str">
        <f t="shared" si="39"/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 t="shared" si="38"/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 t="shared" si="40"/>
        <v>Aderente</v>
      </c>
      <c r="BR429" s="19" t="str">
        <f t="shared" si="41"/>
        <v>*</v>
      </c>
      <c r="BS429" s="19" t="str">
        <f t="shared" si="42"/>
        <v>*</v>
      </c>
      <c r="BT429" s="8" t="str">
        <f t="shared" si="43"/>
        <v/>
      </c>
    </row>
    <row r="430" spans="1:72" hidden="1">
      <c r="A430" s="47" t="str">
        <f t="shared" si="39"/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 t="shared" si="38"/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 t="shared" si="40"/>
        <v>Aderente</v>
      </c>
      <c r="BR430" s="19" t="str">
        <f t="shared" si="41"/>
        <v>*</v>
      </c>
      <c r="BS430" s="19" t="str">
        <f t="shared" si="42"/>
        <v>*</v>
      </c>
      <c r="BT430" s="8" t="str">
        <f t="shared" si="43"/>
        <v/>
      </c>
    </row>
    <row r="431" spans="1:72" hidden="1">
      <c r="A431" s="47" t="str">
        <f t="shared" si="39"/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 t="shared" si="38"/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 t="shared" si="40"/>
        <v>Aderente</v>
      </c>
      <c r="BR431" s="19" t="str">
        <f t="shared" si="41"/>
        <v>*</v>
      </c>
      <c r="BS431" s="19" t="str">
        <f t="shared" si="42"/>
        <v>*</v>
      </c>
      <c r="BT431" s="8" t="str">
        <f t="shared" si="43"/>
        <v/>
      </c>
    </row>
    <row r="432" spans="1:72" hidden="1">
      <c r="A432" s="47" t="str">
        <f t="shared" si="39"/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 t="shared" si="38"/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 t="shared" si="40"/>
        <v>Aderente</v>
      </c>
      <c r="BR432" s="19" t="str">
        <f t="shared" si="41"/>
        <v>*</v>
      </c>
      <c r="BS432" s="19" t="str">
        <f t="shared" si="42"/>
        <v>*</v>
      </c>
      <c r="BT432" s="8" t="str">
        <f t="shared" si="43"/>
        <v/>
      </c>
    </row>
    <row r="433" spans="1:72" hidden="1">
      <c r="A433" s="47" t="str">
        <f t="shared" si="39"/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 t="shared" si="38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0"/>
        <v>Aderente</v>
      </c>
      <c r="BR433" s="19" t="str">
        <f t="shared" si="41"/>
        <v>*</v>
      </c>
      <c r="BS433" s="19" t="str">
        <f t="shared" si="42"/>
        <v>*</v>
      </c>
      <c r="BT433" s="8" t="str">
        <f t="shared" si="43"/>
        <v/>
      </c>
    </row>
    <row r="434" spans="1:72" hidden="1">
      <c r="A434" s="47" t="str">
        <f t="shared" si="39"/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 t="shared" si="38"/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0"/>
        <v>Aderente</v>
      </c>
      <c r="BR434" s="19" t="str">
        <f t="shared" si="41"/>
        <v>*</v>
      </c>
      <c r="BS434" s="19" t="str">
        <f t="shared" si="42"/>
        <v>*</v>
      </c>
      <c r="BT434" s="8" t="str">
        <f t="shared" si="43"/>
        <v/>
      </c>
    </row>
    <row r="435" spans="1:72" hidden="1">
      <c r="A435" s="47" t="str">
        <f t="shared" si="39"/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 t="shared" si="38"/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0"/>
        <v>Aderente</v>
      </c>
      <c r="BR435" s="19" t="str">
        <f t="shared" si="41"/>
        <v>*</v>
      </c>
      <c r="BS435" s="19" t="str">
        <f t="shared" si="42"/>
        <v>*</v>
      </c>
      <c r="BT435" s="8" t="str">
        <f t="shared" si="43"/>
        <v/>
      </c>
    </row>
    <row r="436" spans="1:72" hidden="1">
      <c r="A436" s="47" t="str">
        <f t="shared" si="39"/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 t="shared" si="38"/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0"/>
        <v>Aderente</v>
      </c>
      <c r="BR436" s="19" t="str">
        <f t="shared" si="41"/>
        <v>*</v>
      </c>
      <c r="BS436" s="19" t="str">
        <f t="shared" si="42"/>
        <v>*</v>
      </c>
      <c r="BT436" s="8" t="str">
        <f t="shared" si="43"/>
        <v/>
      </c>
    </row>
    <row r="437" spans="1:72" hidden="1">
      <c r="A437" s="47" t="str">
        <f t="shared" si="39"/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 t="shared" si="38"/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40"/>
        <v>Aderente</v>
      </c>
      <c r="BR437" s="19" t="str">
        <f t="shared" si="41"/>
        <v>*</v>
      </c>
      <c r="BS437" s="19" t="str">
        <f t="shared" si="42"/>
        <v>*</v>
      </c>
      <c r="BT437" s="8" t="str">
        <f t="shared" si="43"/>
        <v/>
      </c>
    </row>
    <row r="438" spans="1:72" hidden="1">
      <c r="A438" s="47" t="str">
        <f t="shared" si="39"/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 t="shared" si="38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0"/>
        <v>Aderente</v>
      </c>
      <c r="BR438" s="19" t="str">
        <f t="shared" si="41"/>
        <v>*</v>
      </c>
      <c r="BS438" s="19" t="str">
        <f t="shared" si="42"/>
        <v>*</v>
      </c>
      <c r="BT438" s="8" t="str">
        <f t="shared" si="43"/>
        <v/>
      </c>
    </row>
    <row r="439" spans="1:72" hidden="1">
      <c r="A439" s="47" t="str">
        <f t="shared" si="39"/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 t="shared" si="38"/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0"/>
        <v>Aderente</v>
      </c>
      <c r="BR439" s="19" t="str">
        <f t="shared" si="41"/>
        <v>*</v>
      </c>
      <c r="BS439" s="19" t="str">
        <f t="shared" si="42"/>
        <v>*</v>
      </c>
      <c r="BT439" s="8" t="str">
        <f t="shared" si="43"/>
        <v/>
      </c>
    </row>
    <row r="440" spans="1:72" hidden="1">
      <c r="A440" s="47" t="str">
        <f t="shared" si="39"/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 t="shared" si="38"/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0"/>
        <v>Aderente</v>
      </c>
      <c r="BR440" s="19" t="str">
        <f t="shared" si="41"/>
        <v>*</v>
      </c>
      <c r="BS440" s="19" t="str">
        <f t="shared" si="42"/>
        <v>*</v>
      </c>
      <c r="BT440" s="8" t="str">
        <f t="shared" si="43"/>
        <v/>
      </c>
    </row>
    <row r="441" spans="1:72" hidden="1">
      <c r="A441" s="47" t="str">
        <f t="shared" si="39"/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 t="shared" si="38"/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0"/>
        <v>Aderente</v>
      </c>
      <c r="BR441" s="19" t="str">
        <f t="shared" si="41"/>
        <v>*</v>
      </c>
      <c r="BS441" s="19" t="str">
        <f t="shared" si="42"/>
        <v>*</v>
      </c>
      <c r="BT441" s="8" t="str">
        <f t="shared" si="43"/>
        <v/>
      </c>
    </row>
    <row r="442" spans="1:72" hidden="1">
      <c r="A442" s="47" t="str">
        <f t="shared" si="39"/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 t="shared" si="38"/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0"/>
        <v>Aderente</v>
      </c>
      <c r="BR442" s="19" t="str">
        <f t="shared" si="41"/>
        <v>*</v>
      </c>
      <c r="BS442" s="19" t="str">
        <f t="shared" si="42"/>
        <v>*</v>
      </c>
      <c r="BT442" s="8" t="str">
        <f t="shared" si="43"/>
        <v/>
      </c>
    </row>
    <row r="443" spans="1:72" hidden="1">
      <c r="A443" s="47" t="str">
        <f t="shared" si="39"/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 t="shared" si="38"/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0"/>
        <v>Aderente</v>
      </c>
      <c r="BR443" s="19" t="str">
        <f t="shared" si="41"/>
        <v>*</v>
      </c>
      <c r="BS443" s="19" t="str">
        <f t="shared" si="42"/>
        <v>*</v>
      </c>
      <c r="BT443" s="8" t="str">
        <f t="shared" si="43"/>
        <v/>
      </c>
    </row>
    <row r="444" spans="1:72" hidden="1">
      <c r="A444" s="47" t="str">
        <f t="shared" si="39"/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 t="shared" si="38"/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0"/>
        <v>Aderente</v>
      </c>
      <c r="BR444" s="19" t="str">
        <f t="shared" si="41"/>
        <v>*</v>
      </c>
      <c r="BS444" s="19" t="str">
        <f t="shared" si="42"/>
        <v>*</v>
      </c>
      <c r="BT444" s="8" t="str">
        <f t="shared" si="43"/>
        <v/>
      </c>
    </row>
    <row r="445" spans="1:72" hidden="1">
      <c r="A445" s="47" t="str">
        <f t="shared" si="39"/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 t="shared" si="38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0"/>
        <v>Aderente</v>
      </c>
      <c r="BR445" s="19" t="str">
        <f t="shared" si="41"/>
        <v>*</v>
      </c>
      <c r="BS445" s="19" t="str">
        <f t="shared" si="42"/>
        <v>*</v>
      </c>
      <c r="BT445" s="8" t="str">
        <f t="shared" si="43"/>
        <v/>
      </c>
    </row>
    <row r="446" spans="1:72" hidden="1">
      <c r="A446" s="47" t="str">
        <f t="shared" si="39"/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 t="shared" si="38"/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0"/>
        <v>Aderente</v>
      </c>
      <c r="BR446" s="19" t="str">
        <f t="shared" si="41"/>
        <v>*</v>
      </c>
      <c r="BS446" s="19" t="str">
        <f t="shared" si="42"/>
        <v>*</v>
      </c>
      <c r="BT446" s="8" t="str">
        <f t="shared" si="43"/>
        <v/>
      </c>
    </row>
    <row r="447" spans="1:72" hidden="1">
      <c r="A447" s="47" t="str">
        <f t="shared" si="39"/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 t="shared" si="38"/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0"/>
        <v>Aderente</v>
      </c>
      <c r="BR447" s="19" t="str">
        <f t="shared" si="41"/>
        <v>*</v>
      </c>
      <c r="BS447" s="19" t="str">
        <f t="shared" si="42"/>
        <v>*</v>
      </c>
      <c r="BT447" s="8" t="str">
        <f t="shared" si="43"/>
        <v/>
      </c>
    </row>
    <row r="448" spans="1:72" hidden="1">
      <c r="A448" s="47" t="str">
        <f t="shared" si="39"/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 t="shared" si="38"/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0"/>
        <v>Aderente</v>
      </c>
      <c r="BR448" s="19" t="str">
        <f t="shared" si="41"/>
        <v>*</v>
      </c>
      <c r="BS448" s="19" t="str">
        <f t="shared" si="42"/>
        <v>*</v>
      </c>
      <c r="BT448" s="8" t="str">
        <f t="shared" si="43"/>
        <v/>
      </c>
    </row>
    <row r="449" spans="1:72" hidden="1">
      <c r="A449" s="47" t="str">
        <f t="shared" si="39"/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 t="shared" si="38"/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0"/>
        <v>Aderente</v>
      </c>
      <c r="BR449" s="19" t="str">
        <f t="shared" si="41"/>
        <v>*</v>
      </c>
      <c r="BS449" s="19" t="str">
        <f t="shared" si="42"/>
        <v>*</v>
      </c>
      <c r="BT449" s="8" t="str">
        <f t="shared" si="43"/>
        <v/>
      </c>
    </row>
    <row r="450" spans="1:72" hidden="1">
      <c r="A450" s="47" t="str">
        <f t="shared" si="39"/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 t="shared" si="38"/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0"/>
        <v>Aderente</v>
      </c>
      <c r="BR450" s="19" t="str">
        <f t="shared" si="41"/>
        <v>*</v>
      </c>
      <c r="BS450" s="19" t="str">
        <f t="shared" si="42"/>
        <v>*</v>
      </c>
      <c r="BT450" s="8" t="str">
        <f t="shared" si="43"/>
        <v/>
      </c>
    </row>
    <row r="451" spans="1:72" hidden="1">
      <c r="A451" s="47" t="str">
        <f t="shared" si="39"/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 t="shared" si="38"/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0"/>
        <v>Aderente</v>
      </c>
      <c r="BR451" s="19" t="str">
        <f t="shared" si="41"/>
        <v>*</v>
      </c>
      <c r="BS451" s="19" t="str">
        <f t="shared" si="42"/>
        <v>*</v>
      </c>
      <c r="BT451" s="8" t="str">
        <f t="shared" si="43"/>
        <v/>
      </c>
    </row>
    <row r="452" spans="1:72" hidden="1">
      <c r="A452" s="47" t="str">
        <f t="shared" si="39"/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 t="shared" si="38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0"/>
        <v>Aderente</v>
      </c>
      <c r="BR452" s="19" t="str">
        <f t="shared" si="41"/>
        <v>*</v>
      </c>
      <c r="BS452" s="19" t="str">
        <f t="shared" si="42"/>
        <v>*</v>
      </c>
      <c r="BT452" s="8" t="str">
        <f t="shared" si="43"/>
        <v/>
      </c>
    </row>
    <row r="453" spans="1:72" hidden="1">
      <c r="A453" s="47" t="str">
        <f t="shared" si="39"/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 t="shared" si="38"/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0"/>
        <v>Aderente</v>
      </c>
      <c r="BR453" s="19" t="str">
        <f t="shared" si="41"/>
        <v>*</v>
      </c>
      <c r="BS453" s="19" t="str">
        <f t="shared" si="42"/>
        <v>*</v>
      </c>
      <c r="BT453" s="8" t="str">
        <f t="shared" si="43"/>
        <v/>
      </c>
    </row>
    <row r="454" spans="1:72" hidden="1">
      <c r="A454" s="47" t="str">
        <f t="shared" si="39"/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 t="shared" si="38"/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0"/>
        <v>Aderente</v>
      </c>
      <c r="BR454" s="19" t="str">
        <f t="shared" si="41"/>
        <v>*</v>
      </c>
      <c r="BS454" s="19" t="str">
        <f t="shared" si="42"/>
        <v>*</v>
      </c>
      <c r="BT454" s="8" t="str">
        <f t="shared" si="43"/>
        <v/>
      </c>
    </row>
    <row r="455" spans="1:72" hidden="1">
      <c r="A455" s="47" t="str">
        <f t="shared" si="39"/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 t="shared" ref="AY455:AY518" si="44"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si="40"/>
        <v>Aderente</v>
      </c>
      <c r="BR455" s="19" t="str">
        <f t="shared" si="41"/>
        <v>*</v>
      </c>
      <c r="BS455" s="19" t="str">
        <f t="shared" si="42"/>
        <v>*</v>
      </c>
      <c r="BT455" s="8" t="str">
        <f t="shared" si="43"/>
        <v/>
      </c>
    </row>
    <row r="456" spans="1:72" hidden="1">
      <c r="A456" s="47" t="str">
        <f t="shared" ref="A456:A519" si="45"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 t="shared" si="44"/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ref="BQ456:BQ519" si="46">IF(AND(BR456&lt;1,BS456&lt;1),"Produção e Intervalo",IF(BR456&lt;1,"Intervalo",IF(BS456&lt;1,"Produção","Aderente")))</f>
        <v>Aderente</v>
      </c>
      <c r="BR456" s="19" t="str">
        <f t="shared" ref="BR456:BR519" si="47">IF(OR(B456="",F456=""),"*",AY456/P456)</f>
        <v>*</v>
      </c>
      <c r="BS456" s="19" t="str">
        <f t="shared" ref="BS456:BS519" si="48">IF(OR(B456="",F456=""),"*",BA456/Q456)</f>
        <v>*</v>
      </c>
      <c r="BT456" s="8" t="str">
        <f t="shared" ref="BT456:BT519" si="49">IF(BN456="","",SUBSTITUTE(BM456," ","")&amp;SUBSTITUTE(BN456," ",""))</f>
        <v/>
      </c>
    </row>
    <row r="457" spans="1:72" hidden="1">
      <c r="A457" s="47" t="str">
        <f t="shared" si="45"/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 t="shared" si="44"/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46"/>
        <v>Aderente</v>
      </c>
      <c r="BR457" s="19" t="str">
        <f t="shared" si="47"/>
        <v>*</v>
      </c>
      <c r="BS457" s="19" t="str">
        <f t="shared" si="48"/>
        <v>*</v>
      </c>
      <c r="BT457" s="8" t="str">
        <f t="shared" si="49"/>
        <v/>
      </c>
    </row>
    <row r="458" spans="1:72" hidden="1">
      <c r="A458" s="47" t="str">
        <f t="shared" si="45"/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 t="shared" si="44"/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46"/>
        <v>Aderente</v>
      </c>
      <c r="BR458" s="19" t="str">
        <f t="shared" si="47"/>
        <v>*</v>
      </c>
      <c r="BS458" s="19" t="str">
        <f t="shared" si="48"/>
        <v>*</v>
      </c>
      <c r="BT458" s="8" t="str">
        <f t="shared" si="49"/>
        <v/>
      </c>
    </row>
    <row r="459" spans="1:72" hidden="1">
      <c r="A459" s="47" t="str">
        <f t="shared" si="45"/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 t="shared" si="44"/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46"/>
        <v>Aderente</v>
      </c>
      <c r="BR459" s="19" t="str">
        <f t="shared" si="47"/>
        <v>*</v>
      </c>
      <c r="BS459" s="19" t="str">
        <f t="shared" si="48"/>
        <v>*</v>
      </c>
      <c r="BT459" s="8" t="str">
        <f t="shared" si="49"/>
        <v/>
      </c>
    </row>
    <row r="460" spans="1:72" hidden="1">
      <c r="A460" s="47" t="str">
        <f t="shared" si="45"/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 t="shared" si="44"/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46"/>
        <v>Aderente</v>
      </c>
      <c r="BR460" s="19" t="str">
        <f t="shared" si="47"/>
        <v>*</v>
      </c>
      <c r="BS460" s="19" t="str">
        <f t="shared" si="48"/>
        <v>*</v>
      </c>
      <c r="BT460" s="8" t="str">
        <f t="shared" si="49"/>
        <v/>
      </c>
    </row>
    <row r="461" spans="1:72" hidden="1">
      <c r="A461" s="47" t="str">
        <f t="shared" si="45"/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 t="shared" si="44"/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46"/>
        <v>Aderente</v>
      </c>
      <c r="BR461" s="19" t="str">
        <f t="shared" si="47"/>
        <v>*</v>
      </c>
      <c r="BS461" s="19" t="str">
        <f t="shared" si="48"/>
        <v>*</v>
      </c>
      <c r="BT461" s="8" t="str">
        <f t="shared" si="49"/>
        <v/>
      </c>
    </row>
    <row r="462" spans="1:72" hidden="1">
      <c r="A462" s="47" t="str">
        <f t="shared" si="45"/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 t="shared" si="44"/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46"/>
        <v>Aderente</v>
      </c>
      <c r="BR462" s="19" t="str">
        <f t="shared" si="47"/>
        <v>*</v>
      </c>
      <c r="BS462" s="19" t="str">
        <f t="shared" si="48"/>
        <v>*</v>
      </c>
      <c r="BT462" s="8" t="str">
        <f t="shared" si="49"/>
        <v/>
      </c>
    </row>
    <row r="463" spans="1:72" hidden="1">
      <c r="A463" s="47" t="str">
        <f t="shared" si="45"/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 t="shared" si="44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46"/>
        <v>Aderente</v>
      </c>
      <c r="BR463" s="19" t="str">
        <f t="shared" si="47"/>
        <v>*</v>
      </c>
      <c r="BS463" s="19" t="str">
        <f t="shared" si="48"/>
        <v>*</v>
      </c>
      <c r="BT463" s="8" t="str">
        <f t="shared" si="49"/>
        <v/>
      </c>
    </row>
    <row r="464" spans="1:72" hidden="1">
      <c r="A464" s="47" t="str">
        <f t="shared" si="45"/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 t="shared" si="44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46"/>
        <v>Aderente</v>
      </c>
      <c r="BR464" s="19" t="str">
        <f t="shared" si="47"/>
        <v>*</v>
      </c>
      <c r="BS464" s="19" t="str">
        <f t="shared" si="48"/>
        <v>*</v>
      </c>
      <c r="BT464" s="8" t="str">
        <f t="shared" si="49"/>
        <v/>
      </c>
    </row>
    <row r="465" spans="1:72" hidden="1">
      <c r="A465" s="47" t="str">
        <f t="shared" si="45"/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 t="shared" si="44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46"/>
        <v>Aderente</v>
      </c>
      <c r="BR465" s="19" t="str">
        <f t="shared" si="47"/>
        <v>*</v>
      </c>
      <c r="BS465" s="19" t="str">
        <f t="shared" si="48"/>
        <v>*</v>
      </c>
      <c r="BT465" s="8" t="str">
        <f t="shared" si="49"/>
        <v/>
      </c>
    </row>
    <row r="466" spans="1:72" hidden="1">
      <c r="A466" s="47" t="str">
        <f t="shared" si="45"/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 t="shared" si="44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46"/>
        <v>Aderente</v>
      </c>
      <c r="BR466" s="19" t="str">
        <f t="shared" si="47"/>
        <v>*</v>
      </c>
      <c r="BS466" s="19" t="str">
        <f t="shared" si="48"/>
        <v>*</v>
      </c>
      <c r="BT466" s="8" t="str">
        <f t="shared" si="49"/>
        <v/>
      </c>
    </row>
    <row r="467" spans="1:72" hidden="1">
      <c r="A467" s="47" t="str">
        <f t="shared" si="45"/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 t="shared" si="44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46"/>
        <v>Aderente</v>
      </c>
      <c r="BR467" s="19" t="str">
        <f t="shared" si="47"/>
        <v>*</v>
      </c>
      <c r="BS467" s="19" t="str">
        <f t="shared" si="48"/>
        <v>*</v>
      </c>
      <c r="BT467" s="8" t="str">
        <f t="shared" si="49"/>
        <v/>
      </c>
    </row>
    <row r="468" spans="1:72" hidden="1">
      <c r="A468" s="47" t="str">
        <f t="shared" si="45"/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 t="shared" si="44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46"/>
        <v>Aderente</v>
      </c>
      <c r="BR468" s="19" t="str">
        <f t="shared" si="47"/>
        <v>*</v>
      </c>
      <c r="BS468" s="19" t="str">
        <f t="shared" si="48"/>
        <v>*</v>
      </c>
      <c r="BT468" s="8" t="str">
        <f t="shared" si="49"/>
        <v/>
      </c>
    </row>
    <row r="469" spans="1:72" hidden="1">
      <c r="A469" s="47" t="str">
        <f t="shared" si="45"/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 t="shared" si="44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46"/>
        <v>Aderente</v>
      </c>
      <c r="BR469" s="19" t="str">
        <f t="shared" si="47"/>
        <v>*</v>
      </c>
      <c r="BS469" s="19" t="str">
        <f t="shared" si="48"/>
        <v>*</v>
      </c>
      <c r="BT469" s="8" t="str">
        <f t="shared" si="49"/>
        <v/>
      </c>
    </row>
    <row r="470" spans="1:72" hidden="1">
      <c r="A470" s="47" t="str">
        <f t="shared" si="45"/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 t="shared" si="44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46"/>
        <v>Aderente</v>
      </c>
      <c r="BR470" s="19" t="str">
        <f t="shared" si="47"/>
        <v>*</v>
      </c>
      <c r="BS470" s="19" t="str">
        <f t="shared" si="48"/>
        <v>*</v>
      </c>
      <c r="BT470" s="8" t="str">
        <f t="shared" si="49"/>
        <v/>
      </c>
    </row>
    <row r="471" spans="1:72" hidden="1">
      <c r="A471" s="47" t="str">
        <f t="shared" si="45"/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 t="shared" si="44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46"/>
        <v>Aderente</v>
      </c>
      <c r="BR471" s="19" t="str">
        <f t="shared" si="47"/>
        <v>*</v>
      </c>
      <c r="BS471" s="19" t="str">
        <f t="shared" si="48"/>
        <v>*</v>
      </c>
      <c r="BT471" s="8" t="str">
        <f t="shared" si="49"/>
        <v/>
      </c>
    </row>
    <row r="472" spans="1:72" hidden="1">
      <c r="A472" s="47" t="str">
        <f t="shared" si="45"/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 t="shared" si="44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46"/>
        <v>Aderente</v>
      </c>
      <c r="BR472" s="19" t="str">
        <f t="shared" si="47"/>
        <v>*</v>
      </c>
      <c r="BS472" s="19" t="str">
        <f t="shared" si="48"/>
        <v>*</v>
      </c>
      <c r="BT472" s="8" t="str">
        <f t="shared" si="49"/>
        <v/>
      </c>
    </row>
    <row r="473" spans="1:72" hidden="1">
      <c r="A473" s="47" t="str">
        <f t="shared" si="45"/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 t="shared" si="44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46"/>
        <v>Aderente</v>
      </c>
      <c r="BR473" s="19" t="str">
        <f t="shared" si="47"/>
        <v>*</v>
      </c>
      <c r="BS473" s="19" t="str">
        <f t="shared" si="48"/>
        <v>*</v>
      </c>
      <c r="BT473" s="8" t="str">
        <f t="shared" si="49"/>
        <v/>
      </c>
    </row>
    <row r="474" spans="1:72" hidden="1">
      <c r="A474" s="47" t="str">
        <f t="shared" si="45"/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 t="shared" si="44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46"/>
        <v>Aderente</v>
      </c>
      <c r="BR474" s="19" t="str">
        <f t="shared" si="47"/>
        <v>*</v>
      </c>
      <c r="BS474" s="19" t="str">
        <f t="shared" si="48"/>
        <v>*</v>
      </c>
      <c r="BT474" s="8" t="str">
        <f t="shared" si="49"/>
        <v/>
      </c>
    </row>
    <row r="475" spans="1:72" hidden="1">
      <c r="A475" s="47" t="str">
        <f t="shared" si="45"/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 t="shared" si="44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46"/>
        <v>Aderente</v>
      </c>
      <c r="BR475" s="19" t="str">
        <f t="shared" si="47"/>
        <v>*</v>
      </c>
      <c r="BS475" s="19" t="str">
        <f t="shared" si="48"/>
        <v>*</v>
      </c>
      <c r="BT475" s="8" t="str">
        <f t="shared" si="49"/>
        <v/>
      </c>
    </row>
    <row r="476" spans="1:72" hidden="1">
      <c r="A476" s="47" t="str">
        <f t="shared" si="45"/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 t="shared" si="44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46"/>
        <v>Aderente</v>
      </c>
      <c r="BR476" s="19" t="str">
        <f t="shared" si="47"/>
        <v>*</v>
      </c>
      <c r="BS476" s="19" t="str">
        <f t="shared" si="48"/>
        <v>*</v>
      </c>
      <c r="BT476" s="8" t="str">
        <f t="shared" si="49"/>
        <v/>
      </c>
    </row>
    <row r="477" spans="1:72" hidden="1">
      <c r="A477" s="47" t="str">
        <f t="shared" si="45"/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 t="shared" si="44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46"/>
        <v>Aderente</v>
      </c>
      <c r="BR477" s="19" t="str">
        <f t="shared" si="47"/>
        <v>*</v>
      </c>
      <c r="BS477" s="19" t="str">
        <f t="shared" si="48"/>
        <v>*</v>
      </c>
      <c r="BT477" s="8" t="str">
        <f t="shared" si="49"/>
        <v/>
      </c>
    </row>
    <row r="478" spans="1:72" hidden="1">
      <c r="A478" s="47" t="str">
        <f t="shared" si="45"/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 t="shared" si="44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46"/>
        <v>Aderente</v>
      </c>
      <c r="BR478" s="19" t="str">
        <f t="shared" si="47"/>
        <v>*</v>
      </c>
      <c r="BS478" s="19" t="str">
        <f t="shared" si="48"/>
        <v>*</v>
      </c>
      <c r="BT478" s="8" t="str">
        <f t="shared" si="49"/>
        <v/>
      </c>
    </row>
    <row r="479" spans="1:72" hidden="1">
      <c r="A479" s="47" t="str">
        <f t="shared" si="45"/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 t="shared" si="44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46"/>
        <v>Aderente</v>
      </c>
      <c r="BR479" s="19" t="str">
        <f t="shared" si="47"/>
        <v>*</v>
      </c>
      <c r="BS479" s="19" t="str">
        <f t="shared" si="48"/>
        <v>*</v>
      </c>
      <c r="BT479" s="8" t="str">
        <f t="shared" si="49"/>
        <v/>
      </c>
    </row>
    <row r="480" spans="1:72" hidden="1">
      <c r="A480" s="47" t="str">
        <f t="shared" si="45"/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 t="shared" si="44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46"/>
        <v>Aderente</v>
      </c>
      <c r="BR480" s="19" t="str">
        <f t="shared" si="47"/>
        <v>*</v>
      </c>
      <c r="BS480" s="19" t="str">
        <f t="shared" si="48"/>
        <v>*</v>
      </c>
      <c r="BT480" s="8" t="str">
        <f t="shared" si="49"/>
        <v/>
      </c>
    </row>
    <row r="481" spans="1:72" hidden="1">
      <c r="A481" s="47" t="str">
        <f t="shared" si="45"/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 t="shared" si="44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46"/>
        <v>Aderente</v>
      </c>
      <c r="BR481" s="19" t="str">
        <f t="shared" si="47"/>
        <v>*</v>
      </c>
      <c r="BS481" s="19" t="str">
        <f t="shared" si="48"/>
        <v>*</v>
      </c>
      <c r="BT481" s="8" t="str">
        <f t="shared" si="49"/>
        <v/>
      </c>
    </row>
    <row r="482" spans="1:72" hidden="1">
      <c r="A482" s="47" t="str">
        <f t="shared" si="45"/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 t="shared" si="44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46"/>
        <v>Aderente</v>
      </c>
      <c r="BR482" s="19" t="str">
        <f t="shared" si="47"/>
        <v>*</v>
      </c>
      <c r="BS482" s="19" t="str">
        <f t="shared" si="48"/>
        <v>*</v>
      </c>
      <c r="BT482" s="8" t="str">
        <f t="shared" si="49"/>
        <v/>
      </c>
    </row>
    <row r="483" spans="1:72" hidden="1">
      <c r="A483" s="47" t="str">
        <f t="shared" si="45"/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 t="shared" si="44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46"/>
        <v>Aderente</v>
      </c>
      <c r="BR483" s="19" t="str">
        <f t="shared" si="47"/>
        <v>*</v>
      </c>
      <c r="BS483" s="19" t="str">
        <f t="shared" si="48"/>
        <v>*</v>
      </c>
      <c r="BT483" s="8" t="str">
        <f t="shared" si="49"/>
        <v/>
      </c>
    </row>
    <row r="484" spans="1:72" hidden="1">
      <c r="A484" s="47" t="str">
        <f t="shared" si="45"/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 t="shared" si="44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46"/>
        <v>Aderente</v>
      </c>
      <c r="BR484" s="19" t="str">
        <f t="shared" si="47"/>
        <v>*</v>
      </c>
      <c r="BS484" s="19" t="str">
        <f t="shared" si="48"/>
        <v>*</v>
      </c>
      <c r="BT484" s="8" t="str">
        <f t="shared" si="49"/>
        <v/>
      </c>
    </row>
    <row r="485" spans="1:72" hidden="1">
      <c r="A485" s="47" t="str">
        <f t="shared" si="45"/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 t="shared" si="44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46"/>
        <v>Aderente</v>
      </c>
      <c r="BR485" s="19" t="str">
        <f t="shared" si="47"/>
        <v>*</v>
      </c>
      <c r="BS485" s="19" t="str">
        <f t="shared" si="48"/>
        <v>*</v>
      </c>
      <c r="BT485" s="8" t="str">
        <f t="shared" si="49"/>
        <v/>
      </c>
    </row>
    <row r="486" spans="1:72" hidden="1">
      <c r="A486" s="47" t="str">
        <f t="shared" si="45"/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 t="shared" si="44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46"/>
        <v>Aderente</v>
      </c>
      <c r="BR486" s="19" t="str">
        <f t="shared" si="47"/>
        <v>*</v>
      </c>
      <c r="BS486" s="19" t="str">
        <f t="shared" si="48"/>
        <v>*</v>
      </c>
      <c r="BT486" s="8" t="str">
        <f t="shared" si="49"/>
        <v/>
      </c>
    </row>
    <row r="487" spans="1:72" hidden="1">
      <c r="A487" s="47" t="str">
        <f t="shared" si="45"/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 t="shared" si="44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46"/>
        <v>Aderente</v>
      </c>
      <c r="BR487" s="19" t="str">
        <f t="shared" si="47"/>
        <v>*</v>
      </c>
      <c r="BS487" s="19" t="str">
        <f t="shared" si="48"/>
        <v>*</v>
      </c>
      <c r="BT487" s="8" t="str">
        <f t="shared" si="49"/>
        <v/>
      </c>
    </row>
    <row r="488" spans="1:72" hidden="1">
      <c r="A488" s="47" t="str">
        <f t="shared" si="45"/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 t="shared" si="44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46"/>
        <v>Aderente</v>
      </c>
      <c r="BR488" s="19" t="str">
        <f t="shared" si="47"/>
        <v>*</v>
      </c>
      <c r="BS488" s="19" t="str">
        <f t="shared" si="48"/>
        <v>*</v>
      </c>
      <c r="BT488" s="8" t="str">
        <f t="shared" si="49"/>
        <v/>
      </c>
    </row>
    <row r="489" spans="1:72" hidden="1">
      <c r="A489" s="47" t="str">
        <f t="shared" si="45"/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 t="shared" si="44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46"/>
        <v>Aderente</v>
      </c>
      <c r="BR489" s="19" t="str">
        <f t="shared" si="47"/>
        <v>*</v>
      </c>
      <c r="BS489" s="19" t="str">
        <f t="shared" si="48"/>
        <v>*</v>
      </c>
      <c r="BT489" s="8" t="str">
        <f t="shared" si="49"/>
        <v/>
      </c>
    </row>
    <row r="490" spans="1:72" hidden="1">
      <c r="A490" s="47" t="str">
        <f t="shared" si="45"/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 t="shared" si="44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46"/>
        <v>Aderente</v>
      </c>
      <c r="BR490" s="19" t="str">
        <f t="shared" si="47"/>
        <v>*</v>
      </c>
      <c r="BS490" s="19" t="str">
        <f t="shared" si="48"/>
        <v>*</v>
      </c>
      <c r="BT490" s="8" t="str">
        <f t="shared" si="49"/>
        <v/>
      </c>
    </row>
    <row r="491" spans="1:72" hidden="1">
      <c r="A491" s="47" t="str">
        <f t="shared" si="45"/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 t="shared" si="44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46"/>
        <v>Aderente</v>
      </c>
      <c r="BR491" s="19" t="str">
        <f t="shared" si="47"/>
        <v>*</v>
      </c>
      <c r="BS491" s="19" t="str">
        <f t="shared" si="48"/>
        <v>*</v>
      </c>
      <c r="BT491" s="8" t="str">
        <f t="shared" si="49"/>
        <v/>
      </c>
    </row>
    <row r="492" spans="1:72" hidden="1">
      <c r="A492" s="47" t="str">
        <f t="shared" si="45"/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 t="shared" si="44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46"/>
        <v>Aderente</v>
      </c>
      <c r="BR492" s="19" t="str">
        <f t="shared" si="47"/>
        <v>*</v>
      </c>
      <c r="BS492" s="19" t="str">
        <f t="shared" si="48"/>
        <v>*</v>
      </c>
      <c r="BT492" s="8" t="str">
        <f t="shared" si="49"/>
        <v/>
      </c>
    </row>
    <row r="493" spans="1:72" hidden="1">
      <c r="A493" s="47" t="str">
        <f t="shared" si="45"/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 t="shared" si="44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46"/>
        <v>Aderente</v>
      </c>
      <c r="BR493" s="19" t="str">
        <f t="shared" si="47"/>
        <v>*</v>
      </c>
      <c r="BS493" s="19" t="str">
        <f t="shared" si="48"/>
        <v>*</v>
      </c>
      <c r="BT493" s="8" t="str">
        <f t="shared" si="49"/>
        <v/>
      </c>
    </row>
    <row r="494" spans="1:72" hidden="1">
      <c r="A494" s="47" t="str">
        <f t="shared" si="45"/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 t="shared" si="44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46"/>
        <v>Aderente</v>
      </c>
      <c r="BR494" s="19" t="str">
        <f t="shared" si="47"/>
        <v>*</v>
      </c>
      <c r="BS494" s="19" t="str">
        <f t="shared" si="48"/>
        <v>*</v>
      </c>
      <c r="BT494" s="8" t="str">
        <f t="shared" si="49"/>
        <v/>
      </c>
    </row>
    <row r="495" spans="1:72" hidden="1">
      <c r="A495" s="47" t="str">
        <f t="shared" si="45"/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 t="shared" si="44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46"/>
        <v>Aderente</v>
      </c>
      <c r="BR495" s="19" t="str">
        <f t="shared" si="47"/>
        <v>*</v>
      </c>
      <c r="BS495" s="19" t="str">
        <f t="shared" si="48"/>
        <v>*</v>
      </c>
      <c r="BT495" s="8" t="str">
        <f t="shared" si="49"/>
        <v/>
      </c>
    </row>
    <row r="496" spans="1:72" hidden="1">
      <c r="A496" s="47" t="str">
        <f t="shared" si="45"/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 t="shared" si="44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46"/>
        <v>Aderente</v>
      </c>
      <c r="BR496" s="19" t="str">
        <f t="shared" si="47"/>
        <v>*</v>
      </c>
      <c r="BS496" s="19" t="str">
        <f t="shared" si="48"/>
        <v>*</v>
      </c>
      <c r="BT496" s="8" t="str">
        <f t="shared" si="49"/>
        <v/>
      </c>
    </row>
    <row r="497" spans="1:72" hidden="1">
      <c r="A497" s="47" t="str">
        <f t="shared" si="45"/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 t="shared" si="44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46"/>
        <v>Aderente</v>
      </c>
      <c r="BR497" s="19" t="str">
        <f t="shared" si="47"/>
        <v>*</v>
      </c>
      <c r="BS497" s="19" t="str">
        <f t="shared" si="48"/>
        <v>*</v>
      </c>
      <c r="BT497" s="8" t="str">
        <f t="shared" si="49"/>
        <v/>
      </c>
    </row>
    <row r="498" spans="1:72" hidden="1">
      <c r="A498" s="47" t="str">
        <f t="shared" si="45"/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 t="shared" si="44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46"/>
        <v>Aderente</v>
      </c>
      <c r="BR498" s="19" t="str">
        <f t="shared" si="47"/>
        <v>*</v>
      </c>
      <c r="BS498" s="19" t="str">
        <f t="shared" si="48"/>
        <v>*</v>
      </c>
      <c r="BT498" s="8" t="str">
        <f t="shared" si="49"/>
        <v/>
      </c>
    </row>
    <row r="499" spans="1:72" hidden="1">
      <c r="A499" s="47" t="str">
        <f t="shared" si="45"/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 t="shared" si="44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46"/>
        <v>Aderente</v>
      </c>
      <c r="BR499" s="19" t="str">
        <f t="shared" si="47"/>
        <v>*</v>
      </c>
      <c r="BS499" s="19" t="str">
        <f t="shared" si="48"/>
        <v>*</v>
      </c>
      <c r="BT499" s="8" t="str">
        <f t="shared" si="49"/>
        <v/>
      </c>
    </row>
    <row r="500" spans="1:72" hidden="1">
      <c r="A500" s="47" t="str">
        <f t="shared" si="45"/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 t="shared" si="44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46"/>
        <v>Aderente</v>
      </c>
      <c r="BR500" s="19" t="str">
        <f t="shared" si="47"/>
        <v>*</v>
      </c>
      <c r="BS500" s="19" t="str">
        <f t="shared" si="48"/>
        <v>*</v>
      </c>
      <c r="BT500" s="8" t="str">
        <f t="shared" si="49"/>
        <v/>
      </c>
    </row>
    <row r="501" spans="1:72" hidden="1">
      <c r="A501" s="47" t="str">
        <f t="shared" si="45"/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 t="shared" si="44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46"/>
        <v>Aderente</v>
      </c>
      <c r="BR501" s="19" t="str">
        <f t="shared" si="47"/>
        <v>*</v>
      </c>
      <c r="BS501" s="19" t="str">
        <f t="shared" si="48"/>
        <v>*</v>
      </c>
      <c r="BT501" s="8" t="str">
        <f t="shared" si="49"/>
        <v/>
      </c>
    </row>
    <row r="502" spans="1:72" hidden="1">
      <c r="A502" s="47" t="str">
        <f t="shared" si="45"/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 t="shared" si="44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46"/>
        <v>Aderente</v>
      </c>
      <c r="BR502" s="19" t="str">
        <f t="shared" si="47"/>
        <v>*</v>
      </c>
      <c r="BS502" s="19" t="str">
        <f t="shared" si="48"/>
        <v>*</v>
      </c>
      <c r="BT502" s="8" t="str">
        <f t="shared" si="49"/>
        <v/>
      </c>
    </row>
    <row r="503" spans="1:72" hidden="1">
      <c r="A503" s="47" t="str">
        <f t="shared" si="45"/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 t="shared" si="44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46"/>
        <v>Aderente</v>
      </c>
      <c r="BR503" s="19" t="str">
        <f t="shared" si="47"/>
        <v>*</v>
      </c>
      <c r="BS503" s="19" t="str">
        <f t="shared" si="48"/>
        <v>*</v>
      </c>
      <c r="BT503" s="8" t="str">
        <f t="shared" si="49"/>
        <v/>
      </c>
    </row>
    <row r="504" spans="1:72" hidden="1">
      <c r="A504" s="47" t="str">
        <f t="shared" si="45"/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 t="shared" si="44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46"/>
        <v>Aderente</v>
      </c>
      <c r="BR504" s="19" t="str">
        <f t="shared" si="47"/>
        <v>*</v>
      </c>
      <c r="BS504" s="19" t="str">
        <f t="shared" si="48"/>
        <v>*</v>
      </c>
      <c r="BT504" s="8" t="str">
        <f t="shared" si="49"/>
        <v/>
      </c>
    </row>
    <row r="505" spans="1:72" hidden="1">
      <c r="A505" s="47" t="str">
        <f t="shared" si="45"/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 t="shared" si="44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46"/>
        <v>Aderente</v>
      </c>
      <c r="BR505" s="19" t="str">
        <f t="shared" si="47"/>
        <v>*</v>
      </c>
      <c r="BS505" s="19" t="str">
        <f t="shared" si="48"/>
        <v>*</v>
      </c>
      <c r="BT505" s="8" t="str">
        <f t="shared" si="49"/>
        <v/>
      </c>
    </row>
    <row r="506" spans="1:72" hidden="1">
      <c r="A506" s="47" t="str">
        <f t="shared" si="45"/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 t="shared" si="44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46"/>
        <v>Aderente</v>
      </c>
      <c r="BR506" s="19" t="str">
        <f t="shared" si="47"/>
        <v>*</v>
      </c>
      <c r="BS506" s="19" t="str">
        <f t="shared" si="48"/>
        <v>*</v>
      </c>
      <c r="BT506" s="8" t="str">
        <f t="shared" si="49"/>
        <v/>
      </c>
    </row>
    <row r="507" spans="1:72" hidden="1">
      <c r="A507" s="47" t="str">
        <f t="shared" si="45"/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 t="shared" si="44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46"/>
        <v>Aderente</v>
      </c>
      <c r="BR507" s="19" t="str">
        <f t="shared" si="47"/>
        <v>*</v>
      </c>
      <c r="BS507" s="19" t="str">
        <f t="shared" si="48"/>
        <v>*</v>
      </c>
      <c r="BT507" s="8" t="str">
        <f t="shared" si="49"/>
        <v/>
      </c>
    </row>
    <row r="508" spans="1:72" hidden="1">
      <c r="A508" s="47" t="str">
        <f t="shared" si="45"/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 t="shared" si="44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46"/>
        <v>Aderente</v>
      </c>
      <c r="BR508" s="19" t="str">
        <f t="shared" si="47"/>
        <v>*</v>
      </c>
      <c r="BS508" s="19" t="str">
        <f t="shared" si="48"/>
        <v>*</v>
      </c>
      <c r="BT508" s="8" t="str">
        <f t="shared" si="49"/>
        <v/>
      </c>
    </row>
    <row r="509" spans="1:72" hidden="1">
      <c r="A509" s="47" t="str">
        <f t="shared" si="45"/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 t="shared" si="44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46"/>
        <v>Aderente</v>
      </c>
      <c r="BR509" s="19" t="str">
        <f t="shared" si="47"/>
        <v>*</v>
      </c>
      <c r="BS509" s="19" t="str">
        <f t="shared" si="48"/>
        <v>*</v>
      </c>
      <c r="BT509" s="8" t="str">
        <f t="shared" si="49"/>
        <v/>
      </c>
    </row>
    <row r="510" spans="1:72" hidden="1">
      <c r="A510" s="47" t="str">
        <f t="shared" si="45"/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 t="shared" si="44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46"/>
        <v>Aderente</v>
      </c>
      <c r="BR510" s="19" t="str">
        <f t="shared" si="47"/>
        <v>*</v>
      </c>
      <c r="BS510" s="19" t="str">
        <f t="shared" si="48"/>
        <v>*</v>
      </c>
      <c r="BT510" s="8" t="str">
        <f t="shared" si="49"/>
        <v/>
      </c>
    </row>
    <row r="511" spans="1:72" hidden="1">
      <c r="A511" s="47" t="str">
        <f t="shared" si="45"/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 t="shared" si="44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46"/>
        <v>Aderente</v>
      </c>
      <c r="BR511" s="19" t="str">
        <f t="shared" si="47"/>
        <v>*</v>
      </c>
      <c r="BS511" s="19" t="str">
        <f t="shared" si="48"/>
        <v>*</v>
      </c>
      <c r="BT511" s="8" t="str">
        <f t="shared" si="49"/>
        <v/>
      </c>
    </row>
    <row r="512" spans="1:72" hidden="1">
      <c r="A512" s="47" t="str">
        <f t="shared" si="45"/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 t="shared" si="44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46"/>
        <v>Aderente</v>
      </c>
      <c r="BR512" s="19" t="str">
        <f t="shared" si="47"/>
        <v>*</v>
      </c>
      <c r="BS512" s="19" t="str">
        <f t="shared" si="48"/>
        <v>*</v>
      </c>
      <c r="BT512" s="8" t="str">
        <f t="shared" si="49"/>
        <v/>
      </c>
    </row>
    <row r="513" spans="1:72" hidden="1">
      <c r="A513" s="47" t="str">
        <f t="shared" si="45"/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 t="shared" si="44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46"/>
        <v>Aderente</v>
      </c>
      <c r="BR513" s="19" t="str">
        <f t="shared" si="47"/>
        <v>*</v>
      </c>
      <c r="BS513" s="19" t="str">
        <f t="shared" si="48"/>
        <v>*</v>
      </c>
      <c r="BT513" s="8" t="str">
        <f t="shared" si="49"/>
        <v/>
      </c>
    </row>
    <row r="514" spans="1:72" hidden="1">
      <c r="A514" s="47" t="str">
        <f t="shared" si="45"/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 t="shared" si="44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46"/>
        <v>Aderente</v>
      </c>
      <c r="BR514" s="19" t="str">
        <f t="shared" si="47"/>
        <v>*</v>
      </c>
      <c r="BS514" s="19" t="str">
        <f t="shared" si="48"/>
        <v>*</v>
      </c>
      <c r="BT514" s="8" t="str">
        <f t="shared" si="49"/>
        <v/>
      </c>
    </row>
    <row r="515" spans="1:72" hidden="1">
      <c r="A515" s="47" t="str">
        <f t="shared" si="45"/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 t="shared" si="44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46"/>
        <v>Aderente</v>
      </c>
      <c r="BR515" s="19" t="str">
        <f t="shared" si="47"/>
        <v>*</v>
      </c>
      <c r="BS515" s="19" t="str">
        <f t="shared" si="48"/>
        <v>*</v>
      </c>
      <c r="BT515" s="8" t="str">
        <f t="shared" si="49"/>
        <v/>
      </c>
    </row>
    <row r="516" spans="1:72" hidden="1">
      <c r="A516" s="47" t="str">
        <f t="shared" si="45"/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 t="shared" si="44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46"/>
        <v>Aderente</v>
      </c>
      <c r="BR516" s="19" t="str">
        <f t="shared" si="47"/>
        <v>*</v>
      </c>
      <c r="BS516" s="19" t="str">
        <f t="shared" si="48"/>
        <v>*</v>
      </c>
      <c r="BT516" s="8" t="str">
        <f t="shared" si="49"/>
        <v/>
      </c>
    </row>
    <row r="517" spans="1:72" hidden="1">
      <c r="A517" s="47" t="str">
        <f t="shared" si="45"/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 t="shared" si="44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46"/>
        <v>Aderente</v>
      </c>
      <c r="BR517" s="19" t="str">
        <f t="shared" si="47"/>
        <v>*</v>
      </c>
      <c r="BS517" s="19" t="str">
        <f t="shared" si="48"/>
        <v>*</v>
      </c>
      <c r="BT517" s="8" t="str">
        <f t="shared" si="49"/>
        <v/>
      </c>
    </row>
    <row r="518" spans="1:72" hidden="1">
      <c r="A518" s="47" t="str">
        <f t="shared" si="45"/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 t="shared" si="44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46"/>
        <v>Aderente</v>
      </c>
      <c r="BR518" s="19" t="str">
        <f t="shared" si="47"/>
        <v>*</v>
      </c>
      <c r="BS518" s="19" t="str">
        <f t="shared" si="48"/>
        <v>*</v>
      </c>
      <c r="BT518" s="8" t="str">
        <f t="shared" si="49"/>
        <v/>
      </c>
    </row>
    <row r="519" spans="1:72" hidden="1">
      <c r="A519" s="47" t="str">
        <f t="shared" si="45"/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 t="shared" ref="AY519:AY582" si="50"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46"/>
        <v>Aderente</v>
      </c>
      <c r="BR519" s="19" t="str">
        <f t="shared" si="47"/>
        <v>*</v>
      </c>
      <c r="BS519" s="19" t="str">
        <f t="shared" si="48"/>
        <v>*</v>
      </c>
      <c r="BT519" s="8" t="str">
        <f t="shared" si="49"/>
        <v/>
      </c>
    </row>
    <row r="520" spans="1:72" hidden="1">
      <c r="A520" s="47" t="str">
        <f t="shared" ref="A520:A583" si="51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 t="shared" si="50"/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2">IF(AND(BR520&lt;1,BS520&lt;1),"Produção e Intervalo",IF(BR520&lt;1,"Intervalo",IF(BS520&lt;1,"Produção","Aderente")))</f>
        <v>Aderente</v>
      </c>
      <c r="BR520" s="19" t="str">
        <f t="shared" ref="BR520:BR583" si="53">IF(OR(B520="",F520=""),"*",AY520/P520)</f>
        <v>*</v>
      </c>
      <c r="BS520" s="19" t="str">
        <f t="shared" ref="BS520:BS583" si="54">IF(OR(B520="",F520=""),"*",BA520/Q520)</f>
        <v>*</v>
      </c>
      <c r="BT520" s="8" t="str">
        <f t="shared" ref="BT520:BT583" si="55">IF(BN520="","",SUBSTITUTE(BM520," ","")&amp;SUBSTITUTE(BN520," ",""))</f>
        <v/>
      </c>
    </row>
    <row r="521" spans="1:72" hidden="1">
      <c r="A521" s="47" t="str">
        <f t="shared" si="51"/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 t="shared" si="50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2"/>
        <v>Aderente</v>
      </c>
      <c r="BR521" s="19" t="str">
        <f t="shared" si="53"/>
        <v>*</v>
      </c>
      <c r="BS521" s="19" t="str">
        <f t="shared" si="54"/>
        <v>*</v>
      </c>
      <c r="BT521" s="8" t="str">
        <f t="shared" si="55"/>
        <v/>
      </c>
    </row>
    <row r="522" spans="1:72" hidden="1">
      <c r="A522" s="47" t="str">
        <f t="shared" si="51"/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 t="shared" si="50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2"/>
        <v>Aderente</v>
      </c>
      <c r="BR522" s="19" t="str">
        <f t="shared" si="53"/>
        <v>*</v>
      </c>
      <c r="BS522" s="19" t="str">
        <f t="shared" si="54"/>
        <v>*</v>
      </c>
      <c r="BT522" s="8" t="str">
        <f t="shared" si="55"/>
        <v/>
      </c>
    </row>
    <row r="523" spans="1:72" hidden="1">
      <c r="A523" s="47" t="str">
        <f t="shared" si="51"/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 t="shared" si="50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2"/>
        <v>Aderente</v>
      </c>
      <c r="BR523" s="19" t="str">
        <f t="shared" si="53"/>
        <v>*</v>
      </c>
      <c r="BS523" s="19" t="str">
        <f t="shared" si="54"/>
        <v>*</v>
      </c>
      <c r="BT523" s="8" t="str">
        <f t="shared" si="55"/>
        <v/>
      </c>
    </row>
    <row r="524" spans="1:72" hidden="1">
      <c r="A524" s="47" t="str">
        <f t="shared" si="51"/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 t="shared" si="50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2"/>
        <v>Aderente</v>
      </c>
      <c r="BR524" s="19" t="str">
        <f t="shared" si="53"/>
        <v>*</v>
      </c>
      <c r="BS524" s="19" t="str">
        <f t="shared" si="54"/>
        <v>*</v>
      </c>
      <c r="BT524" s="8" t="str">
        <f t="shared" si="55"/>
        <v/>
      </c>
    </row>
    <row r="525" spans="1:72" hidden="1">
      <c r="A525" s="47" t="str">
        <f t="shared" si="51"/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 t="shared" si="50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2"/>
        <v>Aderente</v>
      </c>
      <c r="BR525" s="19" t="str">
        <f t="shared" si="53"/>
        <v>*</v>
      </c>
      <c r="BS525" s="19" t="str">
        <f t="shared" si="54"/>
        <v>*</v>
      </c>
      <c r="BT525" s="8" t="str">
        <f t="shared" si="55"/>
        <v/>
      </c>
    </row>
    <row r="526" spans="1:72" hidden="1">
      <c r="A526" s="47" t="str">
        <f t="shared" si="51"/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 t="shared" si="50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2"/>
        <v>Aderente</v>
      </c>
      <c r="BR526" s="19" t="str">
        <f t="shared" si="53"/>
        <v>*</v>
      </c>
      <c r="BS526" s="19" t="str">
        <f t="shared" si="54"/>
        <v>*</v>
      </c>
      <c r="BT526" s="8" t="str">
        <f t="shared" si="55"/>
        <v/>
      </c>
    </row>
    <row r="527" spans="1:72" hidden="1">
      <c r="A527" s="47" t="str">
        <f t="shared" si="51"/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 t="shared" si="50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2"/>
        <v>Aderente</v>
      </c>
      <c r="BR527" s="19" t="str">
        <f t="shared" si="53"/>
        <v>*</v>
      </c>
      <c r="BS527" s="19" t="str">
        <f t="shared" si="54"/>
        <v>*</v>
      </c>
      <c r="BT527" s="8" t="str">
        <f t="shared" si="55"/>
        <v/>
      </c>
    </row>
    <row r="528" spans="1:72" hidden="1">
      <c r="A528" s="47" t="str">
        <f t="shared" si="51"/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 t="shared" si="50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2"/>
        <v>Aderente</v>
      </c>
      <c r="BR528" s="19" t="str">
        <f t="shared" si="53"/>
        <v>*</v>
      </c>
      <c r="BS528" s="19" t="str">
        <f t="shared" si="54"/>
        <v>*</v>
      </c>
      <c r="BT528" s="8" t="str">
        <f t="shared" si="55"/>
        <v/>
      </c>
    </row>
    <row r="529" spans="1:72" hidden="1">
      <c r="A529" s="47" t="str">
        <f t="shared" si="51"/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 t="shared" si="50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2"/>
        <v>Aderente</v>
      </c>
      <c r="BR529" s="19" t="str">
        <f t="shared" si="53"/>
        <v>*</v>
      </c>
      <c r="BS529" s="19" t="str">
        <f t="shared" si="54"/>
        <v>*</v>
      </c>
      <c r="BT529" s="8" t="str">
        <f t="shared" si="55"/>
        <v/>
      </c>
    </row>
    <row r="530" spans="1:72" hidden="1">
      <c r="A530" s="47" t="str">
        <f t="shared" si="51"/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 t="shared" si="50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2"/>
        <v>Aderente</v>
      </c>
      <c r="BR530" s="19" t="str">
        <f t="shared" si="53"/>
        <v>*</v>
      </c>
      <c r="BS530" s="19" t="str">
        <f t="shared" si="54"/>
        <v>*</v>
      </c>
      <c r="BT530" s="8" t="str">
        <f t="shared" si="55"/>
        <v/>
      </c>
    </row>
    <row r="531" spans="1:72" hidden="1">
      <c r="A531" s="47" t="str">
        <f t="shared" si="51"/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 t="shared" si="50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2"/>
        <v>Aderente</v>
      </c>
      <c r="BR531" s="19" t="str">
        <f t="shared" si="53"/>
        <v>*</v>
      </c>
      <c r="BS531" s="19" t="str">
        <f t="shared" si="54"/>
        <v>*</v>
      </c>
      <c r="BT531" s="8" t="str">
        <f t="shared" si="55"/>
        <v/>
      </c>
    </row>
    <row r="532" spans="1:72" hidden="1">
      <c r="A532" s="47" t="str">
        <f t="shared" si="51"/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 t="shared" si="50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2"/>
        <v>Aderente</v>
      </c>
      <c r="BR532" s="19" t="str">
        <f t="shared" si="53"/>
        <v>*</v>
      </c>
      <c r="BS532" s="19" t="str">
        <f t="shared" si="54"/>
        <v>*</v>
      </c>
      <c r="BT532" s="8" t="str">
        <f t="shared" si="55"/>
        <v/>
      </c>
    </row>
    <row r="533" spans="1:72" hidden="1">
      <c r="A533" s="47" t="str">
        <f t="shared" si="51"/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 t="shared" si="50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2"/>
        <v>Aderente</v>
      </c>
      <c r="BR533" s="19" t="str">
        <f t="shared" si="53"/>
        <v>*</v>
      </c>
      <c r="BS533" s="19" t="str">
        <f t="shared" si="54"/>
        <v>*</v>
      </c>
      <c r="BT533" s="8" t="str">
        <f t="shared" si="55"/>
        <v/>
      </c>
    </row>
    <row r="534" spans="1:72" hidden="1">
      <c r="A534" s="47" t="str">
        <f t="shared" si="51"/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 t="shared" si="50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2"/>
        <v>Aderente</v>
      </c>
      <c r="BR534" s="19" t="str">
        <f t="shared" si="53"/>
        <v>*</v>
      </c>
      <c r="BS534" s="19" t="str">
        <f t="shared" si="54"/>
        <v>*</v>
      </c>
      <c r="BT534" s="8" t="str">
        <f t="shared" si="55"/>
        <v/>
      </c>
    </row>
    <row r="535" spans="1:72" hidden="1">
      <c r="A535" s="47" t="str">
        <f t="shared" si="51"/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 t="shared" si="50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2"/>
        <v>Aderente</v>
      </c>
      <c r="BR535" s="19" t="str">
        <f t="shared" si="53"/>
        <v>*</v>
      </c>
      <c r="BS535" s="19" t="str">
        <f t="shared" si="54"/>
        <v>*</v>
      </c>
      <c r="BT535" s="8" t="str">
        <f t="shared" si="55"/>
        <v/>
      </c>
    </row>
    <row r="536" spans="1:72" hidden="1">
      <c r="A536" s="47" t="str">
        <f t="shared" si="51"/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 t="shared" si="50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2"/>
        <v>Aderente</v>
      </c>
      <c r="BR536" s="19" t="str">
        <f t="shared" si="53"/>
        <v>*</v>
      </c>
      <c r="BS536" s="19" t="str">
        <f t="shared" si="54"/>
        <v>*</v>
      </c>
      <c r="BT536" s="8" t="str">
        <f t="shared" si="55"/>
        <v/>
      </c>
    </row>
    <row r="537" spans="1:72" hidden="1">
      <c r="A537" s="47" t="str">
        <f t="shared" si="51"/>
        <v/>
      </c>
      <c r="B537" s="102"/>
      <c r="C537" s="135" t="str">
        <f>IF(BS_CONTROLE[[#This Row],[DATA]]="","",WEEKNUM(BS_CONTROLE[[#This Row],[DATA]]))</f>
        <v/>
      </c>
      <c r="D537" s="104"/>
      <c r="E537" s="159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4" t="str">
        <f t="shared" si="50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2"/>
        <v>Aderente</v>
      </c>
      <c r="BR537" s="19" t="str">
        <f t="shared" si="53"/>
        <v>*</v>
      </c>
      <c r="BS537" s="19" t="str">
        <f t="shared" si="54"/>
        <v>*</v>
      </c>
      <c r="BT537" s="8" t="str">
        <f t="shared" si="55"/>
        <v/>
      </c>
    </row>
    <row r="538" spans="1:72" hidden="1">
      <c r="A538" s="47" t="str">
        <f t="shared" si="51"/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 t="shared" si="50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2"/>
        <v>Aderente</v>
      </c>
      <c r="BR538" s="19" t="str">
        <f t="shared" si="53"/>
        <v>*</v>
      </c>
      <c r="BS538" s="19" t="str">
        <f t="shared" si="54"/>
        <v>*</v>
      </c>
      <c r="BT538" s="8" t="str">
        <f t="shared" si="55"/>
        <v/>
      </c>
    </row>
    <row r="539" spans="1:72" hidden="1">
      <c r="A539" s="47" t="str">
        <f t="shared" si="51"/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 t="shared" si="50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2"/>
        <v>Aderente</v>
      </c>
      <c r="BR539" s="19" t="str">
        <f t="shared" si="53"/>
        <v>*</v>
      </c>
      <c r="BS539" s="19" t="str">
        <f t="shared" si="54"/>
        <v>*</v>
      </c>
      <c r="BT539" s="8" t="str">
        <f t="shared" si="55"/>
        <v/>
      </c>
    </row>
    <row r="540" spans="1:72" hidden="1">
      <c r="A540" s="47" t="str">
        <f t="shared" si="51"/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 t="shared" si="50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2"/>
        <v>Aderente</v>
      </c>
      <c r="BR540" s="19" t="str">
        <f t="shared" si="53"/>
        <v>*</v>
      </c>
      <c r="BS540" s="19" t="str">
        <f t="shared" si="54"/>
        <v>*</v>
      </c>
      <c r="BT540" s="8" t="str">
        <f t="shared" si="55"/>
        <v/>
      </c>
    </row>
    <row r="541" spans="1:72" hidden="1">
      <c r="A541" s="47" t="str">
        <f t="shared" si="51"/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 t="shared" si="50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2"/>
        <v>Aderente</v>
      </c>
      <c r="BR541" s="19" t="str">
        <f t="shared" si="53"/>
        <v>*</v>
      </c>
      <c r="BS541" s="19" t="str">
        <f t="shared" si="54"/>
        <v>*</v>
      </c>
      <c r="BT541" s="8" t="str">
        <f t="shared" si="55"/>
        <v/>
      </c>
    </row>
    <row r="542" spans="1:72" hidden="1">
      <c r="A542" s="47" t="str">
        <f t="shared" si="51"/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 t="shared" si="50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2"/>
        <v>Aderente</v>
      </c>
      <c r="BR542" s="19" t="str">
        <f t="shared" si="53"/>
        <v>*</v>
      </c>
      <c r="BS542" s="19" t="str">
        <f t="shared" si="54"/>
        <v>*</v>
      </c>
      <c r="BT542" s="8" t="str">
        <f t="shared" si="55"/>
        <v/>
      </c>
    </row>
    <row r="543" spans="1:72" hidden="1">
      <c r="A543" s="47" t="str">
        <f t="shared" si="51"/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 t="shared" si="50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2"/>
        <v>Aderente</v>
      </c>
      <c r="BR543" s="19" t="str">
        <f t="shared" si="53"/>
        <v>*</v>
      </c>
      <c r="BS543" s="19" t="str">
        <f t="shared" si="54"/>
        <v>*</v>
      </c>
      <c r="BT543" s="8" t="str">
        <f t="shared" si="55"/>
        <v/>
      </c>
    </row>
    <row r="544" spans="1:72" hidden="1">
      <c r="A544" s="47" t="str">
        <f t="shared" si="51"/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 t="shared" si="50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2"/>
        <v>Aderente</v>
      </c>
      <c r="BR544" s="19" t="str">
        <f t="shared" si="53"/>
        <v>*</v>
      </c>
      <c r="BS544" s="19" t="str">
        <f t="shared" si="54"/>
        <v>*</v>
      </c>
      <c r="BT544" s="8" t="str">
        <f t="shared" si="55"/>
        <v/>
      </c>
    </row>
    <row r="545" spans="1:72" hidden="1">
      <c r="A545" s="47" t="str">
        <f t="shared" si="51"/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 t="shared" si="50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2"/>
        <v>Aderente</v>
      </c>
      <c r="BR545" s="19" t="str">
        <f t="shared" si="53"/>
        <v>*</v>
      </c>
      <c r="BS545" s="19" t="str">
        <f t="shared" si="54"/>
        <v>*</v>
      </c>
      <c r="BT545" s="8" t="str">
        <f t="shared" si="55"/>
        <v/>
      </c>
    </row>
    <row r="546" spans="1:72" hidden="1">
      <c r="A546" s="47" t="str">
        <f t="shared" si="51"/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 t="shared" si="50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2"/>
        <v>Aderente</v>
      </c>
      <c r="BR546" s="19" t="str">
        <f t="shared" si="53"/>
        <v>*</v>
      </c>
      <c r="BS546" s="19" t="str">
        <f t="shared" si="54"/>
        <v>*</v>
      </c>
      <c r="BT546" s="8" t="str">
        <f t="shared" si="55"/>
        <v/>
      </c>
    </row>
    <row r="547" spans="1:72" hidden="1">
      <c r="A547" s="47" t="str">
        <f t="shared" si="51"/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 t="shared" si="50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2"/>
        <v>Aderente</v>
      </c>
      <c r="BR547" s="19" t="str">
        <f t="shared" si="53"/>
        <v>*</v>
      </c>
      <c r="BS547" s="19" t="str">
        <f t="shared" si="54"/>
        <v>*</v>
      </c>
      <c r="BT547" s="8" t="str">
        <f t="shared" si="55"/>
        <v/>
      </c>
    </row>
    <row r="548" spans="1:72" hidden="1">
      <c r="A548" s="47" t="str">
        <f t="shared" si="51"/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 t="shared" si="50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2"/>
        <v>Aderente</v>
      </c>
      <c r="BR548" s="19" t="str">
        <f t="shared" si="53"/>
        <v>*</v>
      </c>
      <c r="BS548" s="19" t="str">
        <f t="shared" si="54"/>
        <v>*</v>
      </c>
      <c r="BT548" s="8" t="str">
        <f t="shared" si="55"/>
        <v/>
      </c>
    </row>
    <row r="549" spans="1:72" hidden="1">
      <c r="A549" s="47" t="str">
        <f t="shared" si="51"/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 t="shared" si="50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2"/>
        <v>Aderente</v>
      </c>
      <c r="BR549" s="19" t="str">
        <f t="shared" si="53"/>
        <v>*</v>
      </c>
      <c r="BS549" s="19" t="str">
        <f t="shared" si="54"/>
        <v>*</v>
      </c>
      <c r="BT549" s="8" t="str">
        <f t="shared" si="55"/>
        <v/>
      </c>
    </row>
    <row r="550" spans="1:72" hidden="1">
      <c r="A550" s="47" t="str">
        <f t="shared" si="51"/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 t="shared" si="50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2"/>
        <v>Aderente</v>
      </c>
      <c r="BR550" s="19" t="str">
        <f t="shared" si="53"/>
        <v>*</v>
      </c>
      <c r="BS550" s="19" t="str">
        <f t="shared" si="54"/>
        <v>*</v>
      </c>
      <c r="BT550" s="8" t="str">
        <f t="shared" si="55"/>
        <v/>
      </c>
    </row>
    <row r="551" spans="1:72" hidden="1">
      <c r="A551" s="47" t="str">
        <f t="shared" si="51"/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 t="shared" si="50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2"/>
        <v>Aderente</v>
      </c>
      <c r="BR551" s="19" t="str">
        <f t="shared" si="53"/>
        <v>*</v>
      </c>
      <c r="BS551" s="19" t="str">
        <f t="shared" si="54"/>
        <v>*</v>
      </c>
      <c r="BT551" s="8" t="str">
        <f t="shared" si="55"/>
        <v/>
      </c>
    </row>
    <row r="552" spans="1:72" hidden="1">
      <c r="A552" s="47" t="str">
        <f t="shared" si="51"/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 t="shared" si="50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2"/>
        <v>Aderente</v>
      </c>
      <c r="BR552" s="19" t="str">
        <f t="shared" si="53"/>
        <v>*</v>
      </c>
      <c r="BS552" s="19" t="str">
        <f t="shared" si="54"/>
        <v>*</v>
      </c>
      <c r="BT552" s="8" t="str">
        <f t="shared" si="55"/>
        <v/>
      </c>
    </row>
    <row r="553" spans="1:72" hidden="1">
      <c r="A553" s="47" t="str">
        <f t="shared" si="51"/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 t="shared" si="50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2"/>
        <v>Aderente</v>
      </c>
      <c r="BR553" s="19" t="str">
        <f t="shared" si="53"/>
        <v>*</v>
      </c>
      <c r="BS553" s="19" t="str">
        <f t="shared" si="54"/>
        <v>*</v>
      </c>
      <c r="BT553" s="8" t="str">
        <f t="shared" si="55"/>
        <v/>
      </c>
    </row>
    <row r="554" spans="1:72" hidden="1">
      <c r="A554" s="47" t="str">
        <f t="shared" si="51"/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 t="shared" si="50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2"/>
        <v>Aderente</v>
      </c>
      <c r="BR554" s="19" t="str">
        <f t="shared" si="53"/>
        <v>*</v>
      </c>
      <c r="BS554" s="19" t="str">
        <f t="shared" si="54"/>
        <v>*</v>
      </c>
      <c r="BT554" s="8" t="str">
        <f t="shared" si="55"/>
        <v/>
      </c>
    </row>
    <row r="555" spans="1:72" hidden="1">
      <c r="A555" s="47" t="str">
        <f t="shared" si="51"/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 t="shared" si="50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2"/>
        <v>Aderente</v>
      </c>
      <c r="BR555" s="19" t="str">
        <f t="shared" si="53"/>
        <v>*</v>
      </c>
      <c r="BS555" s="19" t="str">
        <f t="shared" si="54"/>
        <v>*</v>
      </c>
      <c r="BT555" s="8" t="str">
        <f t="shared" si="55"/>
        <v/>
      </c>
    </row>
    <row r="556" spans="1:72" hidden="1">
      <c r="A556" s="47" t="str">
        <f t="shared" si="51"/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 t="shared" si="50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2"/>
        <v>Aderente</v>
      </c>
      <c r="BR556" s="19" t="str">
        <f t="shared" si="53"/>
        <v>*</v>
      </c>
      <c r="BS556" s="19" t="str">
        <f t="shared" si="54"/>
        <v>*</v>
      </c>
      <c r="BT556" s="8" t="str">
        <f t="shared" si="55"/>
        <v/>
      </c>
    </row>
    <row r="557" spans="1:72" hidden="1">
      <c r="A557" s="47" t="str">
        <f t="shared" si="51"/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 t="shared" si="50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2"/>
        <v>Aderente</v>
      </c>
      <c r="BR557" s="19" t="str">
        <f t="shared" si="53"/>
        <v>*</v>
      </c>
      <c r="BS557" s="19" t="str">
        <f t="shared" si="54"/>
        <v>*</v>
      </c>
      <c r="BT557" s="8" t="str">
        <f t="shared" si="55"/>
        <v/>
      </c>
    </row>
    <row r="558" spans="1:72" hidden="1">
      <c r="A558" s="47" t="str">
        <f t="shared" si="51"/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 t="shared" si="50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2"/>
        <v>Aderente</v>
      </c>
      <c r="BR558" s="19" t="str">
        <f t="shared" si="53"/>
        <v>*</v>
      </c>
      <c r="BS558" s="19" t="str">
        <f t="shared" si="54"/>
        <v>*</v>
      </c>
      <c r="BT558" s="8" t="str">
        <f t="shared" si="55"/>
        <v/>
      </c>
    </row>
    <row r="559" spans="1:72" hidden="1">
      <c r="A559" s="47" t="str">
        <f t="shared" si="51"/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 t="shared" si="50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2"/>
        <v>Aderente</v>
      </c>
      <c r="BR559" s="19" t="str">
        <f t="shared" si="53"/>
        <v>*</v>
      </c>
      <c r="BS559" s="19" t="str">
        <f t="shared" si="54"/>
        <v>*</v>
      </c>
      <c r="BT559" s="8" t="str">
        <f t="shared" si="55"/>
        <v/>
      </c>
    </row>
    <row r="560" spans="1:72" hidden="1">
      <c r="A560" s="47" t="str">
        <f t="shared" si="51"/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 t="shared" si="50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2"/>
        <v>Aderente</v>
      </c>
      <c r="BR560" s="19" t="str">
        <f t="shared" si="53"/>
        <v>*</v>
      </c>
      <c r="BS560" s="19" t="str">
        <f t="shared" si="54"/>
        <v>*</v>
      </c>
      <c r="BT560" s="8" t="str">
        <f t="shared" si="55"/>
        <v/>
      </c>
    </row>
    <row r="561" spans="1:72" hidden="1">
      <c r="A561" s="47" t="str">
        <f t="shared" si="51"/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 t="shared" si="50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2"/>
        <v>Aderente</v>
      </c>
      <c r="BR561" s="19" t="str">
        <f t="shared" si="53"/>
        <v>*</v>
      </c>
      <c r="BS561" s="19" t="str">
        <f t="shared" si="54"/>
        <v>*</v>
      </c>
      <c r="BT561" s="8" t="str">
        <f t="shared" si="55"/>
        <v/>
      </c>
    </row>
    <row r="562" spans="1:72" hidden="1">
      <c r="A562" s="47" t="str">
        <f t="shared" si="51"/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 t="shared" si="50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2"/>
        <v>Aderente</v>
      </c>
      <c r="BR562" s="19" t="str">
        <f t="shared" si="53"/>
        <v>*</v>
      </c>
      <c r="BS562" s="19" t="str">
        <f t="shared" si="54"/>
        <v>*</v>
      </c>
      <c r="BT562" s="8" t="str">
        <f t="shared" si="55"/>
        <v/>
      </c>
    </row>
    <row r="563" spans="1:72" hidden="1">
      <c r="A563" s="47" t="str">
        <f t="shared" si="51"/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 t="shared" si="50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2"/>
        <v>Aderente</v>
      </c>
      <c r="BR563" s="19" t="str">
        <f t="shared" si="53"/>
        <v>*</v>
      </c>
      <c r="BS563" s="19" t="str">
        <f t="shared" si="54"/>
        <v>*</v>
      </c>
      <c r="BT563" s="8" t="str">
        <f t="shared" si="55"/>
        <v/>
      </c>
    </row>
    <row r="564" spans="1:72" hidden="1">
      <c r="A564" s="47" t="str">
        <f t="shared" si="51"/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 t="shared" si="50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2"/>
        <v>Aderente</v>
      </c>
      <c r="BR564" s="19" t="str">
        <f t="shared" si="53"/>
        <v>*</v>
      </c>
      <c r="BS564" s="19" t="str">
        <f t="shared" si="54"/>
        <v>*</v>
      </c>
      <c r="BT564" s="8" t="str">
        <f t="shared" si="55"/>
        <v/>
      </c>
    </row>
    <row r="565" spans="1:72" hidden="1">
      <c r="A565" s="47" t="str">
        <f t="shared" si="51"/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 t="shared" si="50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2"/>
        <v>Aderente</v>
      </c>
      <c r="BR565" s="19" t="str">
        <f t="shared" si="53"/>
        <v>*</v>
      </c>
      <c r="BS565" s="19" t="str">
        <f t="shared" si="54"/>
        <v>*</v>
      </c>
      <c r="BT565" s="8" t="str">
        <f t="shared" si="55"/>
        <v/>
      </c>
    </row>
    <row r="566" spans="1:72" hidden="1">
      <c r="A566" s="47" t="str">
        <f t="shared" si="51"/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 t="shared" si="50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2"/>
        <v>Aderente</v>
      </c>
      <c r="BR566" s="19" t="str">
        <f t="shared" si="53"/>
        <v>*</v>
      </c>
      <c r="BS566" s="19" t="str">
        <f t="shared" si="54"/>
        <v>*</v>
      </c>
      <c r="BT566" s="8" t="str">
        <f t="shared" si="55"/>
        <v/>
      </c>
    </row>
    <row r="567" spans="1:72" hidden="1">
      <c r="A567" s="47" t="str">
        <f t="shared" si="51"/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 t="shared" si="50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2"/>
        <v>Aderente</v>
      </c>
      <c r="BR567" s="19" t="str">
        <f t="shared" si="53"/>
        <v>*</v>
      </c>
      <c r="BS567" s="19" t="str">
        <f t="shared" si="54"/>
        <v>*</v>
      </c>
      <c r="BT567" s="8" t="str">
        <f t="shared" si="55"/>
        <v/>
      </c>
    </row>
    <row r="568" spans="1:72" hidden="1">
      <c r="A568" s="47" t="str">
        <f t="shared" si="51"/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 t="shared" si="50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2"/>
        <v>Aderente</v>
      </c>
      <c r="BR568" s="19" t="str">
        <f t="shared" si="53"/>
        <v>*</v>
      </c>
      <c r="BS568" s="19" t="str">
        <f t="shared" si="54"/>
        <v>*</v>
      </c>
      <c r="BT568" s="8" t="str">
        <f t="shared" si="55"/>
        <v/>
      </c>
    </row>
    <row r="569" spans="1:72" hidden="1">
      <c r="A569" s="47" t="str">
        <f t="shared" si="51"/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 t="shared" si="50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2"/>
        <v>Aderente</v>
      </c>
      <c r="BR569" s="19" t="str">
        <f t="shared" si="53"/>
        <v>*</v>
      </c>
      <c r="BS569" s="19" t="str">
        <f t="shared" si="54"/>
        <v>*</v>
      </c>
      <c r="BT569" s="8" t="str">
        <f t="shared" si="55"/>
        <v/>
      </c>
    </row>
    <row r="570" spans="1:72" hidden="1">
      <c r="A570" s="47" t="str">
        <f t="shared" si="51"/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 t="shared" si="50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2"/>
        <v>Aderente</v>
      </c>
      <c r="BR570" s="19" t="str">
        <f t="shared" si="53"/>
        <v>*</v>
      </c>
      <c r="BS570" s="19" t="str">
        <f t="shared" si="54"/>
        <v>*</v>
      </c>
      <c r="BT570" s="8" t="str">
        <f t="shared" si="55"/>
        <v/>
      </c>
    </row>
    <row r="571" spans="1:72" hidden="1">
      <c r="A571" s="47" t="str">
        <f t="shared" si="51"/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 t="shared" si="50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2"/>
        <v>Aderente</v>
      </c>
      <c r="BR571" s="19" t="str">
        <f t="shared" si="53"/>
        <v>*</v>
      </c>
      <c r="BS571" s="19" t="str">
        <f t="shared" si="54"/>
        <v>*</v>
      </c>
      <c r="BT571" s="8" t="str">
        <f t="shared" si="55"/>
        <v/>
      </c>
    </row>
    <row r="572" spans="1:72" hidden="1">
      <c r="A572" s="47" t="str">
        <f t="shared" si="51"/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 t="shared" si="50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2"/>
        <v>Aderente</v>
      </c>
      <c r="BR572" s="19" t="str">
        <f t="shared" si="53"/>
        <v>*</v>
      </c>
      <c r="BS572" s="19" t="str">
        <f t="shared" si="54"/>
        <v>*</v>
      </c>
      <c r="BT572" s="8" t="str">
        <f t="shared" si="55"/>
        <v/>
      </c>
    </row>
    <row r="573" spans="1:72" hidden="1">
      <c r="A573" s="47" t="str">
        <f t="shared" si="51"/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 t="shared" si="50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2"/>
        <v>Aderente</v>
      </c>
      <c r="BR573" s="19" t="str">
        <f t="shared" si="53"/>
        <v>*</v>
      </c>
      <c r="BS573" s="19" t="str">
        <f t="shared" si="54"/>
        <v>*</v>
      </c>
      <c r="BT573" s="8" t="str">
        <f t="shared" si="55"/>
        <v/>
      </c>
    </row>
    <row r="574" spans="1:72" hidden="1">
      <c r="A574" s="47" t="str">
        <f t="shared" si="51"/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 t="shared" si="50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2"/>
        <v>Aderente</v>
      </c>
      <c r="BR574" s="19" t="str">
        <f t="shared" si="53"/>
        <v>*</v>
      </c>
      <c r="BS574" s="19" t="str">
        <f t="shared" si="54"/>
        <v>*</v>
      </c>
      <c r="BT574" s="8" t="str">
        <f t="shared" si="55"/>
        <v/>
      </c>
    </row>
    <row r="575" spans="1:72" hidden="1">
      <c r="A575" s="47" t="str">
        <f t="shared" si="51"/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 t="shared" si="50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2"/>
        <v>Aderente</v>
      </c>
      <c r="BR575" s="19" t="str">
        <f t="shared" si="53"/>
        <v>*</v>
      </c>
      <c r="BS575" s="19" t="str">
        <f t="shared" si="54"/>
        <v>*</v>
      </c>
      <c r="BT575" s="8" t="str">
        <f t="shared" si="55"/>
        <v/>
      </c>
    </row>
    <row r="576" spans="1:72" hidden="1">
      <c r="A576" s="47" t="str">
        <f t="shared" si="51"/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 t="shared" si="50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2"/>
        <v>Aderente</v>
      </c>
      <c r="BR576" s="19" t="str">
        <f t="shared" si="53"/>
        <v>*</v>
      </c>
      <c r="BS576" s="19" t="str">
        <f t="shared" si="54"/>
        <v>*</v>
      </c>
      <c r="BT576" s="8" t="str">
        <f t="shared" si="55"/>
        <v/>
      </c>
    </row>
    <row r="577" spans="1:72" hidden="1">
      <c r="A577" s="47" t="str">
        <f t="shared" si="51"/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 t="shared" si="50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2"/>
        <v>Aderente</v>
      </c>
      <c r="BR577" s="19" t="str">
        <f t="shared" si="53"/>
        <v>*</v>
      </c>
      <c r="BS577" s="19" t="str">
        <f t="shared" si="54"/>
        <v>*</v>
      </c>
      <c r="BT577" s="8" t="str">
        <f t="shared" si="55"/>
        <v/>
      </c>
    </row>
    <row r="578" spans="1:72" hidden="1">
      <c r="A578" s="47" t="str">
        <f t="shared" si="51"/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 t="shared" si="50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2"/>
        <v>Aderente</v>
      </c>
      <c r="BR578" s="19" t="str">
        <f t="shared" si="53"/>
        <v>*</v>
      </c>
      <c r="BS578" s="19" t="str">
        <f t="shared" si="54"/>
        <v>*</v>
      </c>
      <c r="BT578" s="8" t="str">
        <f t="shared" si="55"/>
        <v/>
      </c>
    </row>
    <row r="579" spans="1:72" hidden="1">
      <c r="A579" s="47" t="str">
        <f t="shared" si="51"/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 t="shared" si="50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2"/>
        <v>Aderente</v>
      </c>
      <c r="BR579" s="19" t="str">
        <f t="shared" si="53"/>
        <v>*</v>
      </c>
      <c r="BS579" s="19" t="str">
        <f t="shared" si="54"/>
        <v>*</v>
      </c>
      <c r="BT579" s="8" t="str">
        <f t="shared" si="55"/>
        <v/>
      </c>
    </row>
    <row r="580" spans="1:72" hidden="1">
      <c r="A580" s="47" t="str">
        <f t="shared" si="51"/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 t="shared" si="50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2"/>
        <v>Aderente</v>
      </c>
      <c r="BR580" s="19" t="str">
        <f t="shared" si="53"/>
        <v>*</v>
      </c>
      <c r="BS580" s="19" t="str">
        <f t="shared" si="54"/>
        <v>*</v>
      </c>
      <c r="BT580" s="8" t="str">
        <f t="shared" si="55"/>
        <v/>
      </c>
    </row>
    <row r="581" spans="1:72" hidden="1">
      <c r="A581" s="47" t="str">
        <f t="shared" si="51"/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 t="shared" si="50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2"/>
        <v>Aderente</v>
      </c>
      <c r="BR581" s="19" t="str">
        <f t="shared" si="53"/>
        <v>*</v>
      </c>
      <c r="BS581" s="19" t="str">
        <f t="shared" si="54"/>
        <v>*</v>
      </c>
      <c r="BT581" s="8" t="str">
        <f t="shared" si="55"/>
        <v/>
      </c>
    </row>
    <row r="582" spans="1:72" hidden="1">
      <c r="A582" s="47" t="str">
        <f t="shared" si="51"/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 t="shared" si="50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2"/>
        <v>Aderente</v>
      </c>
      <c r="BR582" s="19" t="str">
        <f t="shared" si="53"/>
        <v>*</v>
      </c>
      <c r="BS582" s="19" t="str">
        <f t="shared" si="54"/>
        <v>*</v>
      </c>
      <c r="BT582" s="8" t="str">
        <f t="shared" si="55"/>
        <v/>
      </c>
    </row>
    <row r="583" spans="1:72" hidden="1">
      <c r="A583" s="47" t="str">
        <f t="shared" si="51"/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 t="shared" ref="AY583:AY646" si="56"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2"/>
        <v>Aderente</v>
      </c>
      <c r="BR583" s="19" t="str">
        <f t="shared" si="53"/>
        <v>*</v>
      </c>
      <c r="BS583" s="19" t="str">
        <f t="shared" si="54"/>
        <v>*</v>
      </c>
      <c r="BT583" s="8" t="str">
        <f t="shared" si="55"/>
        <v/>
      </c>
    </row>
    <row r="584" spans="1:72" hidden="1">
      <c r="A584" s="47" t="str">
        <f t="shared" ref="A584:A647" si="57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 t="shared" si="56"/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58">IF(AND(BR584&lt;1,BS584&lt;1),"Produção e Intervalo",IF(BR584&lt;1,"Intervalo",IF(BS584&lt;1,"Produção","Aderente")))</f>
        <v>Aderente</v>
      </c>
      <c r="BR584" s="19" t="str">
        <f t="shared" ref="BR584:BR647" si="59">IF(OR(B584="",F584=""),"*",AY584/P584)</f>
        <v>*</v>
      </c>
      <c r="BS584" s="19" t="str">
        <f t="shared" ref="BS584:BS647" si="60">IF(OR(B584="",F584=""),"*",BA584/Q584)</f>
        <v>*</v>
      </c>
      <c r="BT584" s="8" t="str">
        <f t="shared" ref="BT584:BT647" si="61">IF(BN584="","",SUBSTITUTE(BM584," ","")&amp;SUBSTITUTE(BN584," ",""))</f>
        <v/>
      </c>
    </row>
    <row r="585" spans="1:72" hidden="1">
      <c r="A585" s="47" t="str">
        <f t="shared" si="57"/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 t="shared" si="56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58"/>
        <v>Aderente</v>
      </c>
      <c r="BR585" s="19" t="str">
        <f t="shared" si="59"/>
        <v>*</v>
      </c>
      <c r="BS585" s="19" t="str">
        <f t="shared" si="60"/>
        <v>*</v>
      </c>
      <c r="BT585" s="8" t="str">
        <f t="shared" si="61"/>
        <v/>
      </c>
    </row>
    <row r="586" spans="1:72" hidden="1">
      <c r="A586" s="47" t="str">
        <f t="shared" si="57"/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 t="shared" si="56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58"/>
        <v>Aderente</v>
      </c>
      <c r="BR586" s="19" t="str">
        <f t="shared" si="59"/>
        <v>*</v>
      </c>
      <c r="BS586" s="19" t="str">
        <f t="shared" si="60"/>
        <v>*</v>
      </c>
      <c r="BT586" s="8" t="str">
        <f t="shared" si="61"/>
        <v/>
      </c>
    </row>
    <row r="587" spans="1:72" hidden="1">
      <c r="A587" s="47" t="str">
        <f t="shared" si="57"/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 t="shared" si="56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58"/>
        <v>Aderente</v>
      </c>
      <c r="BR587" s="19" t="str">
        <f t="shared" si="59"/>
        <v>*</v>
      </c>
      <c r="BS587" s="19" t="str">
        <f t="shared" si="60"/>
        <v>*</v>
      </c>
      <c r="BT587" s="8" t="str">
        <f t="shared" si="61"/>
        <v/>
      </c>
    </row>
    <row r="588" spans="1:72" hidden="1">
      <c r="A588" s="47" t="str">
        <f t="shared" si="57"/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 t="shared" si="56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58"/>
        <v>Aderente</v>
      </c>
      <c r="BR588" s="19" t="str">
        <f t="shared" si="59"/>
        <v>*</v>
      </c>
      <c r="BS588" s="19" t="str">
        <f t="shared" si="60"/>
        <v>*</v>
      </c>
      <c r="BT588" s="8" t="str">
        <f t="shared" si="61"/>
        <v/>
      </c>
    </row>
    <row r="589" spans="1:72" hidden="1">
      <c r="A589" s="47" t="str">
        <f t="shared" si="57"/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 t="shared" si="56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58"/>
        <v>Aderente</v>
      </c>
      <c r="BR589" s="19" t="str">
        <f t="shared" si="59"/>
        <v>*</v>
      </c>
      <c r="BS589" s="19" t="str">
        <f t="shared" si="60"/>
        <v>*</v>
      </c>
      <c r="BT589" s="8" t="str">
        <f t="shared" si="61"/>
        <v/>
      </c>
    </row>
    <row r="590" spans="1:72" hidden="1">
      <c r="A590" s="47" t="str">
        <f t="shared" si="57"/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 t="shared" si="56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58"/>
        <v>Aderente</v>
      </c>
      <c r="BR590" s="19" t="str">
        <f t="shared" si="59"/>
        <v>*</v>
      </c>
      <c r="BS590" s="19" t="str">
        <f t="shared" si="60"/>
        <v>*</v>
      </c>
      <c r="BT590" s="8" t="str">
        <f t="shared" si="61"/>
        <v/>
      </c>
    </row>
    <row r="591" spans="1:72" hidden="1">
      <c r="A591" s="47" t="str">
        <f t="shared" si="57"/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 t="shared" si="56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58"/>
        <v>Aderente</v>
      </c>
      <c r="BR591" s="19" t="str">
        <f t="shared" si="59"/>
        <v>*</v>
      </c>
      <c r="BS591" s="19" t="str">
        <f t="shared" si="60"/>
        <v>*</v>
      </c>
      <c r="BT591" s="8" t="str">
        <f t="shared" si="61"/>
        <v/>
      </c>
    </row>
    <row r="592" spans="1:72" hidden="1">
      <c r="A592" s="47" t="str">
        <f t="shared" si="57"/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 t="shared" si="56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58"/>
        <v>Aderente</v>
      </c>
      <c r="BR592" s="19" t="str">
        <f t="shared" si="59"/>
        <v>*</v>
      </c>
      <c r="BS592" s="19" t="str">
        <f t="shared" si="60"/>
        <v>*</v>
      </c>
      <c r="BT592" s="8" t="str">
        <f t="shared" si="61"/>
        <v/>
      </c>
    </row>
    <row r="593" spans="1:72" hidden="1">
      <c r="A593" s="47" t="str">
        <f t="shared" si="57"/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 t="shared" si="56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58"/>
        <v>Aderente</v>
      </c>
      <c r="BR593" s="19" t="str">
        <f t="shared" si="59"/>
        <v>*</v>
      </c>
      <c r="BS593" s="19" t="str">
        <f t="shared" si="60"/>
        <v>*</v>
      </c>
      <c r="BT593" s="8" t="str">
        <f t="shared" si="61"/>
        <v/>
      </c>
    </row>
    <row r="594" spans="1:72" hidden="1">
      <c r="A594" s="47" t="str">
        <f t="shared" si="57"/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 t="shared" si="56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58"/>
        <v>Aderente</v>
      </c>
      <c r="BR594" s="19" t="str">
        <f t="shared" si="59"/>
        <v>*</v>
      </c>
      <c r="BS594" s="19" t="str">
        <f t="shared" si="60"/>
        <v>*</v>
      </c>
      <c r="BT594" s="8" t="str">
        <f t="shared" si="61"/>
        <v/>
      </c>
    </row>
    <row r="595" spans="1:72" hidden="1">
      <c r="A595" s="47" t="str">
        <f t="shared" si="57"/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 t="shared" si="56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58"/>
        <v>Aderente</v>
      </c>
      <c r="BR595" s="19" t="str">
        <f t="shared" si="59"/>
        <v>*</v>
      </c>
      <c r="BS595" s="19" t="str">
        <f t="shared" si="60"/>
        <v>*</v>
      </c>
      <c r="BT595" s="8" t="str">
        <f t="shared" si="61"/>
        <v/>
      </c>
    </row>
    <row r="596" spans="1:72" hidden="1">
      <c r="A596" s="47" t="str">
        <f t="shared" si="57"/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 t="shared" si="56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58"/>
        <v>Aderente</v>
      </c>
      <c r="BR596" s="19" t="str">
        <f t="shared" si="59"/>
        <v>*</v>
      </c>
      <c r="BS596" s="19" t="str">
        <f t="shared" si="60"/>
        <v>*</v>
      </c>
      <c r="BT596" s="8" t="str">
        <f t="shared" si="61"/>
        <v/>
      </c>
    </row>
    <row r="597" spans="1:72" hidden="1">
      <c r="A597" s="47" t="str">
        <f t="shared" si="57"/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 t="shared" si="56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58"/>
        <v>Aderente</v>
      </c>
      <c r="BR597" s="19" t="str">
        <f t="shared" si="59"/>
        <v>*</v>
      </c>
      <c r="BS597" s="19" t="str">
        <f t="shared" si="60"/>
        <v>*</v>
      </c>
      <c r="BT597" s="8" t="str">
        <f t="shared" si="61"/>
        <v/>
      </c>
    </row>
    <row r="598" spans="1:72" hidden="1">
      <c r="A598" s="47" t="str">
        <f t="shared" si="57"/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 t="shared" si="56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58"/>
        <v>Aderente</v>
      </c>
      <c r="BR598" s="19" t="str">
        <f t="shared" si="59"/>
        <v>*</v>
      </c>
      <c r="BS598" s="19" t="str">
        <f t="shared" si="60"/>
        <v>*</v>
      </c>
      <c r="BT598" s="8" t="str">
        <f t="shared" si="61"/>
        <v/>
      </c>
    </row>
    <row r="599" spans="1:72" hidden="1">
      <c r="A599" s="47" t="str">
        <f t="shared" si="57"/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 t="shared" si="56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58"/>
        <v>Aderente</v>
      </c>
      <c r="BR599" s="19" t="str">
        <f t="shared" si="59"/>
        <v>*</v>
      </c>
      <c r="BS599" s="19" t="str">
        <f t="shared" si="60"/>
        <v>*</v>
      </c>
      <c r="BT599" s="8" t="str">
        <f t="shared" si="61"/>
        <v/>
      </c>
    </row>
    <row r="600" spans="1:72" hidden="1">
      <c r="A600" s="47" t="str">
        <f t="shared" si="57"/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 t="shared" si="56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58"/>
        <v>Aderente</v>
      </c>
      <c r="BR600" s="19" t="str">
        <f t="shared" si="59"/>
        <v>*</v>
      </c>
      <c r="BS600" s="19" t="str">
        <f t="shared" si="60"/>
        <v>*</v>
      </c>
      <c r="BT600" s="8" t="str">
        <f t="shared" si="61"/>
        <v/>
      </c>
    </row>
    <row r="601" spans="1:72" hidden="1">
      <c r="A601" s="47" t="str">
        <f t="shared" si="57"/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 t="shared" si="56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58"/>
        <v>Aderente</v>
      </c>
      <c r="BR601" s="19" t="str">
        <f t="shared" si="59"/>
        <v>*</v>
      </c>
      <c r="BS601" s="19" t="str">
        <f t="shared" si="60"/>
        <v>*</v>
      </c>
      <c r="BT601" s="8" t="str">
        <f t="shared" si="61"/>
        <v/>
      </c>
    </row>
    <row r="602" spans="1:72" hidden="1">
      <c r="A602" s="47" t="str">
        <f t="shared" si="57"/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 t="shared" si="56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58"/>
        <v>Aderente</v>
      </c>
      <c r="BR602" s="19" t="str">
        <f t="shared" si="59"/>
        <v>*</v>
      </c>
      <c r="BS602" s="19" t="str">
        <f t="shared" si="60"/>
        <v>*</v>
      </c>
      <c r="BT602" s="8" t="str">
        <f t="shared" si="61"/>
        <v/>
      </c>
    </row>
    <row r="603" spans="1:72" hidden="1">
      <c r="A603" s="47" t="str">
        <f t="shared" si="57"/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 t="shared" si="56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58"/>
        <v>Aderente</v>
      </c>
      <c r="BR603" s="19" t="str">
        <f t="shared" si="59"/>
        <v>*</v>
      </c>
      <c r="BS603" s="19" t="str">
        <f t="shared" si="60"/>
        <v>*</v>
      </c>
      <c r="BT603" s="8" t="str">
        <f t="shared" si="61"/>
        <v/>
      </c>
    </row>
    <row r="604" spans="1:72" hidden="1">
      <c r="A604" s="47" t="str">
        <f t="shared" si="57"/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 t="shared" si="56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58"/>
        <v>Aderente</v>
      </c>
      <c r="BR604" s="19" t="str">
        <f t="shared" si="59"/>
        <v>*</v>
      </c>
      <c r="BS604" s="19" t="str">
        <f t="shared" si="60"/>
        <v>*</v>
      </c>
      <c r="BT604" s="8" t="str">
        <f t="shared" si="61"/>
        <v/>
      </c>
    </row>
    <row r="605" spans="1:72" hidden="1">
      <c r="A605" s="47" t="str">
        <f t="shared" si="57"/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 t="shared" si="56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58"/>
        <v>Aderente</v>
      </c>
      <c r="BR605" s="19" t="str">
        <f t="shared" si="59"/>
        <v>*</v>
      </c>
      <c r="BS605" s="19" t="str">
        <f t="shared" si="60"/>
        <v>*</v>
      </c>
      <c r="BT605" s="8" t="str">
        <f t="shared" si="61"/>
        <v/>
      </c>
    </row>
    <row r="606" spans="1:72" hidden="1">
      <c r="A606" s="47" t="str">
        <f t="shared" si="57"/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 t="shared" si="56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58"/>
        <v>Aderente</v>
      </c>
      <c r="BR606" s="19" t="str">
        <f t="shared" si="59"/>
        <v>*</v>
      </c>
      <c r="BS606" s="19" t="str">
        <f t="shared" si="60"/>
        <v>*</v>
      </c>
      <c r="BT606" s="8" t="str">
        <f t="shared" si="61"/>
        <v/>
      </c>
    </row>
    <row r="607" spans="1:72" hidden="1">
      <c r="A607" s="47" t="str">
        <f t="shared" si="57"/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 t="shared" si="56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58"/>
        <v>Aderente</v>
      </c>
      <c r="BR607" s="19" t="str">
        <f t="shared" si="59"/>
        <v>*</v>
      </c>
      <c r="BS607" s="19" t="str">
        <f t="shared" si="60"/>
        <v>*</v>
      </c>
      <c r="BT607" s="8" t="str">
        <f t="shared" si="61"/>
        <v/>
      </c>
    </row>
    <row r="608" spans="1:72" hidden="1">
      <c r="A608" s="47" t="str">
        <f t="shared" si="57"/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 t="shared" si="56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58"/>
        <v>Aderente</v>
      </c>
      <c r="BR608" s="19" t="str">
        <f t="shared" si="59"/>
        <v>*</v>
      </c>
      <c r="BS608" s="19" t="str">
        <f t="shared" si="60"/>
        <v>*</v>
      </c>
      <c r="BT608" s="8" t="str">
        <f t="shared" si="61"/>
        <v/>
      </c>
    </row>
    <row r="609" spans="1:72" hidden="1">
      <c r="A609" s="47" t="str">
        <f t="shared" si="57"/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 t="shared" si="56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58"/>
        <v>Aderente</v>
      </c>
      <c r="BR609" s="19" t="str">
        <f t="shared" si="59"/>
        <v>*</v>
      </c>
      <c r="BS609" s="19" t="str">
        <f t="shared" si="60"/>
        <v>*</v>
      </c>
      <c r="BT609" s="8" t="str">
        <f t="shared" si="61"/>
        <v/>
      </c>
    </row>
    <row r="610" spans="1:72" hidden="1">
      <c r="A610" s="47" t="str">
        <f t="shared" si="57"/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 t="shared" si="56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58"/>
        <v>Aderente</v>
      </c>
      <c r="BR610" s="19" t="str">
        <f t="shared" si="59"/>
        <v>*</v>
      </c>
      <c r="BS610" s="19" t="str">
        <f t="shared" si="60"/>
        <v>*</v>
      </c>
      <c r="BT610" s="8" t="str">
        <f t="shared" si="61"/>
        <v/>
      </c>
    </row>
    <row r="611" spans="1:72" hidden="1">
      <c r="A611" s="47" t="str">
        <f t="shared" si="57"/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 t="shared" si="56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58"/>
        <v>Aderente</v>
      </c>
      <c r="BR611" s="19" t="str">
        <f t="shared" si="59"/>
        <v>*</v>
      </c>
      <c r="BS611" s="19" t="str">
        <f t="shared" si="60"/>
        <v>*</v>
      </c>
      <c r="BT611" s="8" t="str">
        <f t="shared" si="61"/>
        <v/>
      </c>
    </row>
    <row r="612" spans="1:72" hidden="1">
      <c r="A612" s="47" t="str">
        <f t="shared" si="57"/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 t="shared" si="56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58"/>
        <v>Aderente</v>
      </c>
      <c r="BR612" s="19" t="str">
        <f t="shared" si="59"/>
        <v>*</v>
      </c>
      <c r="BS612" s="19" t="str">
        <f t="shared" si="60"/>
        <v>*</v>
      </c>
      <c r="BT612" s="8" t="str">
        <f t="shared" si="61"/>
        <v/>
      </c>
    </row>
    <row r="613" spans="1:72" hidden="1">
      <c r="A613" s="47" t="str">
        <f t="shared" si="57"/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 t="shared" si="56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58"/>
        <v>Aderente</v>
      </c>
      <c r="BR613" s="19" t="str">
        <f t="shared" si="59"/>
        <v>*</v>
      </c>
      <c r="BS613" s="19" t="str">
        <f t="shared" si="60"/>
        <v>*</v>
      </c>
      <c r="BT613" s="8" t="str">
        <f t="shared" si="61"/>
        <v/>
      </c>
    </row>
    <row r="614" spans="1:72" hidden="1">
      <c r="A614" s="47" t="str">
        <f t="shared" si="57"/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 t="shared" si="56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58"/>
        <v>Aderente</v>
      </c>
      <c r="BR614" s="19" t="str">
        <f t="shared" si="59"/>
        <v>*</v>
      </c>
      <c r="BS614" s="19" t="str">
        <f t="shared" si="60"/>
        <v>*</v>
      </c>
      <c r="BT614" s="8" t="str">
        <f t="shared" si="61"/>
        <v/>
      </c>
    </row>
    <row r="615" spans="1:72" hidden="1">
      <c r="A615" s="47" t="str">
        <f t="shared" si="57"/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 t="shared" si="56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58"/>
        <v>Aderente</v>
      </c>
      <c r="BR615" s="19" t="str">
        <f t="shared" si="59"/>
        <v>*</v>
      </c>
      <c r="BS615" s="19" t="str">
        <f t="shared" si="60"/>
        <v>*</v>
      </c>
      <c r="BT615" s="8" t="str">
        <f t="shared" si="61"/>
        <v/>
      </c>
    </row>
    <row r="616" spans="1:72" hidden="1">
      <c r="A616" s="47" t="str">
        <f t="shared" si="57"/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 t="shared" si="56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58"/>
        <v>Aderente</v>
      </c>
      <c r="BR616" s="19" t="str">
        <f t="shared" si="59"/>
        <v>*</v>
      </c>
      <c r="BS616" s="19" t="str">
        <f t="shared" si="60"/>
        <v>*</v>
      </c>
      <c r="BT616" s="8" t="str">
        <f t="shared" si="61"/>
        <v/>
      </c>
    </row>
    <row r="617" spans="1:72" hidden="1">
      <c r="A617" s="47" t="str">
        <f t="shared" si="57"/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 t="shared" si="56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58"/>
        <v>Aderente</v>
      </c>
      <c r="BR617" s="19" t="str">
        <f t="shared" si="59"/>
        <v>*</v>
      </c>
      <c r="BS617" s="19" t="str">
        <f t="shared" si="60"/>
        <v>*</v>
      </c>
      <c r="BT617" s="8" t="str">
        <f t="shared" si="61"/>
        <v/>
      </c>
    </row>
    <row r="618" spans="1:72" hidden="1">
      <c r="A618" s="47" t="str">
        <f t="shared" si="57"/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 t="shared" si="56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58"/>
        <v>Aderente</v>
      </c>
      <c r="BR618" s="19" t="str">
        <f t="shared" si="59"/>
        <v>*</v>
      </c>
      <c r="BS618" s="19" t="str">
        <f t="shared" si="60"/>
        <v>*</v>
      </c>
      <c r="BT618" s="8" t="str">
        <f t="shared" si="61"/>
        <v/>
      </c>
    </row>
    <row r="619" spans="1:72" hidden="1">
      <c r="A619" s="47" t="str">
        <f t="shared" si="57"/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 t="shared" si="56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58"/>
        <v>Aderente</v>
      </c>
      <c r="BR619" s="19" t="str">
        <f t="shared" si="59"/>
        <v>*</v>
      </c>
      <c r="BS619" s="19" t="str">
        <f t="shared" si="60"/>
        <v>*</v>
      </c>
      <c r="BT619" s="8" t="str">
        <f t="shared" si="61"/>
        <v/>
      </c>
    </row>
    <row r="620" spans="1:72" hidden="1">
      <c r="A620" s="47" t="str">
        <f t="shared" si="57"/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 t="shared" si="56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58"/>
        <v>Aderente</v>
      </c>
      <c r="BR620" s="19" t="str">
        <f t="shared" si="59"/>
        <v>*</v>
      </c>
      <c r="BS620" s="19" t="str">
        <f t="shared" si="60"/>
        <v>*</v>
      </c>
      <c r="BT620" s="8" t="str">
        <f t="shared" si="61"/>
        <v/>
      </c>
    </row>
    <row r="621" spans="1:72" hidden="1">
      <c r="A621" s="47" t="str">
        <f t="shared" si="57"/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 t="shared" si="56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58"/>
        <v>Aderente</v>
      </c>
      <c r="BR621" s="19" t="str">
        <f t="shared" si="59"/>
        <v>*</v>
      </c>
      <c r="BS621" s="19" t="str">
        <f t="shared" si="60"/>
        <v>*</v>
      </c>
      <c r="BT621" s="8" t="str">
        <f t="shared" si="61"/>
        <v/>
      </c>
    </row>
    <row r="622" spans="1:72" hidden="1">
      <c r="A622" s="47" t="str">
        <f t="shared" si="57"/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 t="shared" si="56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58"/>
        <v>Aderente</v>
      </c>
      <c r="BR622" s="19" t="str">
        <f t="shared" si="59"/>
        <v>*</v>
      </c>
      <c r="BS622" s="19" t="str">
        <f t="shared" si="60"/>
        <v>*</v>
      </c>
      <c r="BT622" s="8" t="str">
        <f t="shared" si="61"/>
        <v/>
      </c>
    </row>
    <row r="623" spans="1:72" hidden="1">
      <c r="A623" s="47" t="str">
        <f t="shared" si="57"/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 t="shared" si="56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58"/>
        <v>Aderente</v>
      </c>
      <c r="BR623" s="19" t="str">
        <f t="shared" si="59"/>
        <v>*</v>
      </c>
      <c r="BS623" s="19" t="str">
        <f t="shared" si="60"/>
        <v>*</v>
      </c>
      <c r="BT623" s="8" t="str">
        <f t="shared" si="61"/>
        <v/>
      </c>
    </row>
    <row r="624" spans="1:72" hidden="1">
      <c r="A624" s="47" t="str">
        <f t="shared" si="57"/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 t="shared" si="56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58"/>
        <v>Aderente</v>
      </c>
      <c r="BR624" s="19" t="str">
        <f t="shared" si="59"/>
        <v>*</v>
      </c>
      <c r="BS624" s="19" t="str">
        <f t="shared" si="60"/>
        <v>*</v>
      </c>
      <c r="BT624" s="8" t="str">
        <f t="shared" si="61"/>
        <v/>
      </c>
    </row>
    <row r="625" spans="1:72" hidden="1">
      <c r="A625" s="47" t="str">
        <f t="shared" si="57"/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 t="shared" si="56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58"/>
        <v>Aderente</v>
      </c>
      <c r="BR625" s="19" t="str">
        <f t="shared" si="59"/>
        <v>*</v>
      </c>
      <c r="BS625" s="19" t="str">
        <f t="shared" si="60"/>
        <v>*</v>
      </c>
      <c r="BT625" s="8" t="str">
        <f t="shared" si="61"/>
        <v/>
      </c>
    </row>
    <row r="626" spans="1:72" hidden="1">
      <c r="A626" s="47" t="str">
        <f t="shared" si="57"/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 t="shared" si="56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58"/>
        <v>Aderente</v>
      </c>
      <c r="BR626" s="19" t="str">
        <f t="shared" si="59"/>
        <v>*</v>
      </c>
      <c r="BS626" s="19" t="str">
        <f t="shared" si="60"/>
        <v>*</v>
      </c>
      <c r="BT626" s="8" t="str">
        <f t="shared" si="61"/>
        <v/>
      </c>
    </row>
    <row r="627" spans="1:72" hidden="1">
      <c r="A627" s="47" t="str">
        <f t="shared" si="57"/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 t="shared" si="56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58"/>
        <v>Aderente</v>
      </c>
      <c r="BR627" s="19" t="str">
        <f t="shared" si="59"/>
        <v>*</v>
      </c>
      <c r="BS627" s="19" t="str">
        <f t="shared" si="60"/>
        <v>*</v>
      </c>
      <c r="BT627" s="8" t="str">
        <f t="shared" si="61"/>
        <v/>
      </c>
    </row>
    <row r="628" spans="1:72" hidden="1">
      <c r="A628" s="47" t="str">
        <f t="shared" si="57"/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 t="shared" si="56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58"/>
        <v>Aderente</v>
      </c>
      <c r="BR628" s="19" t="str">
        <f t="shared" si="59"/>
        <v>*</v>
      </c>
      <c r="BS628" s="19" t="str">
        <f t="shared" si="60"/>
        <v>*</v>
      </c>
      <c r="BT628" s="8" t="str">
        <f t="shared" si="61"/>
        <v/>
      </c>
    </row>
    <row r="629" spans="1:72" hidden="1">
      <c r="A629" s="47" t="str">
        <f t="shared" si="57"/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 t="shared" si="56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58"/>
        <v>Aderente</v>
      </c>
      <c r="BR629" s="19" t="str">
        <f t="shared" si="59"/>
        <v>*</v>
      </c>
      <c r="BS629" s="19" t="str">
        <f t="shared" si="60"/>
        <v>*</v>
      </c>
      <c r="BT629" s="8" t="str">
        <f t="shared" si="61"/>
        <v/>
      </c>
    </row>
    <row r="630" spans="1:72" hidden="1">
      <c r="A630" s="47" t="str">
        <f t="shared" si="57"/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 t="shared" si="56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58"/>
        <v>Aderente</v>
      </c>
      <c r="BR630" s="19" t="str">
        <f t="shared" si="59"/>
        <v>*</v>
      </c>
      <c r="BS630" s="19" t="str">
        <f t="shared" si="60"/>
        <v>*</v>
      </c>
      <c r="BT630" s="8" t="str">
        <f t="shared" si="61"/>
        <v/>
      </c>
    </row>
    <row r="631" spans="1:72" hidden="1">
      <c r="A631" s="47" t="str">
        <f t="shared" si="57"/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 t="shared" si="56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58"/>
        <v>Aderente</v>
      </c>
      <c r="BR631" s="19" t="str">
        <f t="shared" si="59"/>
        <v>*</v>
      </c>
      <c r="BS631" s="19" t="str">
        <f t="shared" si="60"/>
        <v>*</v>
      </c>
      <c r="BT631" s="8" t="str">
        <f t="shared" si="61"/>
        <v/>
      </c>
    </row>
    <row r="632" spans="1:72" hidden="1">
      <c r="A632" s="47" t="str">
        <f t="shared" si="57"/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 t="shared" si="56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58"/>
        <v>Aderente</v>
      </c>
      <c r="BR632" s="19" t="str">
        <f t="shared" si="59"/>
        <v>*</v>
      </c>
      <c r="BS632" s="19" t="str">
        <f t="shared" si="60"/>
        <v>*</v>
      </c>
      <c r="BT632" s="8" t="str">
        <f t="shared" si="61"/>
        <v/>
      </c>
    </row>
    <row r="633" spans="1:72" hidden="1">
      <c r="A633" s="47" t="str">
        <f t="shared" si="57"/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 t="shared" si="56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58"/>
        <v>Aderente</v>
      </c>
      <c r="BR633" s="19" t="str">
        <f t="shared" si="59"/>
        <v>*</v>
      </c>
      <c r="BS633" s="19" t="str">
        <f t="shared" si="60"/>
        <v>*</v>
      </c>
      <c r="BT633" s="8" t="str">
        <f t="shared" si="61"/>
        <v/>
      </c>
    </row>
    <row r="634" spans="1:72" hidden="1">
      <c r="A634" s="47" t="str">
        <f t="shared" si="57"/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 t="shared" si="56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58"/>
        <v>Aderente</v>
      </c>
      <c r="BR634" s="19" t="str">
        <f t="shared" si="59"/>
        <v>*</v>
      </c>
      <c r="BS634" s="19" t="str">
        <f t="shared" si="60"/>
        <v>*</v>
      </c>
      <c r="BT634" s="8" t="str">
        <f t="shared" si="61"/>
        <v/>
      </c>
    </row>
    <row r="635" spans="1:72" hidden="1">
      <c r="A635" s="47" t="str">
        <f t="shared" si="57"/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 t="shared" si="56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58"/>
        <v>Aderente</v>
      </c>
      <c r="BR635" s="19" t="str">
        <f t="shared" si="59"/>
        <v>*</v>
      </c>
      <c r="BS635" s="19" t="str">
        <f t="shared" si="60"/>
        <v>*</v>
      </c>
      <c r="BT635" s="8" t="str">
        <f t="shared" si="61"/>
        <v/>
      </c>
    </row>
    <row r="636" spans="1:72" hidden="1">
      <c r="A636" s="47" t="str">
        <f t="shared" si="57"/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 t="shared" si="56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58"/>
        <v>Aderente</v>
      </c>
      <c r="BR636" s="19" t="str">
        <f t="shared" si="59"/>
        <v>*</v>
      </c>
      <c r="BS636" s="19" t="str">
        <f t="shared" si="60"/>
        <v>*</v>
      </c>
      <c r="BT636" s="8" t="str">
        <f t="shared" si="61"/>
        <v/>
      </c>
    </row>
    <row r="637" spans="1:72" hidden="1">
      <c r="A637" s="47" t="str">
        <f t="shared" si="57"/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 t="shared" si="56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58"/>
        <v>Aderente</v>
      </c>
      <c r="BR637" s="19" t="str">
        <f t="shared" si="59"/>
        <v>*</v>
      </c>
      <c r="BS637" s="19" t="str">
        <f t="shared" si="60"/>
        <v>*</v>
      </c>
      <c r="BT637" s="8" t="str">
        <f t="shared" si="61"/>
        <v/>
      </c>
    </row>
    <row r="638" spans="1:72" hidden="1">
      <c r="A638" s="47" t="str">
        <f t="shared" si="57"/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 t="shared" si="56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58"/>
        <v>Aderente</v>
      </c>
      <c r="BR638" s="19" t="str">
        <f t="shared" si="59"/>
        <v>*</v>
      </c>
      <c r="BS638" s="19" t="str">
        <f t="shared" si="60"/>
        <v>*</v>
      </c>
      <c r="BT638" s="8" t="str">
        <f t="shared" si="61"/>
        <v/>
      </c>
    </row>
    <row r="639" spans="1:72" hidden="1">
      <c r="A639" s="47" t="str">
        <f t="shared" si="57"/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 t="shared" si="56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58"/>
        <v>Aderente</v>
      </c>
      <c r="BR639" s="19" t="str">
        <f t="shared" si="59"/>
        <v>*</v>
      </c>
      <c r="BS639" s="19" t="str">
        <f t="shared" si="60"/>
        <v>*</v>
      </c>
      <c r="BT639" s="8" t="str">
        <f t="shared" si="61"/>
        <v/>
      </c>
    </row>
    <row r="640" spans="1:72" hidden="1">
      <c r="A640" s="47" t="str">
        <f t="shared" si="57"/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 t="shared" si="56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58"/>
        <v>Aderente</v>
      </c>
      <c r="BR640" s="19" t="str">
        <f t="shared" si="59"/>
        <v>*</v>
      </c>
      <c r="BS640" s="19" t="str">
        <f t="shared" si="60"/>
        <v>*</v>
      </c>
      <c r="BT640" s="8" t="str">
        <f t="shared" si="61"/>
        <v/>
      </c>
    </row>
    <row r="641" spans="1:72" hidden="1">
      <c r="A641" s="47" t="str">
        <f t="shared" si="57"/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 t="shared" si="56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58"/>
        <v>Aderente</v>
      </c>
      <c r="BR641" s="19" t="str">
        <f t="shared" si="59"/>
        <v>*</v>
      </c>
      <c r="BS641" s="19" t="str">
        <f t="shared" si="60"/>
        <v>*</v>
      </c>
      <c r="BT641" s="8" t="str">
        <f t="shared" si="61"/>
        <v/>
      </c>
    </row>
    <row r="642" spans="1:72" hidden="1">
      <c r="A642" s="47" t="str">
        <f t="shared" si="57"/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 t="shared" si="56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58"/>
        <v>Aderente</v>
      </c>
      <c r="BR642" s="19" t="str">
        <f t="shared" si="59"/>
        <v>*</v>
      </c>
      <c r="BS642" s="19" t="str">
        <f t="shared" si="60"/>
        <v>*</v>
      </c>
      <c r="BT642" s="8" t="str">
        <f t="shared" si="61"/>
        <v/>
      </c>
    </row>
    <row r="643" spans="1:72" hidden="1">
      <c r="A643" s="47" t="str">
        <f t="shared" si="57"/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 t="shared" si="56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58"/>
        <v>Aderente</v>
      </c>
      <c r="BR643" s="19" t="str">
        <f t="shared" si="59"/>
        <v>*</v>
      </c>
      <c r="BS643" s="19" t="str">
        <f t="shared" si="60"/>
        <v>*</v>
      </c>
      <c r="BT643" s="8" t="str">
        <f t="shared" si="61"/>
        <v/>
      </c>
    </row>
    <row r="644" spans="1:72" hidden="1">
      <c r="A644" s="47" t="str">
        <f t="shared" si="57"/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 t="shared" si="56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58"/>
        <v>Aderente</v>
      </c>
      <c r="BR644" s="19" t="str">
        <f t="shared" si="59"/>
        <v>*</v>
      </c>
      <c r="BS644" s="19" t="str">
        <f t="shared" si="60"/>
        <v>*</v>
      </c>
      <c r="BT644" s="8" t="str">
        <f t="shared" si="61"/>
        <v/>
      </c>
    </row>
    <row r="645" spans="1:72" hidden="1">
      <c r="A645" s="47" t="str">
        <f t="shared" si="57"/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 t="shared" si="56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58"/>
        <v>Aderente</v>
      </c>
      <c r="BR645" s="19" t="str">
        <f t="shared" si="59"/>
        <v>*</v>
      </c>
      <c r="BS645" s="19" t="str">
        <f t="shared" si="60"/>
        <v>*</v>
      </c>
      <c r="BT645" s="8" t="str">
        <f t="shared" si="61"/>
        <v/>
      </c>
    </row>
    <row r="646" spans="1:72" hidden="1">
      <c r="A646" s="47" t="str">
        <f t="shared" si="57"/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 t="shared" si="56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58"/>
        <v>Aderente</v>
      </c>
      <c r="BR646" s="19" t="str">
        <f t="shared" si="59"/>
        <v>*</v>
      </c>
      <c r="BS646" s="19" t="str">
        <f t="shared" si="60"/>
        <v>*</v>
      </c>
      <c r="BT646" s="8" t="str">
        <f t="shared" si="61"/>
        <v/>
      </c>
    </row>
    <row r="647" spans="1:72" hidden="1">
      <c r="A647" s="47" t="str">
        <f t="shared" si="57"/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 t="shared" ref="AY647:AY710" si="62"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58"/>
        <v>Aderente</v>
      </c>
      <c r="BR647" s="19" t="str">
        <f t="shared" si="59"/>
        <v>*</v>
      </c>
      <c r="BS647" s="19" t="str">
        <f t="shared" si="60"/>
        <v>*</v>
      </c>
      <c r="BT647" s="8" t="str">
        <f t="shared" si="61"/>
        <v/>
      </c>
    </row>
    <row r="648" spans="1:72" hidden="1">
      <c r="A648" s="47" t="str">
        <f t="shared" ref="A648:A711" si="63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 t="shared" si="62"/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4">IF(AND(BR648&lt;1,BS648&lt;1),"Produção e Intervalo",IF(BR648&lt;1,"Intervalo",IF(BS648&lt;1,"Produção","Aderente")))</f>
        <v>Aderente</v>
      </c>
      <c r="BR648" s="19" t="str">
        <f t="shared" ref="BR648:BR711" si="65">IF(OR(B648="",F648=""),"*",AY648/P648)</f>
        <v>*</v>
      </c>
      <c r="BS648" s="19" t="str">
        <f t="shared" ref="BS648:BS711" si="66">IF(OR(B648="",F648=""),"*",BA648/Q648)</f>
        <v>*</v>
      </c>
      <c r="BT648" s="8" t="str">
        <f t="shared" ref="BT648:BT711" si="67">IF(BN648="","",SUBSTITUTE(BM648," ","")&amp;SUBSTITUTE(BN648," ",""))</f>
        <v/>
      </c>
    </row>
    <row r="649" spans="1:72" hidden="1">
      <c r="A649" s="47" t="str">
        <f t="shared" si="63"/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 t="shared" si="62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4"/>
        <v>Aderente</v>
      </c>
      <c r="BR649" s="19" t="str">
        <f t="shared" si="65"/>
        <v>*</v>
      </c>
      <c r="BS649" s="19" t="str">
        <f t="shared" si="66"/>
        <v>*</v>
      </c>
      <c r="BT649" s="8" t="str">
        <f t="shared" si="67"/>
        <v/>
      </c>
    </row>
    <row r="650" spans="1:72" hidden="1">
      <c r="A650" s="47" t="str">
        <f t="shared" si="63"/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 t="shared" si="62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4"/>
        <v>Aderente</v>
      </c>
      <c r="BR650" s="19" t="str">
        <f t="shared" si="65"/>
        <v>*</v>
      </c>
      <c r="BS650" s="19" t="str">
        <f t="shared" si="66"/>
        <v>*</v>
      </c>
      <c r="BT650" s="8" t="str">
        <f t="shared" si="67"/>
        <v/>
      </c>
    </row>
    <row r="651" spans="1:72" hidden="1">
      <c r="A651" s="47" t="str">
        <f t="shared" si="63"/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 t="shared" si="62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4"/>
        <v>Aderente</v>
      </c>
      <c r="BR651" s="19" t="str">
        <f t="shared" si="65"/>
        <v>*</v>
      </c>
      <c r="BS651" s="19" t="str">
        <f t="shared" si="66"/>
        <v>*</v>
      </c>
      <c r="BT651" s="8" t="str">
        <f t="shared" si="67"/>
        <v/>
      </c>
    </row>
    <row r="652" spans="1:72" hidden="1">
      <c r="A652" s="47" t="str">
        <f t="shared" si="63"/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 t="shared" si="62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4"/>
        <v>Aderente</v>
      </c>
      <c r="BR652" s="19" t="str">
        <f t="shared" si="65"/>
        <v>*</v>
      </c>
      <c r="BS652" s="19" t="str">
        <f t="shared" si="66"/>
        <v>*</v>
      </c>
      <c r="BT652" s="8" t="str">
        <f t="shared" si="67"/>
        <v/>
      </c>
    </row>
    <row r="653" spans="1:72" hidden="1">
      <c r="A653" s="47" t="str">
        <f t="shared" si="63"/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 t="shared" si="62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4"/>
        <v>Aderente</v>
      </c>
      <c r="BR653" s="19" t="str">
        <f t="shared" si="65"/>
        <v>*</v>
      </c>
      <c r="BS653" s="19" t="str">
        <f t="shared" si="66"/>
        <v>*</v>
      </c>
      <c r="BT653" s="8" t="str">
        <f t="shared" si="67"/>
        <v/>
      </c>
    </row>
    <row r="654" spans="1:72" hidden="1">
      <c r="A654" s="47" t="str">
        <f t="shared" si="63"/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 t="shared" si="62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4"/>
        <v>Aderente</v>
      </c>
      <c r="BR654" s="19" t="str">
        <f t="shared" si="65"/>
        <v>*</v>
      </c>
      <c r="BS654" s="19" t="str">
        <f t="shared" si="66"/>
        <v>*</v>
      </c>
      <c r="BT654" s="8" t="str">
        <f t="shared" si="67"/>
        <v/>
      </c>
    </row>
    <row r="655" spans="1:72" hidden="1">
      <c r="A655" s="47" t="str">
        <f t="shared" si="63"/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 t="shared" si="62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4"/>
        <v>Aderente</v>
      </c>
      <c r="BR655" s="19" t="str">
        <f t="shared" si="65"/>
        <v>*</v>
      </c>
      <c r="BS655" s="19" t="str">
        <f t="shared" si="66"/>
        <v>*</v>
      </c>
      <c r="BT655" s="8" t="str">
        <f t="shared" si="67"/>
        <v/>
      </c>
    </row>
    <row r="656" spans="1:72" hidden="1">
      <c r="A656" s="47" t="str">
        <f t="shared" si="63"/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 t="shared" si="62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4"/>
        <v>Aderente</v>
      </c>
      <c r="BR656" s="19" t="str">
        <f t="shared" si="65"/>
        <v>*</v>
      </c>
      <c r="BS656" s="19" t="str">
        <f t="shared" si="66"/>
        <v>*</v>
      </c>
      <c r="BT656" s="8" t="str">
        <f t="shared" si="67"/>
        <v/>
      </c>
    </row>
    <row r="657" spans="1:72" hidden="1">
      <c r="A657" s="47" t="str">
        <f t="shared" si="63"/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 t="shared" si="62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4"/>
        <v>Aderente</v>
      </c>
      <c r="BR657" s="19" t="str">
        <f t="shared" si="65"/>
        <v>*</v>
      </c>
      <c r="BS657" s="19" t="str">
        <f t="shared" si="66"/>
        <v>*</v>
      </c>
      <c r="BT657" s="8" t="str">
        <f t="shared" si="67"/>
        <v/>
      </c>
    </row>
    <row r="658" spans="1:72" hidden="1">
      <c r="A658" s="47" t="str">
        <f t="shared" si="63"/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 t="shared" si="62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4"/>
        <v>Aderente</v>
      </c>
      <c r="BR658" s="19" t="str">
        <f t="shared" si="65"/>
        <v>*</v>
      </c>
      <c r="BS658" s="19" t="str">
        <f t="shared" si="66"/>
        <v>*</v>
      </c>
      <c r="BT658" s="8" t="str">
        <f t="shared" si="67"/>
        <v/>
      </c>
    </row>
    <row r="659" spans="1:72" hidden="1">
      <c r="A659" s="47" t="str">
        <f t="shared" si="63"/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 t="shared" si="62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4"/>
        <v>Aderente</v>
      </c>
      <c r="BR659" s="19" t="str">
        <f t="shared" si="65"/>
        <v>*</v>
      </c>
      <c r="BS659" s="19" t="str">
        <f t="shared" si="66"/>
        <v>*</v>
      </c>
      <c r="BT659" s="8" t="str">
        <f t="shared" si="67"/>
        <v/>
      </c>
    </row>
    <row r="660" spans="1:72" hidden="1">
      <c r="A660" s="47" t="str">
        <f t="shared" si="63"/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 t="shared" si="62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4"/>
        <v>Aderente</v>
      </c>
      <c r="BR660" s="19" t="str">
        <f t="shared" si="65"/>
        <v>*</v>
      </c>
      <c r="BS660" s="19" t="str">
        <f t="shared" si="66"/>
        <v>*</v>
      </c>
      <c r="BT660" s="8" t="str">
        <f t="shared" si="67"/>
        <v/>
      </c>
    </row>
    <row r="661" spans="1:72" hidden="1">
      <c r="A661" s="47" t="str">
        <f t="shared" si="63"/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 t="shared" si="62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4"/>
        <v>Aderente</v>
      </c>
      <c r="BR661" s="19" t="str">
        <f t="shared" si="65"/>
        <v>*</v>
      </c>
      <c r="BS661" s="19" t="str">
        <f t="shared" si="66"/>
        <v>*</v>
      </c>
      <c r="BT661" s="8" t="str">
        <f t="shared" si="67"/>
        <v/>
      </c>
    </row>
    <row r="662" spans="1:72" hidden="1">
      <c r="A662" s="47" t="str">
        <f t="shared" si="63"/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 t="shared" si="62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4"/>
        <v>Aderente</v>
      </c>
      <c r="BR662" s="19" t="str">
        <f t="shared" si="65"/>
        <v>*</v>
      </c>
      <c r="BS662" s="19" t="str">
        <f t="shared" si="66"/>
        <v>*</v>
      </c>
      <c r="BT662" s="8" t="str">
        <f t="shared" si="67"/>
        <v/>
      </c>
    </row>
    <row r="663" spans="1:72" hidden="1">
      <c r="A663" s="47" t="str">
        <f t="shared" si="63"/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 t="shared" si="62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4"/>
        <v>Aderente</v>
      </c>
      <c r="BR663" s="19" t="str">
        <f t="shared" si="65"/>
        <v>*</v>
      </c>
      <c r="BS663" s="19" t="str">
        <f t="shared" si="66"/>
        <v>*</v>
      </c>
      <c r="BT663" s="8" t="str">
        <f t="shared" si="67"/>
        <v/>
      </c>
    </row>
    <row r="664" spans="1:72" hidden="1">
      <c r="A664" s="47" t="str">
        <f t="shared" si="63"/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 t="shared" si="62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4"/>
        <v>Aderente</v>
      </c>
      <c r="BR664" s="19" t="str">
        <f t="shared" si="65"/>
        <v>*</v>
      </c>
      <c r="BS664" s="19" t="str">
        <f t="shared" si="66"/>
        <v>*</v>
      </c>
      <c r="BT664" s="8" t="str">
        <f t="shared" si="67"/>
        <v/>
      </c>
    </row>
    <row r="665" spans="1:72" hidden="1">
      <c r="A665" s="47" t="str">
        <f t="shared" si="63"/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 t="shared" si="62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4"/>
        <v>Aderente</v>
      </c>
      <c r="BR665" s="19" t="str">
        <f t="shared" si="65"/>
        <v>*</v>
      </c>
      <c r="BS665" s="19" t="str">
        <f t="shared" si="66"/>
        <v>*</v>
      </c>
      <c r="BT665" s="8" t="str">
        <f t="shared" si="67"/>
        <v/>
      </c>
    </row>
    <row r="666" spans="1:72" hidden="1">
      <c r="A666" s="47" t="str">
        <f t="shared" si="63"/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 t="shared" si="62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4"/>
        <v>Aderente</v>
      </c>
      <c r="BR666" s="19" t="str">
        <f t="shared" si="65"/>
        <v>*</v>
      </c>
      <c r="BS666" s="19" t="str">
        <f t="shared" si="66"/>
        <v>*</v>
      </c>
      <c r="BT666" s="8" t="str">
        <f t="shared" si="67"/>
        <v/>
      </c>
    </row>
    <row r="667" spans="1:72" hidden="1">
      <c r="A667" s="47" t="str">
        <f t="shared" si="63"/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 t="shared" si="62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4"/>
        <v>Aderente</v>
      </c>
      <c r="BR667" s="19" t="str">
        <f t="shared" si="65"/>
        <v>*</v>
      </c>
      <c r="BS667" s="19" t="str">
        <f t="shared" si="66"/>
        <v>*</v>
      </c>
      <c r="BT667" s="8" t="str">
        <f t="shared" si="67"/>
        <v/>
      </c>
    </row>
    <row r="668" spans="1:72" hidden="1">
      <c r="A668" s="47" t="str">
        <f t="shared" si="63"/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 t="shared" si="62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4"/>
        <v>Aderente</v>
      </c>
      <c r="BR668" s="19" t="str">
        <f t="shared" si="65"/>
        <v>*</v>
      </c>
      <c r="BS668" s="19" t="str">
        <f t="shared" si="66"/>
        <v>*</v>
      </c>
      <c r="BT668" s="8" t="str">
        <f t="shared" si="67"/>
        <v/>
      </c>
    </row>
    <row r="669" spans="1:72" hidden="1">
      <c r="A669" s="47" t="str">
        <f t="shared" si="63"/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 t="shared" si="62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4"/>
        <v>Aderente</v>
      </c>
      <c r="BR669" s="19" t="str">
        <f t="shared" si="65"/>
        <v>*</v>
      </c>
      <c r="BS669" s="19" t="str">
        <f t="shared" si="66"/>
        <v>*</v>
      </c>
      <c r="BT669" s="8" t="str">
        <f t="shared" si="67"/>
        <v/>
      </c>
    </row>
    <row r="670" spans="1:72" hidden="1">
      <c r="A670" s="47" t="str">
        <f t="shared" si="63"/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 t="shared" si="62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4"/>
        <v>Aderente</v>
      </c>
      <c r="BR670" s="19" t="str">
        <f t="shared" si="65"/>
        <v>*</v>
      </c>
      <c r="BS670" s="19" t="str">
        <f t="shared" si="66"/>
        <v>*</v>
      </c>
      <c r="BT670" s="8" t="str">
        <f t="shared" si="67"/>
        <v/>
      </c>
    </row>
    <row r="671" spans="1:72" hidden="1">
      <c r="A671" s="47" t="str">
        <f t="shared" si="63"/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 t="shared" si="62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4"/>
        <v>Aderente</v>
      </c>
      <c r="BR671" s="19" t="str">
        <f t="shared" si="65"/>
        <v>*</v>
      </c>
      <c r="BS671" s="19" t="str">
        <f t="shared" si="66"/>
        <v>*</v>
      </c>
      <c r="BT671" s="8" t="str">
        <f t="shared" si="67"/>
        <v/>
      </c>
    </row>
    <row r="672" spans="1:72" hidden="1">
      <c r="A672" s="47" t="str">
        <f t="shared" si="63"/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 t="shared" si="62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4"/>
        <v>Aderente</v>
      </c>
      <c r="BR672" s="19" t="str">
        <f t="shared" si="65"/>
        <v>*</v>
      </c>
      <c r="BS672" s="19" t="str">
        <f t="shared" si="66"/>
        <v>*</v>
      </c>
      <c r="BT672" s="8" t="str">
        <f t="shared" si="67"/>
        <v/>
      </c>
    </row>
    <row r="673" spans="1:72" hidden="1">
      <c r="A673" s="47" t="str">
        <f t="shared" si="63"/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 t="shared" si="62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4"/>
        <v>Aderente</v>
      </c>
      <c r="BR673" s="19" t="str">
        <f t="shared" si="65"/>
        <v>*</v>
      </c>
      <c r="BS673" s="19" t="str">
        <f t="shared" si="66"/>
        <v>*</v>
      </c>
      <c r="BT673" s="8" t="str">
        <f t="shared" si="67"/>
        <v/>
      </c>
    </row>
    <row r="674" spans="1:72" hidden="1">
      <c r="A674" s="47" t="str">
        <f t="shared" si="63"/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 t="shared" si="62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4"/>
        <v>Aderente</v>
      </c>
      <c r="BR674" s="19" t="str">
        <f t="shared" si="65"/>
        <v>*</v>
      </c>
      <c r="BS674" s="19" t="str">
        <f t="shared" si="66"/>
        <v>*</v>
      </c>
      <c r="BT674" s="8" t="str">
        <f t="shared" si="67"/>
        <v/>
      </c>
    </row>
    <row r="675" spans="1:72" hidden="1">
      <c r="A675" s="47" t="str">
        <f t="shared" si="63"/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 t="shared" si="62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4"/>
        <v>Aderente</v>
      </c>
      <c r="BR675" s="19" t="str">
        <f t="shared" si="65"/>
        <v>*</v>
      </c>
      <c r="BS675" s="19" t="str">
        <f t="shared" si="66"/>
        <v>*</v>
      </c>
      <c r="BT675" s="8" t="str">
        <f t="shared" si="67"/>
        <v/>
      </c>
    </row>
    <row r="676" spans="1:72" hidden="1">
      <c r="A676" s="47" t="str">
        <f t="shared" si="63"/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 t="shared" si="62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4"/>
        <v>Aderente</v>
      </c>
      <c r="BR676" s="19" t="str">
        <f t="shared" si="65"/>
        <v>*</v>
      </c>
      <c r="BS676" s="19" t="str">
        <f t="shared" si="66"/>
        <v>*</v>
      </c>
      <c r="BT676" s="8" t="str">
        <f t="shared" si="67"/>
        <v/>
      </c>
    </row>
    <row r="677" spans="1:72" hidden="1">
      <c r="A677" s="47" t="str">
        <f t="shared" si="63"/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 t="shared" si="62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4"/>
        <v>Aderente</v>
      </c>
      <c r="BR677" s="19" t="str">
        <f t="shared" si="65"/>
        <v>*</v>
      </c>
      <c r="BS677" s="19" t="str">
        <f t="shared" si="66"/>
        <v>*</v>
      </c>
      <c r="BT677" s="8" t="str">
        <f t="shared" si="67"/>
        <v/>
      </c>
    </row>
    <row r="678" spans="1:72" hidden="1">
      <c r="A678" s="47" t="str">
        <f t="shared" si="63"/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 t="shared" si="62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4"/>
        <v>Aderente</v>
      </c>
      <c r="BR678" s="19" t="str">
        <f t="shared" si="65"/>
        <v>*</v>
      </c>
      <c r="BS678" s="19" t="str">
        <f t="shared" si="66"/>
        <v>*</v>
      </c>
      <c r="BT678" s="8" t="str">
        <f t="shared" si="67"/>
        <v/>
      </c>
    </row>
    <row r="679" spans="1:72" hidden="1">
      <c r="A679" s="47" t="str">
        <f t="shared" si="63"/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 t="shared" si="62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4"/>
        <v>Aderente</v>
      </c>
      <c r="BR679" s="19" t="str">
        <f t="shared" si="65"/>
        <v>*</v>
      </c>
      <c r="BS679" s="19" t="str">
        <f t="shared" si="66"/>
        <v>*</v>
      </c>
      <c r="BT679" s="8" t="str">
        <f t="shared" si="67"/>
        <v/>
      </c>
    </row>
    <row r="680" spans="1:72" hidden="1">
      <c r="A680" s="47" t="str">
        <f t="shared" si="63"/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 t="shared" si="62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4"/>
        <v>Aderente</v>
      </c>
      <c r="BR680" s="19" t="str">
        <f t="shared" si="65"/>
        <v>*</v>
      </c>
      <c r="BS680" s="19" t="str">
        <f t="shared" si="66"/>
        <v>*</v>
      </c>
      <c r="BT680" s="8" t="str">
        <f t="shared" si="67"/>
        <v/>
      </c>
    </row>
    <row r="681" spans="1:72" hidden="1">
      <c r="A681" s="47" t="str">
        <f t="shared" si="63"/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 t="shared" si="62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4"/>
        <v>Aderente</v>
      </c>
      <c r="BR681" s="19" t="str">
        <f t="shared" si="65"/>
        <v>*</v>
      </c>
      <c r="BS681" s="19" t="str">
        <f t="shared" si="66"/>
        <v>*</v>
      </c>
      <c r="BT681" s="8" t="str">
        <f t="shared" si="67"/>
        <v/>
      </c>
    </row>
    <row r="682" spans="1:72" hidden="1">
      <c r="A682" s="47" t="str">
        <f t="shared" si="63"/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 t="shared" si="62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4"/>
        <v>Aderente</v>
      </c>
      <c r="BR682" s="19" t="str">
        <f t="shared" si="65"/>
        <v>*</v>
      </c>
      <c r="BS682" s="19" t="str">
        <f t="shared" si="66"/>
        <v>*</v>
      </c>
      <c r="BT682" s="8" t="str">
        <f t="shared" si="67"/>
        <v/>
      </c>
    </row>
    <row r="683" spans="1:72" hidden="1">
      <c r="A683" s="47" t="str">
        <f t="shared" si="63"/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 t="shared" si="62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4"/>
        <v>Aderente</v>
      </c>
      <c r="BR683" s="19" t="str">
        <f t="shared" si="65"/>
        <v>*</v>
      </c>
      <c r="BS683" s="19" t="str">
        <f t="shared" si="66"/>
        <v>*</v>
      </c>
      <c r="BT683" s="8" t="str">
        <f t="shared" si="67"/>
        <v/>
      </c>
    </row>
    <row r="684" spans="1:72" hidden="1">
      <c r="A684" s="47" t="str">
        <f t="shared" si="63"/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 t="shared" si="62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4"/>
        <v>Aderente</v>
      </c>
      <c r="BR684" s="19" t="str">
        <f t="shared" si="65"/>
        <v>*</v>
      </c>
      <c r="BS684" s="19" t="str">
        <f t="shared" si="66"/>
        <v>*</v>
      </c>
      <c r="BT684" s="8" t="str">
        <f t="shared" si="67"/>
        <v/>
      </c>
    </row>
    <row r="685" spans="1:72" hidden="1">
      <c r="A685" s="47" t="str">
        <f t="shared" si="63"/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 t="shared" si="62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4"/>
        <v>Aderente</v>
      </c>
      <c r="BR685" s="19" t="str">
        <f t="shared" si="65"/>
        <v>*</v>
      </c>
      <c r="BS685" s="19" t="str">
        <f t="shared" si="66"/>
        <v>*</v>
      </c>
      <c r="BT685" s="8" t="str">
        <f t="shared" si="67"/>
        <v/>
      </c>
    </row>
    <row r="686" spans="1:72" hidden="1">
      <c r="A686" s="47" t="str">
        <f t="shared" si="63"/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 t="shared" si="62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4"/>
        <v>Aderente</v>
      </c>
      <c r="BR686" s="19" t="str">
        <f t="shared" si="65"/>
        <v>*</v>
      </c>
      <c r="BS686" s="19" t="str">
        <f t="shared" si="66"/>
        <v>*</v>
      </c>
      <c r="BT686" s="8" t="str">
        <f t="shared" si="67"/>
        <v/>
      </c>
    </row>
    <row r="687" spans="1:72" hidden="1">
      <c r="A687" s="47" t="str">
        <f t="shared" si="63"/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 t="shared" si="62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4"/>
        <v>Aderente</v>
      </c>
      <c r="BR687" s="19" t="str">
        <f t="shared" si="65"/>
        <v>*</v>
      </c>
      <c r="BS687" s="19" t="str">
        <f t="shared" si="66"/>
        <v>*</v>
      </c>
      <c r="BT687" s="8" t="str">
        <f t="shared" si="67"/>
        <v/>
      </c>
    </row>
    <row r="688" spans="1:72" hidden="1">
      <c r="A688" s="47" t="str">
        <f t="shared" si="63"/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 t="shared" si="62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4"/>
        <v>Aderente</v>
      </c>
      <c r="BR688" s="19" t="str">
        <f t="shared" si="65"/>
        <v>*</v>
      </c>
      <c r="BS688" s="19" t="str">
        <f t="shared" si="66"/>
        <v>*</v>
      </c>
      <c r="BT688" s="8" t="str">
        <f t="shared" si="67"/>
        <v/>
      </c>
    </row>
    <row r="689" spans="1:72" hidden="1">
      <c r="A689" s="47" t="str">
        <f t="shared" si="63"/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 t="shared" si="62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4"/>
        <v>Aderente</v>
      </c>
      <c r="BR689" s="19" t="str">
        <f t="shared" si="65"/>
        <v>*</v>
      </c>
      <c r="BS689" s="19" t="str">
        <f t="shared" si="66"/>
        <v>*</v>
      </c>
      <c r="BT689" s="8" t="str">
        <f t="shared" si="67"/>
        <v/>
      </c>
    </row>
    <row r="690" spans="1:72" hidden="1">
      <c r="A690" s="47" t="str">
        <f t="shared" si="63"/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 t="shared" si="62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4"/>
        <v>Aderente</v>
      </c>
      <c r="BR690" s="19" t="str">
        <f t="shared" si="65"/>
        <v>*</v>
      </c>
      <c r="BS690" s="19" t="str">
        <f t="shared" si="66"/>
        <v>*</v>
      </c>
      <c r="BT690" s="8" t="str">
        <f t="shared" si="67"/>
        <v/>
      </c>
    </row>
    <row r="691" spans="1:72" hidden="1">
      <c r="A691" s="47" t="str">
        <f t="shared" si="63"/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 t="shared" si="62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4"/>
        <v>Aderente</v>
      </c>
      <c r="BR691" s="19" t="str">
        <f t="shared" si="65"/>
        <v>*</v>
      </c>
      <c r="BS691" s="19" t="str">
        <f t="shared" si="66"/>
        <v>*</v>
      </c>
      <c r="BT691" s="8" t="str">
        <f t="shared" si="67"/>
        <v/>
      </c>
    </row>
    <row r="692" spans="1:72" hidden="1">
      <c r="A692" s="47" t="str">
        <f t="shared" si="63"/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 t="shared" si="62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4"/>
        <v>Aderente</v>
      </c>
      <c r="BR692" s="19" t="str">
        <f t="shared" si="65"/>
        <v>*</v>
      </c>
      <c r="BS692" s="19" t="str">
        <f t="shared" si="66"/>
        <v>*</v>
      </c>
      <c r="BT692" s="8" t="str">
        <f t="shared" si="67"/>
        <v/>
      </c>
    </row>
    <row r="693" spans="1:72" hidden="1">
      <c r="A693" s="47" t="str">
        <f t="shared" si="63"/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 t="shared" si="62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4"/>
        <v>Aderente</v>
      </c>
      <c r="BR693" s="19" t="str">
        <f t="shared" si="65"/>
        <v>*</v>
      </c>
      <c r="BS693" s="19" t="str">
        <f t="shared" si="66"/>
        <v>*</v>
      </c>
      <c r="BT693" s="8" t="str">
        <f t="shared" si="67"/>
        <v/>
      </c>
    </row>
    <row r="694" spans="1:72" hidden="1">
      <c r="A694" s="47" t="str">
        <f t="shared" si="63"/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 t="shared" si="62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4"/>
        <v>Aderente</v>
      </c>
      <c r="BR694" s="19" t="str">
        <f t="shared" si="65"/>
        <v>*</v>
      </c>
      <c r="BS694" s="19" t="str">
        <f t="shared" si="66"/>
        <v>*</v>
      </c>
      <c r="BT694" s="8" t="str">
        <f t="shared" si="67"/>
        <v/>
      </c>
    </row>
    <row r="695" spans="1:72" hidden="1">
      <c r="A695" s="47" t="str">
        <f t="shared" si="63"/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 t="shared" si="62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4"/>
        <v>Aderente</v>
      </c>
      <c r="BR695" s="19" t="str">
        <f t="shared" si="65"/>
        <v>*</v>
      </c>
      <c r="BS695" s="19" t="str">
        <f t="shared" si="66"/>
        <v>*</v>
      </c>
      <c r="BT695" s="8" t="str">
        <f t="shared" si="67"/>
        <v/>
      </c>
    </row>
    <row r="696" spans="1:72" hidden="1">
      <c r="A696" s="47" t="str">
        <f t="shared" si="63"/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 t="shared" si="62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4"/>
        <v>Aderente</v>
      </c>
      <c r="BR696" s="19" t="str">
        <f t="shared" si="65"/>
        <v>*</v>
      </c>
      <c r="BS696" s="19" t="str">
        <f t="shared" si="66"/>
        <v>*</v>
      </c>
      <c r="BT696" s="8" t="str">
        <f t="shared" si="67"/>
        <v/>
      </c>
    </row>
    <row r="697" spans="1:72" hidden="1">
      <c r="A697" s="47" t="str">
        <f t="shared" si="63"/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 t="shared" si="62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4"/>
        <v>Aderente</v>
      </c>
      <c r="BR697" s="19" t="str">
        <f t="shared" si="65"/>
        <v>*</v>
      </c>
      <c r="BS697" s="19" t="str">
        <f t="shared" si="66"/>
        <v>*</v>
      </c>
      <c r="BT697" s="8" t="str">
        <f t="shared" si="67"/>
        <v/>
      </c>
    </row>
    <row r="698" spans="1:72" hidden="1">
      <c r="A698" s="47" t="str">
        <f t="shared" si="63"/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 t="shared" si="62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4"/>
        <v>Aderente</v>
      </c>
      <c r="BR698" s="19" t="str">
        <f t="shared" si="65"/>
        <v>*</v>
      </c>
      <c r="BS698" s="19" t="str">
        <f t="shared" si="66"/>
        <v>*</v>
      </c>
      <c r="BT698" s="8" t="str">
        <f t="shared" si="67"/>
        <v/>
      </c>
    </row>
    <row r="699" spans="1:72" hidden="1">
      <c r="A699" s="47" t="str">
        <f t="shared" si="63"/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 t="shared" si="62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4"/>
        <v>Aderente</v>
      </c>
      <c r="BR699" s="19" t="str">
        <f t="shared" si="65"/>
        <v>*</v>
      </c>
      <c r="BS699" s="19" t="str">
        <f t="shared" si="66"/>
        <v>*</v>
      </c>
      <c r="BT699" s="8" t="str">
        <f t="shared" si="67"/>
        <v/>
      </c>
    </row>
    <row r="700" spans="1:72" hidden="1">
      <c r="A700" s="47" t="str">
        <f t="shared" si="63"/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 t="shared" si="62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4"/>
        <v>Aderente</v>
      </c>
      <c r="BR700" s="19" t="str">
        <f t="shared" si="65"/>
        <v>*</v>
      </c>
      <c r="BS700" s="19" t="str">
        <f t="shared" si="66"/>
        <v>*</v>
      </c>
      <c r="BT700" s="8" t="str">
        <f t="shared" si="67"/>
        <v/>
      </c>
    </row>
    <row r="701" spans="1:72" hidden="1">
      <c r="A701" s="47" t="str">
        <f t="shared" si="63"/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 t="shared" si="62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4"/>
        <v>Aderente</v>
      </c>
      <c r="BR701" s="19" t="str">
        <f t="shared" si="65"/>
        <v>*</v>
      </c>
      <c r="BS701" s="19" t="str">
        <f t="shared" si="66"/>
        <v>*</v>
      </c>
      <c r="BT701" s="8" t="str">
        <f t="shared" si="67"/>
        <v/>
      </c>
    </row>
    <row r="702" spans="1:72" hidden="1">
      <c r="A702" s="47" t="str">
        <f t="shared" si="63"/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 t="shared" si="62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4"/>
        <v>Aderente</v>
      </c>
      <c r="BR702" s="19" t="str">
        <f t="shared" si="65"/>
        <v>*</v>
      </c>
      <c r="BS702" s="19" t="str">
        <f t="shared" si="66"/>
        <v>*</v>
      </c>
      <c r="BT702" s="8" t="str">
        <f t="shared" si="67"/>
        <v/>
      </c>
    </row>
    <row r="703" spans="1:72" hidden="1">
      <c r="A703" s="47" t="str">
        <f t="shared" si="63"/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 t="shared" si="62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4"/>
        <v>Aderente</v>
      </c>
      <c r="BR703" s="19" t="str">
        <f t="shared" si="65"/>
        <v>*</v>
      </c>
      <c r="BS703" s="19" t="str">
        <f t="shared" si="66"/>
        <v>*</v>
      </c>
      <c r="BT703" s="8" t="str">
        <f t="shared" si="67"/>
        <v/>
      </c>
    </row>
    <row r="704" spans="1:72" hidden="1">
      <c r="A704" s="47" t="str">
        <f t="shared" si="63"/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 t="shared" si="62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4"/>
        <v>Aderente</v>
      </c>
      <c r="BR704" s="19" t="str">
        <f t="shared" si="65"/>
        <v>*</v>
      </c>
      <c r="BS704" s="19" t="str">
        <f t="shared" si="66"/>
        <v>*</v>
      </c>
      <c r="BT704" s="8" t="str">
        <f t="shared" si="67"/>
        <v/>
      </c>
    </row>
    <row r="705" spans="1:72" hidden="1">
      <c r="A705" s="47" t="str">
        <f t="shared" si="63"/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 t="shared" si="62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4"/>
        <v>Aderente</v>
      </c>
      <c r="BR705" s="19" t="str">
        <f t="shared" si="65"/>
        <v>*</v>
      </c>
      <c r="BS705" s="19" t="str">
        <f t="shared" si="66"/>
        <v>*</v>
      </c>
      <c r="BT705" s="8" t="str">
        <f t="shared" si="67"/>
        <v/>
      </c>
    </row>
    <row r="706" spans="1:72" hidden="1">
      <c r="A706" s="47" t="str">
        <f t="shared" si="63"/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 t="shared" si="62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4"/>
        <v>Aderente</v>
      </c>
      <c r="BR706" s="19" t="str">
        <f t="shared" si="65"/>
        <v>*</v>
      </c>
      <c r="BS706" s="19" t="str">
        <f t="shared" si="66"/>
        <v>*</v>
      </c>
      <c r="BT706" s="8" t="str">
        <f t="shared" si="67"/>
        <v/>
      </c>
    </row>
    <row r="707" spans="1:72" hidden="1">
      <c r="A707" s="47" t="str">
        <f t="shared" si="63"/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 t="shared" si="62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4"/>
        <v>Aderente</v>
      </c>
      <c r="BR707" s="19" t="str">
        <f t="shared" si="65"/>
        <v>*</v>
      </c>
      <c r="BS707" s="19" t="str">
        <f t="shared" si="66"/>
        <v>*</v>
      </c>
      <c r="BT707" s="8" t="str">
        <f t="shared" si="67"/>
        <v/>
      </c>
    </row>
    <row r="708" spans="1:72" hidden="1">
      <c r="A708" s="47" t="str">
        <f t="shared" si="63"/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 t="shared" si="62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4"/>
        <v>Aderente</v>
      </c>
      <c r="BR708" s="19" t="str">
        <f t="shared" si="65"/>
        <v>*</v>
      </c>
      <c r="BS708" s="19" t="str">
        <f t="shared" si="66"/>
        <v>*</v>
      </c>
      <c r="BT708" s="8" t="str">
        <f t="shared" si="67"/>
        <v/>
      </c>
    </row>
    <row r="709" spans="1:72" hidden="1">
      <c r="A709" s="47" t="str">
        <f t="shared" si="63"/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 t="shared" si="62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4"/>
        <v>Aderente</v>
      </c>
      <c r="BR709" s="19" t="str">
        <f t="shared" si="65"/>
        <v>*</v>
      </c>
      <c r="BS709" s="19" t="str">
        <f t="shared" si="66"/>
        <v>*</v>
      </c>
      <c r="BT709" s="8" t="str">
        <f t="shared" si="67"/>
        <v/>
      </c>
    </row>
    <row r="710" spans="1:72" hidden="1">
      <c r="A710" s="47" t="str">
        <f t="shared" si="63"/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 t="shared" si="62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4"/>
        <v>Aderente</v>
      </c>
      <c r="BR710" s="19" t="str">
        <f t="shared" si="65"/>
        <v>*</v>
      </c>
      <c r="BS710" s="19" t="str">
        <f t="shared" si="66"/>
        <v>*</v>
      </c>
      <c r="BT710" s="8" t="str">
        <f t="shared" si="67"/>
        <v/>
      </c>
    </row>
    <row r="711" spans="1:72" hidden="1">
      <c r="A711" s="47" t="str">
        <f t="shared" si="63"/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 t="shared" ref="AY711:AY774" si="68"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4"/>
        <v>Aderente</v>
      </c>
      <c r="BR711" s="19" t="str">
        <f t="shared" si="65"/>
        <v>*</v>
      </c>
      <c r="BS711" s="19" t="str">
        <f t="shared" si="66"/>
        <v>*</v>
      </c>
      <c r="BT711" s="8" t="str">
        <f t="shared" si="67"/>
        <v/>
      </c>
    </row>
    <row r="712" spans="1:72" hidden="1">
      <c r="A712" s="47" t="str">
        <f t="shared" ref="A712:A775" si="69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 t="shared" si="68"/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0">IF(AND(BR712&lt;1,BS712&lt;1),"Produção e Intervalo",IF(BR712&lt;1,"Intervalo",IF(BS712&lt;1,"Produção","Aderente")))</f>
        <v>Aderente</v>
      </c>
      <c r="BR712" s="19" t="str">
        <f t="shared" ref="BR712:BR775" si="71">IF(OR(B712="",F712=""),"*",AY712/P712)</f>
        <v>*</v>
      </c>
      <c r="BS712" s="19" t="str">
        <f t="shared" ref="BS712:BS775" si="72">IF(OR(B712="",F712=""),"*",BA712/Q712)</f>
        <v>*</v>
      </c>
      <c r="BT712" s="8" t="str">
        <f t="shared" ref="BT712:BT775" si="73">IF(BN712="","",SUBSTITUTE(BM712," ","")&amp;SUBSTITUTE(BN712," ",""))</f>
        <v/>
      </c>
    </row>
    <row r="713" spans="1:72" hidden="1">
      <c r="A713" s="47" t="str">
        <f t="shared" si="69"/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 t="shared" si="68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0"/>
        <v>Aderente</v>
      </c>
      <c r="BR713" s="19" t="str">
        <f t="shared" si="71"/>
        <v>*</v>
      </c>
      <c r="BS713" s="19" t="str">
        <f t="shared" si="72"/>
        <v>*</v>
      </c>
      <c r="BT713" s="8" t="str">
        <f t="shared" si="73"/>
        <v/>
      </c>
    </row>
    <row r="714" spans="1:72" hidden="1">
      <c r="A714" s="47" t="str">
        <f t="shared" si="69"/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 t="shared" si="68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0"/>
        <v>Aderente</v>
      </c>
      <c r="BR714" s="19" t="str">
        <f t="shared" si="71"/>
        <v>*</v>
      </c>
      <c r="BS714" s="19" t="str">
        <f t="shared" si="72"/>
        <v>*</v>
      </c>
      <c r="BT714" s="8" t="str">
        <f t="shared" si="73"/>
        <v/>
      </c>
    </row>
    <row r="715" spans="1:72" hidden="1">
      <c r="A715" s="47" t="str">
        <f t="shared" si="69"/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 t="shared" si="68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0"/>
        <v>Aderente</v>
      </c>
      <c r="BR715" s="19" t="str">
        <f t="shared" si="71"/>
        <v>*</v>
      </c>
      <c r="BS715" s="19" t="str">
        <f t="shared" si="72"/>
        <v>*</v>
      </c>
      <c r="BT715" s="8" t="str">
        <f t="shared" si="73"/>
        <v/>
      </c>
    </row>
    <row r="716" spans="1:72" hidden="1">
      <c r="A716" s="47" t="str">
        <f t="shared" si="69"/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 t="shared" si="68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0"/>
        <v>Aderente</v>
      </c>
      <c r="BR716" s="19" t="str">
        <f t="shared" si="71"/>
        <v>*</v>
      </c>
      <c r="BS716" s="19" t="str">
        <f t="shared" si="72"/>
        <v>*</v>
      </c>
      <c r="BT716" s="8" t="str">
        <f t="shared" si="73"/>
        <v/>
      </c>
    </row>
    <row r="717" spans="1:72" hidden="1">
      <c r="A717" s="47" t="str">
        <f t="shared" si="69"/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 t="shared" si="68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0"/>
        <v>Aderente</v>
      </c>
      <c r="BR717" s="19" t="str">
        <f t="shared" si="71"/>
        <v>*</v>
      </c>
      <c r="BS717" s="19" t="str">
        <f t="shared" si="72"/>
        <v>*</v>
      </c>
      <c r="BT717" s="8" t="str">
        <f t="shared" si="73"/>
        <v/>
      </c>
    </row>
    <row r="718" spans="1:72" hidden="1">
      <c r="A718" s="47" t="str">
        <f t="shared" si="69"/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 t="shared" si="68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0"/>
        <v>Aderente</v>
      </c>
      <c r="BR718" s="19" t="str">
        <f t="shared" si="71"/>
        <v>*</v>
      </c>
      <c r="BS718" s="19" t="str">
        <f t="shared" si="72"/>
        <v>*</v>
      </c>
      <c r="BT718" s="8" t="str">
        <f t="shared" si="73"/>
        <v/>
      </c>
    </row>
    <row r="719" spans="1:72" hidden="1">
      <c r="A719" s="47" t="str">
        <f t="shared" si="69"/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 t="shared" si="68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0"/>
        <v>Aderente</v>
      </c>
      <c r="BR719" s="19" t="str">
        <f t="shared" si="71"/>
        <v>*</v>
      </c>
      <c r="BS719" s="19" t="str">
        <f t="shared" si="72"/>
        <v>*</v>
      </c>
      <c r="BT719" s="8" t="str">
        <f t="shared" si="73"/>
        <v/>
      </c>
    </row>
    <row r="720" spans="1:72" hidden="1">
      <c r="A720" s="47" t="str">
        <f t="shared" si="69"/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 t="shared" si="68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0"/>
        <v>Aderente</v>
      </c>
      <c r="BR720" s="19" t="str">
        <f t="shared" si="71"/>
        <v>*</v>
      </c>
      <c r="BS720" s="19" t="str">
        <f t="shared" si="72"/>
        <v>*</v>
      </c>
      <c r="BT720" s="8" t="str">
        <f t="shared" si="73"/>
        <v/>
      </c>
    </row>
    <row r="721" spans="1:72" hidden="1">
      <c r="A721" s="47" t="str">
        <f t="shared" si="69"/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 t="shared" si="68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0"/>
        <v>Aderente</v>
      </c>
      <c r="BR721" s="19" t="str">
        <f t="shared" si="71"/>
        <v>*</v>
      </c>
      <c r="BS721" s="19" t="str">
        <f t="shared" si="72"/>
        <v>*</v>
      </c>
      <c r="BT721" s="8" t="str">
        <f t="shared" si="73"/>
        <v/>
      </c>
    </row>
    <row r="722" spans="1:72" hidden="1">
      <c r="A722" s="47" t="str">
        <f t="shared" si="69"/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 t="shared" si="68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0"/>
        <v>Aderente</v>
      </c>
      <c r="BR722" s="19" t="str">
        <f t="shared" si="71"/>
        <v>*</v>
      </c>
      <c r="BS722" s="19" t="str">
        <f t="shared" si="72"/>
        <v>*</v>
      </c>
      <c r="BT722" s="8" t="str">
        <f t="shared" si="73"/>
        <v/>
      </c>
    </row>
    <row r="723" spans="1:72" hidden="1">
      <c r="A723" s="47" t="str">
        <f t="shared" si="69"/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 t="shared" si="68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0"/>
        <v>Aderente</v>
      </c>
      <c r="BR723" s="19" t="str">
        <f t="shared" si="71"/>
        <v>*</v>
      </c>
      <c r="BS723" s="19" t="str">
        <f t="shared" si="72"/>
        <v>*</v>
      </c>
      <c r="BT723" s="8" t="str">
        <f t="shared" si="73"/>
        <v/>
      </c>
    </row>
    <row r="724" spans="1:72" hidden="1">
      <c r="A724" s="47" t="str">
        <f t="shared" si="69"/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 t="shared" si="68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0"/>
        <v>Aderente</v>
      </c>
      <c r="BR724" s="19" t="str">
        <f t="shared" si="71"/>
        <v>*</v>
      </c>
      <c r="BS724" s="19" t="str">
        <f t="shared" si="72"/>
        <v>*</v>
      </c>
      <c r="BT724" s="8" t="str">
        <f t="shared" si="73"/>
        <v/>
      </c>
    </row>
    <row r="725" spans="1:72" hidden="1">
      <c r="A725" s="47" t="str">
        <f t="shared" si="69"/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 t="shared" si="68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0"/>
        <v>Aderente</v>
      </c>
      <c r="BR725" s="19" t="str">
        <f t="shared" si="71"/>
        <v>*</v>
      </c>
      <c r="BS725" s="19" t="str">
        <f t="shared" si="72"/>
        <v>*</v>
      </c>
      <c r="BT725" s="8" t="str">
        <f t="shared" si="73"/>
        <v/>
      </c>
    </row>
    <row r="726" spans="1:72" hidden="1">
      <c r="A726" s="47" t="str">
        <f t="shared" si="69"/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 t="shared" si="68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0"/>
        <v>Aderente</v>
      </c>
      <c r="BR726" s="19" t="str">
        <f t="shared" si="71"/>
        <v>*</v>
      </c>
      <c r="BS726" s="19" t="str">
        <f t="shared" si="72"/>
        <v>*</v>
      </c>
      <c r="BT726" s="8" t="str">
        <f t="shared" si="73"/>
        <v/>
      </c>
    </row>
    <row r="727" spans="1:72" hidden="1">
      <c r="A727" s="47" t="str">
        <f t="shared" si="69"/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 t="shared" si="68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0"/>
        <v>Aderente</v>
      </c>
      <c r="BR727" s="19" t="str">
        <f t="shared" si="71"/>
        <v>*</v>
      </c>
      <c r="BS727" s="19" t="str">
        <f t="shared" si="72"/>
        <v>*</v>
      </c>
      <c r="BT727" s="8" t="str">
        <f t="shared" si="73"/>
        <v/>
      </c>
    </row>
    <row r="728" spans="1:72" hidden="1">
      <c r="A728" s="47" t="str">
        <f t="shared" si="69"/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 t="shared" si="68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0"/>
        <v>Aderente</v>
      </c>
      <c r="BR728" s="19" t="str">
        <f t="shared" si="71"/>
        <v>*</v>
      </c>
      <c r="BS728" s="19" t="str">
        <f t="shared" si="72"/>
        <v>*</v>
      </c>
      <c r="BT728" s="8" t="str">
        <f t="shared" si="73"/>
        <v/>
      </c>
    </row>
    <row r="729" spans="1:72" hidden="1">
      <c r="A729" s="47" t="str">
        <f t="shared" si="69"/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 t="shared" si="68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0"/>
        <v>Aderente</v>
      </c>
      <c r="BR729" s="19" t="str">
        <f t="shared" si="71"/>
        <v>*</v>
      </c>
      <c r="BS729" s="19" t="str">
        <f t="shared" si="72"/>
        <v>*</v>
      </c>
      <c r="BT729" s="8" t="str">
        <f t="shared" si="73"/>
        <v/>
      </c>
    </row>
    <row r="730" spans="1:72" hidden="1">
      <c r="A730" s="47" t="str">
        <f t="shared" si="69"/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 t="shared" si="68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0"/>
        <v>Aderente</v>
      </c>
      <c r="BR730" s="19" t="str">
        <f t="shared" si="71"/>
        <v>*</v>
      </c>
      <c r="BS730" s="19" t="str">
        <f t="shared" si="72"/>
        <v>*</v>
      </c>
      <c r="BT730" s="8" t="str">
        <f t="shared" si="73"/>
        <v/>
      </c>
    </row>
    <row r="731" spans="1:72" hidden="1">
      <c r="A731" s="47" t="str">
        <f t="shared" si="69"/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 t="shared" si="68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0"/>
        <v>Aderente</v>
      </c>
      <c r="BR731" s="19" t="str">
        <f t="shared" si="71"/>
        <v>*</v>
      </c>
      <c r="BS731" s="19" t="str">
        <f t="shared" si="72"/>
        <v>*</v>
      </c>
      <c r="BT731" s="8" t="str">
        <f t="shared" si="73"/>
        <v/>
      </c>
    </row>
    <row r="732" spans="1:72" hidden="1">
      <c r="A732" s="47" t="str">
        <f t="shared" si="69"/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 t="shared" si="68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0"/>
        <v>Aderente</v>
      </c>
      <c r="BR732" s="19" t="str">
        <f t="shared" si="71"/>
        <v>*</v>
      </c>
      <c r="BS732" s="19" t="str">
        <f t="shared" si="72"/>
        <v>*</v>
      </c>
      <c r="BT732" s="8" t="str">
        <f t="shared" si="73"/>
        <v/>
      </c>
    </row>
    <row r="733" spans="1:72" hidden="1">
      <c r="A733" s="47" t="str">
        <f t="shared" si="69"/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 t="shared" si="68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0"/>
        <v>Aderente</v>
      </c>
      <c r="BR733" s="19" t="str">
        <f t="shared" si="71"/>
        <v>*</v>
      </c>
      <c r="BS733" s="19" t="str">
        <f t="shared" si="72"/>
        <v>*</v>
      </c>
      <c r="BT733" s="8" t="str">
        <f t="shared" si="73"/>
        <v/>
      </c>
    </row>
    <row r="734" spans="1:72" hidden="1">
      <c r="A734" s="47" t="str">
        <f t="shared" si="69"/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 t="shared" si="68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0"/>
        <v>Aderente</v>
      </c>
      <c r="BR734" s="19" t="str">
        <f t="shared" si="71"/>
        <v>*</v>
      </c>
      <c r="BS734" s="19" t="str">
        <f t="shared" si="72"/>
        <v>*</v>
      </c>
      <c r="BT734" s="8" t="str">
        <f t="shared" si="73"/>
        <v/>
      </c>
    </row>
    <row r="735" spans="1:72" hidden="1">
      <c r="A735" s="47" t="str">
        <f t="shared" si="69"/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 t="shared" si="68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0"/>
        <v>Aderente</v>
      </c>
      <c r="BR735" s="19" t="str">
        <f t="shared" si="71"/>
        <v>*</v>
      </c>
      <c r="BS735" s="19" t="str">
        <f t="shared" si="72"/>
        <v>*</v>
      </c>
      <c r="BT735" s="8" t="str">
        <f t="shared" si="73"/>
        <v/>
      </c>
    </row>
    <row r="736" spans="1:72" hidden="1">
      <c r="A736" s="47" t="str">
        <f t="shared" si="69"/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 t="shared" si="68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0"/>
        <v>Aderente</v>
      </c>
      <c r="BR736" s="19" t="str">
        <f t="shared" si="71"/>
        <v>*</v>
      </c>
      <c r="BS736" s="19" t="str">
        <f t="shared" si="72"/>
        <v>*</v>
      </c>
      <c r="BT736" s="8" t="str">
        <f t="shared" si="73"/>
        <v/>
      </c>
    </row>
    <row r="737" spans="1:72" hidden="1">
      <c r="A737" s="47" t="str">
        <f t="shared" si="69"/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 t="shared" si="68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0"/>
        <v>Aderente</v>
      </c>
      <c r="BR737" s="19" t="str">
        <f t="shared" si="71"/>
        <v>*</v>
      </c>
      <c r="BS737" s="19" t="str">
        <f t="shared" si="72"/>
        <v>*</v>
      </c>
      <c r="BT737" s="8" t="str">
        <f t="shared" si="73"/>
        <v/>
      </c>
    </row>
    <row r="738" spans="1:72" hidden="1">
      <c r="A738" s="47" t="str">
        <f t="shared" si="69"/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 t="shared" si="68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0"/>
        <v>Aderente</v>
      </c>
      <c r="BR738" s="19" t="str">
        <f t="shared" si="71"/>
        <v>*</v>
      </c>
      <c r="BS738" s="19" t="str">
        <f t="shared" si="72"/>
        <v>*</v>
      </c>
      <c r="BT738" s="8" t="str">
        <f t="shared" si="73"/>
        <v/>
      </c>
    </row>
    <row r="739" spans="1:72" hidden="1">
      <c r="A739" s="47" t="str">
        <f t="shared" si="69"/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 t="shared" si="68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0"/>
        <v>Aderente</v>
      </c>
      <c r="BR739" s="19" t="str">
        <f t="shared" si="71"/>
        <v>*</v>
      </c>
      <c r="BS739" s="19" t="str">
        <f t="shared" si="72"/>
        <v>*</v>
      </c>
      <c r="BT739" s="8" t="str">
        <f t="shared" si="73"/>
        <v/>
      </c>
    </row>
    <row r="740" spans="1:72" hidden="1">
      <c r="A740" s="47" t="str">
        <f t="shared" si="69"/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 t="shared" si="68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0"/>
        <v>Aderente</v>
      </c>
      <c r="BR740" s="19" t="str">
        <f t="shared" si="71"/>
        <v>*</v>
      </c>
      <c r="BS740" s="19" t="str">
        <f t="shared" si="72"/>
        <v>*</v>
      </c>
      <c r="BT740" s="8" t="str">
        <f t="shared" si="73"/>
        <v/>
      </c>
    </row>
    <row r="741" spans="1:72" hidden="1">
      <c r="A741" s="47" t="str">
        <f t="shared" si="69"/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 t="shared" si="68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0"/>
        <v>Aderente</v>
      </c>
      <c r="BR741" s="19" t="str">
        <f t="shared" si="71"/>
        <v>*</v>
      </c>
      <c r="BS741" s="19" t="str">
        <f t="shared" si="72"/>
        <v>*</v>
      </c>
      <c r="BT741" s="8" t="str">
        <f t="shared" si="73"/>
        <v/>
      </c>
    </row>
    <row r="742" spans="1:72" hidden="1">
      <c r="A742" s="47" t="str">
        <f t="shared" si="69"/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 t="shared" si="68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0"/>
        <v>Aderente</v>
      </c>
      <c r="BR742" s="19" t="str">
        <f t="shared" si="71"/>
        <v>*</v>
      </c>
      <c r="BS742" s="19" t="str">
        <f t="shared" si="72"/>
        <v>*</v>
      </c>
      <c r="BT742" s="8" t="str">
        <f t="shared" si="73"/>
        <v/>
      </c>
    </row>
    <row r="743" spans="1:72" hidden="1">
      <c r="A743" s="47" t="str">
        <f t="shared" si="69"/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 t="shared" si="68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0"/>
        <v>Aderente</v>
      </c>
      <c r="BR743" s="19" t="str">
        <f t="shared" si="71"/>
        <v>*</v>
      </c>
      <c r="BS743" s="19" t="str">
        <f t="shared" si="72"/>
        <v>*</v>
      </c>
      <c r="BT743" s="8" t="str">
        <f t="shared" si="73"/>
        <v/>
      </c>
    </row>
    <row r="744" spans="1:72" hidden="1">
      <c r="A744" s="47" t="str">
        <f t="shared" si="69"/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 t="shared" si="68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0"/>
        <v>Aderente</v>
      </c>
      <c r="BR744" s="19" t="str">
        <f t="shared" si="71"/>
        <v>*</v>
      </c>
      <c r="BS744" s="19" t="str">
        <f t="shared" si="72"/>
        <v>*</v>
      </c>
      <c r="BT744" s="8" t="str">
        <f t="shared" si="73"/>
        <v/>
      </c>
    </row>
    <row r="745" spans="1:72" hidden="1">
      <c r="A745" s="47" t="str">
        <f t="shared" si="69"/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 t="shared" si="68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0"/>
        <v>Aderente</v>
      </c>
      <c r="BR745" s="19" t="str">
        <f t="shared" si="71"/>
        <v>*</v>
      </c>
      <c r="BS745" s="19" t="str">
        <f t="shared" si="72"/>
        <v>*</v>
      </c>
      <c r="BT745" s="8" t="str">
        <f t="shared" si="73"/>
        <v/>
      </c>
    </row>
    <row r="746" spans="1:72" hidden="1">
      <c r="A746" s="47" t="str">
        <f t="shared" si="69"/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 t="shared" si="68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0"/>
        <v>Aderente</v>
      </c>
      <c r="BR746" s="19" t="str">
        <f t="shared" si="71"/>
        <v>*</v>
      </c>
      <c r="BS746" s="19" t="str">
        <f t="shared" si="72"/>
        <v>*</v>
      </c>
      <c r="BT746" s="8" t="str">
        <f t="shared" si="73"/>
        <v/>
      </c>
    </row>
    <row r="747" spans="1:72" hidden="1">
      <c r="A747" s="47" t="str">
        <f t="shared" si="69"/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 t="shared" si="68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0"/>
        <v>Aderente</v>
      </c>
      <c r="BR747" s="19" t="str">
        <f t="shared" si="71"/>
        <v>*</v>
      </c>
      <c r="BS747" s="19" t="str">
        <f t="shared" si="72"/>
        <v>*</v>
      </c>
      <c r="BT747" s="8" t="str">
        <f t="shared" si="73"/>
        <v/>
      </c>
    </row>
    <row r="748" spans="1:72" hidden="1">
      <c r="A748" s="47" t="str">
        <f t="shared" si="69"/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 t="shared" si="68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0"/>
        <v>Aderente</v>
      </c>
      <c r="BR748" s="19" t="str">
        <f t="shared" si="71"/>
        <v>*</v>
      </c>
      <c r="BS748" s="19" t="str">
        <f t="shared" si="72"/>
        <v>*</v>
      </c>
      <c r="BT748" s="8" t="str">
        <f t="shared" si="73"/>
        <v/>
      </c>
    </row>
    <row r="749" spans="1:72" hidden="1">
      <c r="A749" s="47" t="str">
        <f t="shared" si="69"/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 t="shared" si="68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0"/>
        <v>Aderente</v>
      </c>
      <c r="BR749" s="19" t="str">
        <f t="shared" si="71"/>
        <v>*</v>
      </c>
      <c r="BS749" s="19" t="str">
        <f t="shared" si="72"/>
        <v>*</v>
      </c>
      <c r="BT749" s="8" t="str">
        <f t="shared" si="73"/>
        <v/>
      </c>
    </row>
    <row r="750" spans="1:72" hidden="1">
      <c r="A750" s="47" t="str">
        <f t="shared" si="69"/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 t="shared" si="68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0"/>
        <v>Aderente</v>
      </c>
      <c r="BR750" s="19" t="str">
        <f t="shared" si="71"/>
        <v>*</v>
      </c>
      <c r="BS750" s="19" t="str">
        <f t="shared" si="72"/>
        <v>*</v>
      </c>
      <c r="BT750" s="8" t="str">
        <f t="shared" si="73"/>
        <v/>
      </c>
    </row>
    <row r="751" spans="1:72" hidden="1">
      <c r="A751" s="47" t="str">
        <f t="shared" si="69"/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 t="shared" si="68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0"/>
        <v>Aderente</v>
      </c>
      <c r="BR751" s="19" t="str">
        <f t="shared" si="71"/>
        <v>*</v>
      </c>
      <c r="BS751" s="19" t="str">
        <f t="shared" si="72"/>
        <v>*</v>
      </c>
      <c r="BT751" s="8" t="str">
        <f t="shared" si="73"/>
        <v/>
      </c>
    </row>
    <row r="752" spans="1:72" hidden="1">
      <c r="A752" s="47" t="str">
        <f t="shared" si="69"/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 t="shared" si="68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0"/>
        <v>Aderente</v>
      </c>
      <c r="BR752" s="19" t="str">
        <f t="shared" si="71"/>
        <v>*</v>
      </c>
      <c r="BS752" s="19" t="str">
        <f t="shared" si="72"/>
        <v>*</v>
      </c>
      <c r="BT752" s="8" t="str">
        <f t="shared" si="73"/>
        <v/>
      </c>
    </row>
    <row r="753" spans="1:72" hidden="1">
      <c r="A753" s="47" t="str">
        <f t="shared" si="69"/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 t="shared" si="68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0"/>
        <v>Aderente</v>
      </c>
      <c r="BR753" s="19" t="str">
        <f t="shared" si="71"/>
        <v>*</v>
      </c>
      <c r="BS753" s="19" t="str">
        <f t="shared" si="72"/>
        <v>*</v>
      </c>
      <c r="BT753" s="8" t="str">
        <f t="shared" si="73"/>
        <v/>
      </c>
    </row>
    <row r="754" spans="1:72" hidden="1">
      <c r="A754" s="47" t="str">
        <f t="shared" si="69"/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 t="shared" si="68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0"/>
        <v>Aderente</v>
      </c>
      <c r="BR754" s="19" t="str">
        <f t="shared" si="71"/>
        <v>*</v>
      </c>
      <c r="BS754" s="19" t="str">
        <f t="shared" si="72"/>
        <v>*</v>
      </c>
      <c r="BT754" s="8" t="str">
        <f t="shared" si="73"/>
        <v/>
      </c>
    </row>
    <row r="755" spans="1:72" hidden="1">
      <c r="A755" s="47" t="str">
        <f t="shared" si="69"/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 t="shared" si="68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0"/>
        <v>Aderente</v>
      </c>
      <c r="BR755" s="19" t="str">
        <f t="shared" si="71"/>
        <v>*</v>
      </c>
      <c r="BS755" s="19" t="str">
        <f t="shared" si="72"/>
        <v>*</v>
      </c>
      <c r="BT755" s="8" t="str">
        <f t="shared" si="73"/>
        <v/>
      </c>
    </row>
    <row r="756" spans="1:72" hidden="1">
      <c r="A756" s="47" t="str">
        <f t="shared" si="69"/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 t="shared" si="68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0"/>
        <v>Aderente</v>
      </c>
      <c r="BR756" s="19" t="str">
        <f t="shared" si="71"/>
        <v>*</v>
      </c>
      <c r="BS756" s="19" t="str">
        <f t="shared" si="72"/>
        <v>*</v>
      </c>
      <c r="BT756" s="8" t="str">
        <f t="shared" si="73"/>
        <v/>
      </c>
    </row>
    <row r="757" spans="1:72" hidden="1">
      <c r="A757" s="47" t="str">
        <f t="shared" si="69"/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 t="shared" si="68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0"/>
        <v>Aderente</v>
      </c>
      <c r="BR757" s="19" t="str">
        <f t="shared" si="71"/>
        <v>*</v>
      </c>
      <c r="BS757" s="19" t="str">
        <f t="shared" si="72"/>
        <v>*</v>
      </c>
      <c r="BT757" s="8" t="str">
        <f t="shared" si="73"/>
        <v/>
      </c>
    </row>
    <row r="758" spans="1:72" hidden="1">
      <c r="A758" s="47" t="str">
        <f t="shared" si="69"/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 t="shared" si="68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0"/>
        <v>Aderente</v>
      </c>
      <c r="BR758" s="19" t="str">
        <f t="shared" si="71"/>
        <v>*</v>
      </c>
      <c r="BS758" s="19" t="str">
        <f t="shared" si="72"/>
        <v>*</v>
      </c>
      <c r="BT758" s="8" t="str">
        <f t="shared" si="73"/>
        <v/>
      </c>
    </row>
    <row r="759" spans="1:72" hidden="1">
      <c r="A759" s="47" t="str">
        <f t="shared" si="69"/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 t="shared" si="68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0"/>
        <v>Aderente</v>
      </c>
      <c r="BR759" s="19" t="str">
        <f t="shared" si="71"/>
        <v>*</v>
      </c>
      <c r="BS759" s="19" t="str">
        <f t="shared" si="72"/>
        <v>*</v>
      </c>
      <c r="BT759" s="8" t="str">
        <f t="shared" si="73"/>
        <v/>
      </c>
    </row>
    <row r="760" spans="1:72" hidden="1">
      <c r="A760" s="47" t="str">
        <f t="shared" si="69"/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 t="shared" si="68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0"/>
        <v>Aderente</v>
      </c>
      <c r="BR760" s="19" t="str">
        <f t="shared" si="71"/>
        <v>*</v>
      </c>
      <c r="BS760" s="19" t="str">
        <f t="shared" si="72"/>
        <v>*</v>
      </c>
      <c r="BT760" s="8" t="str">
        <f t="shared" si="73"/>
        <v/>
      </c>
    </row>
    <row r="761" spans="1:72" hidden="1">
      <c r="A761" s="47" t="str">
        <f t="shared" si="69"/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 t="shared" si="68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0"/>
        <v>Aderente</v>
      </c>
      <c r="BR761" s="19" t="str">
        <f t="shared" si="71"/>
        <v>*</v>
      </c>
      <c r="BS761" s="19" t="str">
        <f t="shared" si="72"/>
        <v>*</v>
      </c>
      <c r="BT761" s="8" t="str">
        <f t="shared" si="73"/>
        <v/>
      </c>
    </row>
    <row r="762" spans="1:72" hidden="1">
      <c r="A762" s="47" t="str">
        <f t="shared" si="69"/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 t="shared" si="68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0"/>
        <v>Aderente</v>
      </c>
      <c r="BR762" s="19" t="str">
        <f t="shared" si="71"/>
        <v>*</v>
      </c>
      <c r="BS762" s="19" t="str">
        <f t="shared" si="72"/>
        <v>*</v>
      </c>
      <c r="BT762" s="8" t="str">
        <f t="shared" si="73"/>
        <v/>
      </c>
    </row>
    <row r="763" spans="1:72" hidden="1">
      <c r="A763" s="47" t="str">
        <f t="shared" si="69"/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 t="shared" si="68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0"/>
        <v>Aderente</v>
      </c>
      <c r="BR763" s="19" t="str">
        <f t="shared" si="71"/>
        <v>*</v>
      </c>
      <c r="BS763" s="19" t="str">
        <f t="shared" si="72"/>
        <v>*</v>
      </c>
      <c r="BT763" s="8" t="str">
        <f t="shared" si="73"/>
        <v/>
      </c>
    </row>
    <row r="764" spans="1:72" hidden="1">
      <c r="A764" s="47" t="str">
        <f t="shared" si="69"/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 t="shared" si="68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0"/>
        <v>Aderente</v>
      </c>
      <c r="BR764" s="19" t="str">
        <f t="shared" si="71"/>
        <v>*</v>
      </c>
      <c r="BS764" s="19" t="str">
        <f t="shared" si="72"/>
        <v>*</v>
      </c>
      <c r="BT764" s="8" t="str">
        <f t="shared" si="73"/>
        <v/>
      </c>
    </row>
    <row r="765" spans="1:72" hidden="1">
      <c r="A765" s="47" t="str">
        <f t="shared" si="69"/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 t="shared" si="68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0"/>
        <v>Aderente</v>
      </c>
      <c r="BR765" s="19" t="str">
        <f t="shared" si="71"/>
        <v>*</v>
      </c>
      <c r="BS765" s="19" t="str">
        <f t="shared" si="72"/>
        <v>*</v>
      </c>
      <c r="BT765" s="8" t="str">
        <f t="shared" si="73"/>
        <v/>
      </c>
    </row>
    <row r="766" spans="1:72" hidden="1">
      <c r="A766" s="47" t="str">
        <f t="shared" si="69"/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 t="shared" si="68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0"/>
        <v>Aderente</v>
      </c>
      <c r="BR766" s="19" t="str">
        <f t="shared" si="71"/>
        <v>*</v>
      </c>
      <c r="BS766" s="19" t="str">
        <f t="shared" si="72"/>
        <v>*</v>
      </c>
      <c r="BT766" s="8" t="str">
        <f t="shared" si="73"/>
        <v/>
      </c>
    </row>
    <row r="767" spans="1:72" hidden="1">
      <c r="A767" s="47" t="str">
        <f t="shared" si="69"/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 t="shared" si="68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0"/>
        <v>Aderente</v>
      </c>
      <c r="BR767" s="19" t="str">
        <f t="shared" si="71"/>
        <v>*</v>
      </c>
      <c r="BS767" s="19" t="str">
        <f t="shared" si="72"/>
        <v>*</v>
      </c>
      <c r="BT767" s="8" t="str">
        <f t="shared" si="73"/>
        <v/>
      </c>
    </row>
    <row r="768" spans="1:72" hidden="1">
      <c r="A768" s="47" t="str">
        <f t="shared" si="69"/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 t="shared" si="68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0"/>
        <v>Aderente</v>
      </c>
      <c r="BR768" s="19" t="str">
        <f t="shared" si="71"/>
        <v>*</v>
      </c>
      <c r="BS768" s="19" t="str">
        <f t="shared" si="72"/>
        <v>*</v>
      </c>
      <c r="BT768" s="8" t="str">
        <f t="shared" si="73"/>
        <v/>
      </c>
    </row>
    <row r="769" spans="1:72" hidden="1">
      <c r="A769" s="47" t="str">
        <f t="shared" si="69"/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 t="shared" si="68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0"/>
        <v>Aderente</v>
      </c>
      <c r="BR769" s="19" t="str">
        <f t="shared" si="71"/>
        <v>*</v>
      </c>
      <c r="BS769" s="19" t="str">
        <f t="shared" si="72"/>
        <v>*</v>
      </c>
      <c r="BT769" s="8" t="str">
        <f t="shared" si="73"/>
        <v/>
      </c>
    </row>
    <row r="770" spans="1:72" hidden="1">
      <c r="A770" s="47" t="str">
        <f t="shared" si="69"/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 t="shared" si="68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0"/>
        <v>Aderente</v>
      </c>
      <c r="BR770" s="19" t="str">
        <f t="shared" si="71"/>
        <v>*</v>
      </c>
      <c r="BS770" s="19" t="str">
        <f t="shared" si="72"/>
        <v>*</v>
      </c>
      <c r="BT770" s="8" t="str">
        <f t="shared" si="73"/>
        <v/>
      </c>
    </row>
    <row r="771" spans="1:72" hidden="1">
      <c r="A771" s="47" t="str">
        <f t="shared" si="69"/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 t="shared" si="68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0"/>
        <v>Aderente</v>
      </c>
      <c r="BR771" s="19" t="str">
        <f t="shared" si="71"/>
        <v>*</v>
      </c>
      <c r="BS771" s="19" t="str">
        <f t="shared" si="72"/>
        <v>*</v>
      </c>
      <c r="BT771" s="8" t="str">
        <f t="shared" si="73"/>
        <v/>
      </c>
    </row>
    <row r="772" spans="1:72" hidden="1">
      <c r="A772" s="47" t="str">
        <f t="shared" si="69"/>
        <v/>
      </c>
      <c r="B772" s="102"/>
      <c r="C772" s="135" t="str">
        <f>IF(BS_CONTROLE[[#This Row],[DATA]]="","",WEEKNUM(BS_CONTROLE[[#This Row],[DATA]]))</f>
        <v/>
      </c>
      <c r="D772" s="104"/>
      <c r="E772" s="159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4" t="str">
        <f t="shared" si="68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0"/>
        <v>Aderente</v>
      </c>
      <c r="BR772" s="19" t="str">
        <f t="shared" si="71"/>
        <v>*</v>
      </c>
      <c r="BS772" s="19" t="str">
        <f t="shared" si="72"/>
        <v>*</v>
      </c>
      <c r="BT772" s="8" t="str">
        <f t="shared" si="73"/>
        <v/>
      </c>
    </row>
    <row r="773" spans="1:72" hidden="1">
      <c r="A773" s="47" t="str">
        <f t="shared" si="69"/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 t="shared" si="68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0"/>
        <v>Aderente</v>
      </c>
      <c r="BR773" s="19" t="str">
        <f t="shared" si="71"/>
        <v>*</v>
      </c>
      <c r="BS773" s="19" t="str">
        <f t="shared" si="72"/>
        <v>*</v>
      </c>
      <c r="BT773" s="8" t="str">
        <f t="shared" si="73"/>
        <v/>
      </c>
    </row>
    <row r="774" spans="1:72" hidden="1">
      <c r="A774" s="47" t="str">
        <f t="shared" si="69"/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 t="shared" si="68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0"/>
        <v>Aderente</v>
      </c>
      <c r="BR774" s="19" t="str">
        <f t="shared" si="71"/>
        <v>*</v>
      </c>
      <c r="BS774" s="19" t="str">
        <f t="shared" si="72"/>
        <v>*</v>
      </c>
      <c r="BT774" s="8" t="str">
        <f t="shared" si="73"/>
        <v/>
      </c>
    </row>
    <row r="775" spans="1:72" hidden="1">
      <c r="A775" s="47" t="str">
        <f t="shared" si="69"/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 t="shared" ref="AY775:AY838" si="74"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0"/>
        <v>Aderente</v>
      </c>
      <c r="BR775" s="19" t="str">
        <f t="shared" si="71"/>
        <v>*</v>
      </c>
      <c r="BS775" s="19" t="str">
        <f t="shared" si="72"/>
        <v>*</v>
      </c>
      <c r="BT775" s="8" t="str">
        <f t="shared" si="73"/>
        <v/>
      </c>
    </row>
    <row r="776" spans="1:72" hidden="1">
      <c r="A776" s="47" t="str">
        <f t="shared" ref="A776:A839" si="75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 t="shared" si="74"/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76">IF(AND(BR776&lt;1,BS776&lt;1),"Produção e Intervalo",IF(BR776&lt;1,"Intervalo",IF(BS776&lt;1,"Produção","Aderente")))</f>
        <v>Aderente</v>
      </c>
      <c r="BR776" s="19" t="str">
        <f t="shared" ref="BR776:BR839" si="77">IF(OR(B776="",F776=""),"*",AY776/P776)</f>
        <v>*</v>
      </c>
      <c r="BS776" s="19" t="str">
        <f t="shared" ref="BS776:BS839" si="78">IF(OR(B776="",F776=""),"*",BA776/Q776)</f>
        <v>*</v>
      </c>
      <c r="BT776" s="8" t="str">
        <f t="shared" ref="BT776:BT839" si="79">IF(BN776="","",SUBSTITUTE(BM776," ","")&amp;SUBSTITUTE(BN776," ",""))</f>
        <v/>
      </c>
    </row>
    <row r="777" spans="1:72" hidden="1">
      <c r="A777" s="47" t="str">
        <f t="shared" si="75"/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 t="shared" si="74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76"/>
        <v>Aderente</v>
      </c>
      <c r="BR777" s="19" t="str">
        <f t="shared" si="77"/>
        <v>*</v>
      </c>
      <c r="BS777" s="19" t="str">
        <f t="shared" si="78"/>
        <v>*</v>
      </c>
      <c r="BT777" s="8" t="str">
        <f t="shared" si="79"/>
        <v/>
      </c>
    </row>
    <row r="778" spans="1:72" hidden="1">
      <c r="A778" s="47" t="str">
        <f t="shared" si="75"/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 t="shared" si="74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76"/>
        <v>Aderente</v>
      </c>
      <c r="BR778" s="19" t="str">
        <f t="shared" si="77"/>
        <v>*</v>
      </c>
      <c r="BS778" s="19" t="str">
        <f t="shared" si="78"/>
        <v>*</v>
      </c>
      <c r="BT778" s="8" t="str">
        <f t="shared" si="79"/>
        <v/>
      </c>
    </row>
    <row r="779" spans="1:72" hidden="1">
      <c r="A779" s="47" t="str">
        <f t="shared" si="75"/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 t="shared" si="74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76"/>
        <v>Aderente</v>
      </c>
      <c r="BR779" s="19" t="str">
        <f t="shared" si="77"/>
        <v>*</v>
      </c>
      <c r="BS779" s="19" t="str">
        <f t="shared" si="78"/>
        <v>*</v>
      </c>
      <c r="BT779" s="8" t="str">
        <f t="shared" si="79"/>
        <v/>
      </c>
    </row>
    <row r="780" spans="1:72" hidden="1">
      <c r="A780" s="47" t="str">
        <f t="shared" si="75"/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 t="shared" si="74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76"/>
        <v>Aderente</v>
      </c>
      <c r="BR780" s="19" t="str">
        <f t="shared" si="77"/>
        <v>*</v>
      </c>
      <c r="BS780" s="19" t="str">
        <f t="shared" si="78"/>
        <v>*</v>
      </c>
      <c r="BT780" s="8" t="str">
        <f t="shared" si="79"/>
        <v/>
      </c>
    </row>
    <row r="781" spans="1:72" hidden="1">
      <c r="A781" s="47" t="str">
        <f t="shared" si="75"/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 t="shared" si="74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76"/>
        <v>Aderente</v>
      </c>
      <c r="BR781" s="19" t="str">
        <f t="shared" si="77"/>
        <v>*</v>
      </c>
      <c r="BS781" s="19" t="str">
        <f t="shared" si="78"/>
        <v>*</v>
      </c>
      <c r="BT781" s="8" t="str">
        <f t="shared" si="79"/>
        <v/>
      </c>
    </row>
    <row r="782" spans="1:72" hidden="1">
      <c r="A782" s="47" t="str">
        <f t="shared" si="75"/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 t="shared" si="74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76"/>
        <v>Aderente</v>
      </c>
      <c r="BR782" s="19" t="str">
        <f t="shared" si="77"/>
        <v>*</v>
      </c>
      <c r="BS782" s="19" t="str">
        <f t="shared" si="78"/>
        <v>*</v>
      </c>
      <c r="BT782" s="8" t="str">
        <f t="shared" si="79"/>
        <v/>
      </c>
    </row>
    <row r="783" spans="1:72" hidden="1">
      <c r="A783" s="47" t="str">
        <f t="shared" si="75"/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 t="shared" si="74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76"/>
        <v>Aderente</v>
      </c>
      <c r="BR783" s="19" t="str">
        <f t="shared" si="77"/>
        <v>*</v>
      </c>
      <c r="BS783" s="19" t="str">
        <f t="shared" si="78"/>
        <v>*</v>
      </c>
      <c r="BT783" s="8" t="str">
        <f t="shared" si="79"/>
        <v/>
      </c>
    </row>
    <row r="784" spans="1:72" hidden="1">
      <c r="A784" s="47" t="str">
        <f t="shared" si="75"/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 t="shared" si="74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76"/>
        <v>Aderente</v>
      </c>
      <c r="BR784" s="19" t="str">
        <f t="shared" si="77"/>
        <v>*</v>
      </c>
      <c r="BS784" s="19" t="str">
        <f t="shared" si="78"/>
        <v>*</v>
      </c>
      <c r="BT784" s="8" t="str">
        <f t="shared" si="79"/>
        <v/>
      </c>
    </row>
    <row r="785" spans="1:72" hidden="1">
      <c r="A785" s="47" t="str">
        <f t="shared" si="75"/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 t="shared" si="74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76"/>
        <v>Aderente</v>
      </c>
      <c r="BR785" s="19" t="str">
        <f t="shared" si="77"/>
        <v>*</v>
      </c>
      <c r="BS785" s="19" t="str">
        <f t="shared" si="78"/>
        <v>*</v>
      </c>
      <c r="BT785" s="8" t="str">
        <f t="shared" si="79"/>
        <v/>
      </c>
    </row>
    <row r="786" spans="1:72" hidden="1">
      <c r="A786" s="47" t="str">
        <f t="shared" si="75"/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 t="shared" si="74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76"/>
        <v>Aderente</v>
      </c>
      <c r="BR786" s="19" t="str">
        <f t="shared" si="77"/>
        <v>*</v>
      </c>
      <c r="BS786" s="19" t="str">
        <f t="shared" si="78"/>
        <v>*</v>
      </c>
      <c r="BT786" s="8" t="str">
        <f t="shared" si="79"/>
        <v/>
      </c>
    </row>
    <row r="787" spans="1:72" hidden="1">
      <c r="A787" s="47" t="str">
        <f t="shared" si="75"/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 t="shared" si="74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76"/>
        <v>Aderente</v>
      </c>
      <c r="BR787" s="19" t="str">
        <f t="shared" si="77"/>
        <v>*</v>
      </c>
      <c r="BS787" s="19" t="str">
        <f t="shared" si="78"/>
        <v>*</v>
      </c>
      <c r="BT787" s="8" t="str">
        <f t="shared" si="79"/>
        <v/>
      </c>
    </row>
    <row r="788" spans="1:72" hidden="1">
      <c r="A788" s="47" t="str">
        <f t="shared" si="75"/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 t="shared" si="74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76"/>
        <v>Aderente</v>
      </c>
      <c r="BR788" s="19" t="str">
        <f t="shared" si="77"/>
        <v>*</v>
      </c>
      <c r="BS788" s="19" t="str">
        <f t="shared" si="78"/>
        <v>*</v>
      </c>
      <c r="BT788" s="8" t="str">
        <f t="shared" si="79"/>
        <v/>
      </c>
    </row>
    <row r="789" spans="1:72" hidden="1">
      <c r="A789" s="47" t="str">
        <f t="shared" si="75"/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 t="shared" si="74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76"/>
        <v>Aderente</v>
      </c>
      <c r="BR789" s="19" t="str">
        <f t="shared" si="77"/>
        <v>*</v>
      </c>
      <c r="BS789" s="19" t="str">
        <f t="shared" si="78"/>
        <v>*</v>
      </c>
      <c r="BT789" s="8" t="str">
        <f t="shared" si="79"/>
        <v/>
      </c>
    </row>
    <row r="790" spans="1:72" hidden="1">
      <c r="A790" s="47" t="str">
        <f t="shared" si="75"/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 t="shared" si="74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76"/>
        <v>Aderente</v>
      </c>
      <c r="BR790" s="19" t="str">
        <f t="shared" si="77"/>
        <v>*</v>
      </c>
      <c r="BS790" s="19" t="str">
        <f t="shared" si="78"/>
        <v>*</v>
      </c>
      <c r="BT790" s="8" t="str">
        <f t="shared" si="79"/>
        <v/>
      </c>
    </row>
    <row r="791" spans="1:72" hidden="1">
      <c r="A791" s="47" t="str">
        <f t="shared" si="75"/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 t="shared" si="74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76"/>
        <v>Aderente</v>
      </c>
      <c r="BR791" s="19" t="str">
        <f t="shared" si="77"/>
        <v>*</v>
      </c>
      <c r="BS791" s="19" t="str">
        <f t="shared" si="78"/>
        <v>*</v>
      </c>
      <c r="BT791" s="8" t="str">
        <f t="shared" si="79"/>
        <v/>
      </c>
    </row>
    <row r="792" spans="1:72" hidden="1">
      <c r="A792" s="47" t="str">
        <f t="shared" si="75"/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 t="shared" si="74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76"/>
        <v>Aderente</v>
      </c>
      <c r="BR792" s="19" t="str">
        <f t="shared" si="77"/>
        <v>*</v>
      </c>
      <c r="BS792" s="19" t="str">
        <f t="shared" si="78"/>
        <v>*</v>
      </c>
      <c r="BT792" s="8" t="str">
        <f t="shared" si="79"/>
        <v/>
      </c>
    </row>
    <row r="793" spans="1:72" hidden="1">
      <c r="A793" s="47" t="str">
        <f t="shared" si="75"/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 t="shared" si="74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76"/>
        <v>Aderente</v>
      </c>
      <c r="BR793" s="19" t="str">
        <f t="shared" si="77"/>
        <v>*</v>
      </c>
      <c r="BS793" s="19" t="str">
        <f t="shared" si="78"/>
        <v>*</v>
      </c>
      <c r="BT793" s="8" t="str">
        <f t="shared" si="79"/>
        <v/>
      </c>
    </row>
    <row r="794" spans="1:72" hidden="1">
      <c r="A794" s="47" t="str">
        <f t="shared" si="75"/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 t="shared" si="74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76"/>
        <v>Aderente</v>
      </c>
      <c r="BR794" s="19" t="str">
        <f t="shared" si="77"/>
        <v>*</v>
      </c>
      <c r="BS794" s="19" t="str">
        <f t="shared" si="78"/>
        <v>*</v>
      </c>
      <c r="BT794" s="8" t="str">
        <f t="shared" si="79"/>
        <v/>
      </c>
    </row>
    <row r="795" spans="1:72" hidden="1">
      <c r="A795" s="47" t="str">
        <f t="shared" si="75"/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 t="shared" si="74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76"/>
        <v>Aderente</v>
      </c>
      <c r="BR795" s="19" t="str">
        <f t="shared" si="77"/>
        <v>*</v>
      </c>
      <c r="BS795" s="19" t="str">
        <f t="shared" si="78"/>
        <v>*</v>
      </c>
      <c r="BT795" s="8" t="str">
        <f t="shared" si="79"/>
        <v/>
      </c>
    </row>
    <row r="796" spans="1:72" hidden="1">
      <c r="A796" s="47" t="str">
        <f t="shared" si="75"/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 t="shared" si="74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76"/>
        <v>Aderente</v>
      </c>
      <c r="BR796" s="19" t="str">
        <f t="shared" si="77"/>
        <v>*</v>
      </c>
      <c r="BS796" s="19" t="str">
        <f t="shared" si="78"/>
        <v>*</v>
      </c>
      <c r="BT796" s="8" t="str">
        <f t="shared" si="79"/>
        <v/>
      </c>
    </row>
    <row r="797" spans="1:72" hidden="1">
      <c r="A797" s="47" t="str">
        <f t="shared" si="75"/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 t="shared" si="74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76"/>
        <v>Aderente</v>
      </c>
      <c r="BR797" s="19" t="str">
        <f t="shared" si="77"/>
        <v>*</v>
      </c>
      <c r="BS797" s="19" t="str">
        <f t="shared" si="78"/>
        <v>*</v>
      </c>
      <c r="BT797" s="8" t="str">
        <f t="shared" si="79"/>
        <v/>
      </c>
    </row>
    <row r="798" spans="1:72" hidden="1">
      <c r="A798" s="47" t="str">
        <f t="shared" si="75"/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 t="shared" si="74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76"/>
        <v>Aderente</v>
      </c>
      <c r="BR798" s="19" t="str">
        <f t="shared" si="77"/>
        <v>*</v>
      </c>
      <c r="BS798" s="19" t="str">
        <f t="shared" si="78"/>
        <v>*</v>
      </c>
      <c r="BT798" s="8" t="str">
        <f t="shared" si="79"/>
        <v/>
      </c>
    </row>
    <row r="799" spans="1:72" hidden="1">
      <c r="A799" s="47" t="str">
        <f t="shared" si="75"/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 t="shared" si="74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76"/>
        <v>Aderente</v>
      </c>
      <c r="BR799" s="19" t="str">
        <f t="shared" si="77"/>
        <v>*</v>
      </c>
      <c r="BS799" s="19" t="str">
        <f t="shared" si="78"/>
        <v>*</v>
      </c>
      <c r="BT799" s="8" t="str">
        <f t="shared" si="79"/>
        <v/>
      </c>
    </row>
    <row r="800" spans="1:72" hidden="1">
      <c r="A800" s="47" t="str">
        <f t="shared" si="75"/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 t="shared" si="74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76"/>
        <v>Aderente</v>
      </c>
      <c r="BR800" s="19" t="str">
        <f t="shared" si="77"/>
        <v>*</v>
      </c>
      <c r="BS800" s="19" t="str">
        <f t="shared" si="78"/>
        <v>*</v>
      </c>
      <c r="BT800" s="8" t="str">
        <f t="shared" si="79"/>
        <v/>
      </c>
    </row>
    <row r="801" spans="1:72" hidden="1">
      <c r="A801" s="47" t="str">
        <f t="shared" si="75"/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 t="shared" si="74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76"/>
        <v>Aderente</v>
      </c>
      <c r="BR801" s="19" t="str">
        <f t="shared" si="77"/>
        <v>*</v>
      </c>
      <c r="BS801" s="19" t="str">
        <f t="shared" si="78"/>
        <v>*</v>
      </c>
      <c r="BT801" s="8" t="str">
        <f t="shared" si="79"/>
        <v/>
      </c>
    </row>
    <row r="802" spans="1:72" hidden="1">
      <c r="A802" s="47" t="str">
        <f t="shared" si="75"/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 t="shared" si="74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76"/>
        <v>Aderente</v>
      </c>
      <c r="BR802" s="19" t="str">
        <f t="shared" si="77"/>
        <v>*</v>
      </c>
      <c r="BS802" s="19" t="str">
        <f t="shared" si="78"/>
        <v>*</v>
      </c>
      <c r="BT802" s="8" t="str">
        <f t="shared" si="79"/>
        <v/>
      </c>
    </row>
    <row r="803" spans="1:72" hidden="1">
      <c r="A803" s="47" t="str">
        <f t="shared" si="75"/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 t="shared" si="74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76"/>
        <v>Aderente</v>
      </c>
      <c r="BR803" s="19" t="str">
        <f t="shared" si="77"/>
        <v>*</v>
      </c>
      <c r="BS803" s="19" t="str">
        <f t="shared" si="78"/>
        <v>*</v>
      </c>
      <c r="BT803" s="8" t="str">
        <f t="shared" si="79"/>
        <v/>
      </c>
    </row>
    <row r="804" spans="1:72" hidden="1">
      <c r="A804" s="47" t="str">
        <f t="shared" si="75"/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 t="shared" si="74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76"/>
        <v>Aderente</v>
      </c>
      <c r="BR804" s="19" t="str">
        <f t="shared" si="77"/>
        <v>*</v>
      </c>
      <c r="BS804" s="19" t="str">
        <f t="shared" si="78"/>
        <v>*</v>
      </c>
      <c r="BT804" s="8" t="str">
        <f t="shared" si="79"/>
        <v/>
      </c>
    </row>
    <row r="805" spans="1:72" hidden="1">
      <c r="A805" s="47" t="str">
        <f t="shared" si="75"/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 t="shared" si="74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76"/>
        <v>Aderente</v>
      </c>
      <c r="BR805" s="19" t="str">
        <f t="shared" si="77"/>
        <v>*</v>
      </c>
      <c r="BS805" s="19" t="str">
        <f t="shared" si="78"/>
        <v>*</v>
      </c>
      <c r="BT805" s="8" t="str">
        <f t="shared" si="79"/>
        <v/>
      </c>
    </row>
    <row r="806" spans="1:72" hidden="1">
      <c r="A806" s="47" t="str">
        <f t="shared" si="75"/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 t="shared" si="74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76"/>
        <v>Aderente</v>
      </c>
      <c r="BR806" s="19" t="str">
        <f t="shared" si="77"/>
        <v>*</v>
      </c>
      <c r="BS806" s="19" t="str">
        <f t="shared" si="78"/>
        <v>*</v>
      </c>
      <c r="BT806" s="8" t="str">
        <f t="shared" si="79"/>
        <v/>
      </c>
    </row>
    <row r="807" spans="1:72" hidden="1">
      <c r="A807" s="47" t="str">
        <f t="shared" si="75"/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 t="shared" si="74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76"/>
        <v>Aderente</v>
      </c>
      <c r="BR807" s="19" t="str">
        <f t="shared" si="77"/>
        <v>*</v>
      </c>
      <c r="BS807" s="19" t="str">
        <f t="shared" si="78"/>
        <v>*</v>
      </c>
      <c r="BT807" s="8" t="str">
        <f t="shared" si="79"/>
        <v/>
      </c>
    </row>
    <row r="808" spans="1:72" hidden="1">
      <c r="A808" s="47" t="str">
        <f t="shared" si="75"/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 t="shared" si="74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76"/>
        <v>Aderente</v>
      </c>
      <c r="BR808" s="19" t="str">
        <f t="shared" si="77"/>
        <v>*</v>
      </c>
      <c r="BS808" s="19" t="str">
        <f t="shared" si="78"/>
        <v>*</v>
      </c>
      <c r="BT808" s="8" t="str">
        <f t="shared" si="79"/>
        <v/>
      </c>
    </row>
    <row r="809" spans="1:72" hidden="1">
      <c r="A809" s="47" t="str">
        <f t="shared" si="75"/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 t="shared" si="74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76"/>
        <v>Aderente</v>
      </c>
      <c r="BR809" s="19" t="str">
        <f t="shared" si="77"/>
        <v>*</v>
      </c>
      <c r="BS809" s="19" t="str">
        <f t="shared" si="78"/>
        <v>*</v>
      </c>
      <c r="BT809" s="8" t="str">
        <f t="shared" si="79"/>
        <v/>
      </c>
    </row>
    <row r="810" spans="1:72" hidden="1">
      <c r="A810" s="47" t="str">
        <f t="shared" si="75"/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 t="shared" si="74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76"/>
        <v>Aderente</v>
      </c>
      <c r="BR810" s="19" t="str">
        <f t="shared" si="77"/>
        <v>*</v>
      </c>
      <c r="BS810" s="19" t="str">
        <f t="shared" si="78"/>
        <v>*</v>
      </c>
      <c r="BT810" s="8" t="str">
        <f t="shared" si="79"/>
        <v/>
      </c>
    </row>
    <row r="811" spans="1:72" hidden="1">
      <c r="A811" s="47" t="str">
        <f t="shared" si="75"/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 t="shared" si="74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76"/>
        <v>Aderente</v>
      </c>
      <c r="BR811" s="19" t="str">
        <f t="shared" si="77"/>
        <v>*</v>
      </c>
      <c r="BS811" s="19" t="str">
        <f t="shared" si="78"/>
        <v>*</v>
      </c>
      <c r="BT811" s="8" t="str">
        <f t="shared" si="79"/>
        <v/>
      </c>
    </row>
    <row r="812" spans="1:72" hidden="1">
      <c r="A812" s="47" t="str">
        <f t="shared" si="75"/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 t="shared" si="74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76"/>
        <v>Aderente</v>
      </c>
      <c r="BR812" s="19" t="str">
        <f t="shared" si="77"/>
        <v>*</v>
      </c>
      <c r="BS812" s="19" t="str">
        <f t="shared" si="78"/>
        <v>*</v>
      </c>
      <c r="BT812" s="8" t="str">
        <f t="shared" si="79"/>
        <v/>
      </c>
    </row>
    <row r="813" spans="1:72" hidden="1">
      <c r="A813" s="47" t="str">
        <f t="shared" si="75"/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 t="shared" si="74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76"/>
        <v>Aderente</v>
      </c>
      <c r="BR813" s="19" t="str">
        <f t="shared" si="77"/>
        <v>*</v>
      </c>
      <c r="BS813" s="19" t="str">
        <f t="shared" si="78"/>
        <v>*</v>
      </c>
      <c r="BT813" s="8" t="str">
        <f t="shared" si="79"/>
        <v/>
      </c>
    </row>
    <row r="814" spans="1:72" hidden="1">
      <c r="A814" s="47" t="str">
        <f t="shared" si="75"/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 t="shared" si="74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76"/>
        <v>Aderente</v>
      </c>
      <c r="BR814" s="19" t="str">
        <f t="shared" si="77"/>
        <v>*</v>
      </c>
      <c r="BS814" s="19" t="str">
        <f t="shared" si="78"/>
        <v>*</v>
      </c>
      <c r="BT814" s="8" t="str">
        <f t="shared" si="79"/>
        <v/>
      </c>
    </row>
    <row r="815" spans="1:72" hidden="1">
      <c r="A815" s="47" t="str">
        <f t="shared" si="75"/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 t="shared" si="74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76"/>
        <v>Aderente</v>
      </c>
      <c r="BR815" s="19" t="str">
        <f t="shared" si="77"/>
        <v>*</v>
      </c>
      <c r="BS815" s="19" t="str">
        <f t="shared" si="78"/>
        <v>*</v>
      </c>
      <c r="BT815" s="8" t="str">
        <f t="shared" si="79"/>
        <v/>
      </c>
    </row>
    <row r="816" spans="1:72" hidden="1">
      <c r="A816" s="47" t="str">
        <f t="shared" si="75"/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 t="shared" si="74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76"/>
        <v>Aderente</v>
      </c>
      <c r="BR816" s="19" t="str">
        <f t="shared" si="77"/>
        <v>*</v>
      </c>
      <c r="BS816" s="19" t="str">
        <f t="shared" si="78"/>
        <v>*</v>
      </c>
      <c r="BT816" s="8" t="str">
        <f t="shared" si="79"/>
        <v/>
      </c>
    </row>
    <row r="817" spans="1:72" hidden="1">
      <c r="A817" s="47" t="str">
        <f t="shared" si="75"/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 t="shared" si="74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76"/>
        <v>Aderente</v>
      </c>
      <c r="BR817" s="19" t="str">
        <f t="shared" si="77"/>
        <v>*</v>
      </c>
      <c r="BS817" s="19" t="str">
        <f t="shared" si="78"/>
        <v>*</v>
      </c>
      <c r="BT817" s="8" t="str">
        <f t="shared" si="79"/>
        <v/>
      </c>
    </row>
    <row r="818" spans="1:72" hidden="1">
      <c r="A818" s="47" t="str">
        <f t="shared" si="75"/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 t="shared" si="74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76"/>
        <v>Aderente</v>
      </c>
      <c r="BR818" s="19" t="str">
        <f t="shared" si="77"/>
        <v>*</v>
      </c>
      <c r="BS818" s="19" t="str">
        <f t="shared" si="78"/>
        <v>*</v>
      </c>
      <c r="BT818" s="8" t="str">
        <f t="shared" si="79"/>
        <v/>
      </c>
    </row>
    <row r="819" spans="1:72" hidden="1">
      <c r="A819" s="47" t="str">
        <f t="shared" si="75"/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 t="shared" si="74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76"/>
        <v>Aderente</v>
      </c>
      <c r="BR819" s="19" t="str">
        <f t="shared" si="77"/>
        <v>*</v>
      </c>
      <c r="BS819" s="19" t="str">
        <f t="shared" si="78"/>
        <v>*</v>
      </c>
      <c r="BT819" s="8" t="str">
        <f t="shared" si="79"/>
        <v/>
      </c>
    </row>
    <row r="820" spans="1:72" hidden="1">
      <c r="A820" s="47" t="str">
        <f t="shared" si="75"/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 t="shared" si="74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76"/>
        <v>Aderente</v>
      </c>
      <c r="BR820" s="19" t="str">
        <f t="shared" si="77"/>
        <v>*</v>
      </c>
      <c r="BS820" s="19" t="str">
        <f t="shared" si="78"/>
        <v>*</v>
      </c>
      <c r="BT820" s="8" t="str">
        <f t="shared" si="79"/>
        <v/>
      </c>
    </row>
    <row r="821" spans="1:72" hidden="1">
      <c r="A821" s="47" t="str">
        <f t="shared" si="75"/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 t="shared" si="74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76"/>
        <v>Aderente</v>
      </c>
      <c r="BR821" s="19" t="str">
        <f t="shared" si="77"/>
        <v>*</v>
      </c>
      <c r="BS821" s="19" t="str">
        <f t="shared" si="78"/>
        <v>*</v>
      </c>
      <c r="BT821" s="8" t="str">
        <f t="shared" si="79"/>
        <v/>
      </c>
    </row>
    <row r="822" spans="1:72" hidden="1">
      <c r="A822" s="47" t="str">
        <f t="shared" si="75"/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 t="shared" si="74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76"/>
        <v>Aderente</v>
      </c>
      <c r="BR822" s="19" t="str">
        <f t="shared" si="77"/>
        <v>*</v>
      </c>
      <c r="BS822" s="19" t="str">
        <f t="shared" si="78"/>
        <v>*</v>
      </c>
      <c r="BT822" s="8" t="str">
        <f t="shared" si="79"/>
        <v/>
      </c>
    </row>
    <row r="823" spans="1:72" hidden="1">
      <c r="A823" s="47" t="str">
        <f t="shared" si="75"/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 t="shared" si="74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76"/>
        <v>Aderente</v>
      </c>
      <c r="BR823" s="19" t="str">
        <f t="shared" si="77"/>
        <v>*</v>
      </c>
      <c r="BS823" s="19" t="str">
        <f t="shared" si="78"/>
        <v>*</v>
      </c>
      <c r="BT823" s="8" t="str">
        <f t="shared" si="79"/>
        <v/>
      </c>
    </row>
    <row r="824" spans="1:72" hidden="1">
      <c r="A824" s="47" t="str">
        <f t="shared" si="75"/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 t="shared" si="74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76"/>
        <v>Aderente</v>
      </c>
      <c r="BR824" s="19" t="str">
        <f t="shared" si="77"/>
        <v>*</v>
      </c>
      <c r="BS824" s="19" t="str">
        <f t="shared" si="78"/>
        <v>*</v>
      </c>
      <c r="BT824" s="8" t="str">
        <f t="shared" si="79"/>
        <v/>
      </c>
    </row>
    <row r="825" spans="1:72" hidden="1">
      <c r="A825" s="47" t="str">
        <f t="shared" si="75"/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 t="shared" si="74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76"/>
        <v>Aderente</v>
      </c>
      <c r="BR825" s="19" t="str">
        <f t="shared" si="77"/>
        <v>*</v>
      </c>
      <c r="BS825" s="19" t="str">
        <f t="shared" si="78"/>
        <v>*</v>
      </c>
      <c r="BT825" s="8" t="str">
        <f t="shared" si="79"/>
        <v/>
      </c>
    </row>
    <row r="826" spans="1:72" hidden="1">
      <c r="A826" s="47" t="str">
        <f t="shared" si="75"/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 t="shared" si="74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76"/>
        <v>Aderente</v>
      </c>
      <c r="BR826" s="19" t="str">
        <f t="shared" si="77"/>
        <v>*</v>
      </c>
      <c r="BS826" s="19" t="str">
        <f t="shared" si="78"/>
        <v>*</v>
      </c>
      <c r="BT826" s="8" t="str">
        <f t="shared" si="79"/>
        <v/>
      </c>
    </row>
    <row r="827" spans="1:72" hidden="1">
      <c r="A827" s="47" t="str">
        <f t="shared" si="75"/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 t="shared" si="74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76"/>
        <v>Aderente</v>
      </c>
      <c r="BR827" s="19" t="str">
        <f t="shared" si="77"/>
        <v>*</v>
      </c>
      <c r="BS827" s="19" t="str">
        <f t="shared" si="78"/>
        <v>*</v>
      </c>
      <c r="BT827" s="8" t="str">
        <f t="shared" si="79"/>
        <v/>
      </c>
    </row>
    <row r="828" spans="1:72" hidden="1">
      <c r="A828" s="47" t="str">
        <f t="shared" si="75"/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 t="shared" si="74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76"/>
        <v>Aderente</v>
      </c>
      <c r="BR828" s="19" t="str">
        <f t="shared" si="77"/>
        <v>*</v>
      </c>
      <c r="BS828" s="19" t="str">
        <f t="shared" si="78"/>
        <v>*</v>
      </c>
      <c r="BT828" s="8" t="str">
        <f t="shared" si="79"/>
        <v/>
      </c>
    </row>
    <row r="829" spans="1:72" hidden="1">
      <c r="A829" s="47" t="str">
        <f t="shared" si="75"/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 t="shared" si="74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76"/>
        <v>Aderente</v>
      </c>
      <c r="BR829" s="19" t="str">
        <f t="shared" si="77"/>
        <v>*</v>
      </c>
      <c r="BS829" s="19" t="str">
        <f t="shared" si="78"/>
        <v>*</v>
      </c>
      <c r="BT829" s="8" t="str">
        <f t="shared" si="79"/>
        <v/>
      </c>
    </row>
    <row r="830" spans="1:72" hidden="1">
      <c r="A830" s="47" t="str">
        <f t="shared" si="75"/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 t="shared" si="74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76"/>
        <v>Aderente</v>
      </c>
      <c r="BR830" s="19" t="str">
        <f t="shared" si="77"/>
        <v>*</v>
      </c>
      <c r="BS830" s="19" t="str">
        <f t="shared" si="78"/>
        <v>*</v>
      </c>
      <c r="BT830" s="8" t="str">
        <f t="shared" si="79"/>
        <v/>
      </c>
    </row>
    <row r="831" spans="1:72" hidden="1">
      <c r="A831" s="47" t="str">
        <f t="shared" si="75"/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 t="shared" si="74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76"/>
        <v>Aderente</v>
      </c>
      <c r="BR831" s="19" t="str">
        <f t="shared" si="77"/>
        <v>*</v>
      </c>
      <c r="BS831" s="19" t="str">
        <f t="shared" si="78"/>
        <v>*</v>
      </c>
      <c r="BT831" s="8" t="str">
        <f t="shared" si="79"/>
        <v/>
      </c>
    </row>
    <row r="832" spans="1:72" hidden="1">
      <c r="A832" s="47" t="str">
        <f t="shared" si="75"/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 t="shared" si="74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76"/>
        <v>Aderente</v>
      </c>
      <c r="BR832" s="19" t="str">
        <f t="shared" si="77"/>
        <v>*</v>
      </c>
      <c r="BS832" s="19" t="str">
        <f t="shared" si="78"/>
        <v>*</v>
      </c>
      <c r="BT832" s="8" t="str">
        <f t="shared" si="79"/>
        <v/>
      </c>
    </row>
    <row r="833" spans="1:72" hidden="1">
      <c r="A833" s="47" t="str">
        <f t="shared" si="75"/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 t="shared" si="74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76"/>
        <v>Aderente</v>
      </c>
      <c r="BR833" s="19" t="str">
        <f t="shared" si="77"/>
        <v>*</v>
      </c>
      <c r="BS833" s="19" t="str">
        <f t="shared" si="78"/>
        <v>*</v>
      </c>
      <c r="BT833" s="8" t="str">
        <f t="shared" si="79"/>
        <v/>
      </c>
    </row>
    <row r="834" spans="1:72" hidden="1">
      <c r="A834" s="47" t="str">
        <f t="shared" si="75"/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 t="shared" si="74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76"/>
        <v>Aderente</v>
      </c>
      <c r="BR834" s="19" t="str">
        <f t="shared" si="77"/>
        <v>*</v>
      </c>
      <c r="BS834" s="19" t="str">
        <f t="shared" si="78"/>
        <v>*</v>
      </c>
      <c r="BT834" s="8" t="str">
        <f t="shared" si="79"/>
        <v/>
      </c>
    </row>
    <row r="835" spans="1:72" hidden="1">
      <c r="A835" s="47" t="str">
        <f t="shared" si="75"/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 t="shared" si="74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76"/>
        <v>Aderente</v>
      </c>
      <c r="BR835" s="19" t="str">
        <f t="shared" si="77"/>
        <v>*</v>
      </c>
      <c r="BS835" s="19" t="str">
        <f t="shared" si="78"/>
        <v>*</v>
      </c>
      <c r="BT835" s="8" t="str">
        <f t="shared" si="79"/>
        <v/>
      </c>
    </row>
    <row r="836" spans="1:72" hidden="1">
      <c r="A836" s="47" t="str">
        <f t="shared" si="75"/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 t="shared" si="74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76"/>
        <v>Aderente</v>
      </c>
      <c r="BR836" s="19" t="str">
        <f t="shared" si="77"/>
        <v>*</v>
      </c>
      <c r="BS836" s="19" t="str">
        <f t="shared" si="78"/>
        <v>*</v>
      </c>
      <c r="BT836" s="8" t="str">
        <f t="shared" si="79"/>
        <v/>
      </c>
    </row>
    <row r="837" spans="1:72" hidden="1">
      <c r="A837" s="47" t="str">
        <f t="shared" si="75"/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 t="shared" si="74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76"/>
        <v>Aderente</v>
      </c>
      <c r="BR837" s="19" t="str">
        <f t="shared" si="77"/>
        <v>*</v>
      </c>
      <c r="BS837" s="19" t="str">
        <f t="shared" si="78"/>
        <v>*</v>
      </c>
      <c r="BT837" s="8" t="str">
        <f t="shared" si="79"/>
        <v/>
      </c>
    </row>
    <row r="838" spans="1:72" hidden="1">
      <c r="A838" s="47" t="str">
        <f t="shared" si="75"/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 t="shared" si="74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76"/>
        <v>Aderente</v>
      </c>
      <c r="BR838" s="19" t="str">
        <f t="shared" si="77"/>
        <v>*</v>
      </c>
      <c r="BS838" s="19" t="str">
        <f t="shared" si="78"/>
        <v>*</v>
      </c>
      <c r="BT838" s="8" t="str">
        <f t="shared" si="79"/>
        <v/>
      </c>
    </row>
    <row r="839" spans="1:72" hidden="1">
      <c r="A839" s="47" t="str">
        <f t="shared" si="75"/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 t="shared" ref="AY839:AY902" si="80"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76"/>
        <v>Aderente</v>
      </c>
      <c r="BR839" s="19" t="str">
        <f t="shared" si="77"/>
        <v>*</v>
      </c>
      <c r="BS839" s="19" t="str">
        <f t="shared" si="78"/>
        <v>*</v>
      </c>
      <c r="BT839" s="8" t="str">
        <f t="shared" si="79"/>
        <v/>
      </c>
    </row>
    <row r="840" spans="1:72" hidden="1">
      <c r="A840" s="47" t="str">
        <f t="shared" ref="A840:A903" si="81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 t="shared" si="80"/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2">IF(AND(BR840&lt;1,BS840&lt;1),"Produção e Intervalo",IF(BR840&lt;1,"Intervalo",IF(BS840&lt;1,"Produção","Aderente")))</f>
        <v>Aderente</v>
      </c>
      <c r="BR840" s="19" t="str">
        <f t="shared" ref="BR840:BR903" si="83">IF(OR(B840="",F840=""),"*",AY840/P840)</f>
        <v>*</v>
      </c>
      <c r="BS840" s="19" t="str">
        <f t="shared" ref="BS840:BS903" si="84">IF(OR(B840="",F840=""),"*",BA840/Q840)</f>
        <v>*</v>
      </c>
      <c r="BT840" s="8" t="str">
        <f t="shared" ref="BT840:BT903" si="85">IF(BN840="","",SUBSTITUTE(BM840," ","")&amp;SUBSTITUTE(BN840," ",""))</f>
        <v/>
      </c>
    </row>
    <row r="841" spans="1:72" hidden="1">
      <c r="A841" s="47" t="str">
        <f t="shared" si="81"/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 t="shared" si="80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2"/>
        <v>Aderente</v>
      </c>
      <c r="BR841" s="19" t="str">
        <f t="shared" si="83"/>
        <v>*</v>
      </c>
      <c r="BS841" s="19" t="str">
        <f t="shared" si="84"/>
        <v>*</v>
      </c>
      <c r="BT841" s="8" t="str">
        <f t="shared" si="85"/>
        <v/>
      </c>
    </row>
    <row r="842" spans="1:72" hidden="1">
      <c r="A842" s="47" t="str">
        <f t="shared" si="81"/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 t="shared" si="80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2"/>
        <v>Aderente</v>
      </c>
      <c r="BR842" s="19" t="str">
        <f t="shared" si="83"/>
        <v>*</v>
      </c>
      <c r="BS842" s="19" t="str">
        <f t="shared" si="84"/>
        <v>*</v>
      </c>
      <c r="BT842" s="8" t="str">
        <f t="shared" si="85"/>
        <v/>
      </c>
    </row>
    <row r="843" spans="1:72" hidden="1">
      <c r="A843" s="47" t="str">
        <f t="shared" si="81"/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 t="shared" si="80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2"/>
        <v>Aderente</v>
      </c>
      <c r="BR843" s="19" t="str">
        <f t="shared" si="83"/>
        <v>*</v>
      </c>
      <c r="BS843" s="19" t="str">
        <f t="shared" si="84"/>
        <v>*</v>
      </c>
      <c r="BT843" s="8" t="str">
        <f t="shared" si="85"/>
        <v/>
      </c>
    </row>
    <row r="844" spans="1:72" hidden="1">
      <c r="A844" s="47" t="str">
        <f t="shared" si="81"/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 t="shared" si="80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2"/>
        <v>Aderente</v>
      </c>
      <c r="BR844" s="19" t="str">
        <f t="shared" si="83"/>
        <v>*</v>
      </c>
      <c r="BS844" s="19" t="str">
        <f t="shared" si="84"/>
        <v>*</v>
      </c>
      <c r="BT844" s="8" t="str">
        <f t="shared" si="85"/>
        <v/>
      </c>
    </row>
    <row r="845" spans="1:72" hidden="1">
      <c r="A845" s="47" t="str">
        <f t="shared" si="81"/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 t="shared" si="80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2"/>
        <v>Aderente</v>
      </c>
      <c r="BR845" s="19" t="str">
        <f t="shared" si="83"/>
        <v>*</v>
      </c>
      <c r="BS845" s="19" t="str">
        <f t="shared" si="84"/>
        <v>*</v>
      </c>
      <c r="BT845" s="8" t="str">
        <f t="shared" si="85"/>
        <v/>
      </c>
    </row>
    <row r="846" spans="1:72" hidden="1">
      <c r="A846" s="47" t="str">
        <f t="shared" si="81"/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 t="shared" si="80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2"/>
        <v>Aderente</v>
      </c>
      <c r="BR846" s="19" t="str">
        <f t="shared" si="83"/>
        <v>*</v>
      </c>
      <c r="BS846" s="19" t="str">
        <f t="shared" si="84"/>
        <v>*</v>
      </c>
      <c r="BT846" s="8" t="str">
        <f t="shared" si="85"/>
        <v/>
      </c>
    </row>
    <row r="847" spans="1:72" hidden="1">
      <c r="A847" s="47" t="str">
        <f t="shared" si="81"/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 t="shared" si="80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2"/>
        <v>Aderente</v>
      </c>
      <c r="BR847" s="19" t="str">
        <f t="shared" si="83"/>
        <v>*</v>
      </c>
      <c r="BS847" s="19" t="str">
        <f t="shared" si="84"/>
        <v>*</v>
      </c>
      <c r="BT847" s="8" t="str">
        <f t="shared" si="85"/>
        <v/>
      </c>
    </row>
    <row r="848" spans="1:72" hidden="1">
      <c r="A848" s="47" t="str">
        <f t="shared" si="81"/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 t="shared" si="80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2"/>
        <v>Aderente</v>
      </c>
      <c r="BR848" s="19" t="str">
        <f t="shared" si="83"/>
        <v>*</v>
      </c>
      <c r="BS848" s="19" t="str">
        <f t="shared" si="84"/>
        <v>*</v>
      </c>
      <c r="BT848" s="8" t="str">
        <f t="shared" si="85"/>
        <v/>
      </c>
    </row>
    <row r="849" spans="1:72" hidden="1">
      <c r="A849" s="47" t="str">
        <f t="shared" si="81"/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 t="shared" si="80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2"/>
        <v>Aderente</v>
      </c>
      <c r="BR849" s="19" t="str">
        <f t="shared" si="83"/>
        <v>*</v>
      </c>
      <c r="BS849" s="19" t="str">
        <f t="shared" si="84"/>
        <v>*</v>
      </c>
      <c r="BT849" s="8" t="str">
        <f t="shared" si="85"/>
        <v/>
      </c>
    </row>
    <row r="850" spans="1:72" hidden="1">
      <c r="A850" s="47" t="str">
        <f t="shared" si="81"/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 t="shared" si="80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2"/>
        <v>Aderente</v>
      </c>
      <c r="BR850" s="19" t="str">
        <f t="shared" si="83"/>
        <v>*</v>
      </c>
      <c r="BS850" s="19" t="str">
        <f t="shared" si="84"/>
        <v>*</v>
      </c>
      <c r="BT850" s="8" t="str">
        <f t="shared" si="85"/>
        <v/>
      </c>
    </row>
    <row r="851" spans="1:72" hidden="1">
      <c r="A851" s="47" t="str">
        <f t="shared" si="81"/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 t="shared" si="80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2"/>
        <v>Aderente</v>
      </c>
      <c r="BR851" s="19" t="str">
        <f t="shared" si="83"/>
        <v>*</v>
      </c>
      <c r="BS851" s="19" t="str">
        <f t="shared" si="84"/>
        <v>*</v>
      </c>
      <c r="BT851" s="8" t="str">
        <f t="shared" si="85"/>
        <v/>
      </c>
    </row>
    <row r="852" spans="1:72" hidden="1">
      <c r="A852" s="47" t="str">
        <f t="shared" si="81"/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 t="shared" si="80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2"/>
        <v>Aderente</v>
      </c>
      <c r="BR852" s="19" t="str">
        <f t="shared" si="83"/>
        <v>*</v>
      </c>
      <c r="BS852" s="19" t="str">
        <f t="shared" si="84"/>
        <v>*</v>
      </c>
      <c r="BT852" s="8" t="str">
        <f t="shared" si="85"/>
        <v/>
      </c>
    </row>
    <row r="853" spans="1:72" hidden="1">
      <c r="A853" s="47" t="str">
        <f t="shared" si="81"/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 t="shared" si="80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2"/>
        <v>Aderente</v>
      </c>
      <c r="BR853" s="19" t="str">
        <f t="shared" si="83"/>
        <v>*</v>
      </c>
      <c r="BS853" s="19" t="str">
        <f t="shared" si="84"/>
        <v>*</v>
      </c>
      <c r="BT853" s="8" t="str">
        <f t="shared" si="85"/>
        <v/>
      </c>
    </row>
    <row r="854" spans="1:72" hidden="1">
      <c r="A854" s="47" t="str">
        <f t="shared" si="81"/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 t="shared" si="80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2"/>
        <v>Aderente</v>
      </c>
      <c r="BR854" s="19" t="str">
        <f t="shared" si="83"/>
        <v>*</v>
      </c>
      <c r="BS854" s="19" t="str">
        <f t="shared" si="84"/>
        <v>*</v>
      </c>
      <c r="BT854" s="8" t="str">
        <f t="shared" si="85"/>
        <v/>
      </c>
    </row>
    <row r="855" spans="1:72" hidden="1">
      <c r="A855" s="47" t="str">
        <f t="shared" si="81"/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 t="shared" si="80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2"/>
        <v>Aderente</v>
      </c>
      <c r="BR855" s="19" t="str">
        <f t="shared" si="83"/>
        <v>*</v>
      </c>
      <c r="BS855" s="19" t="str">
        <f t="shared" si="84"/>
        <v>*</v>
      </c>
      <c r="BT855" s="8" t="str">
        <f t="shared" si="85"/>
        <v/>
      </c>
    </row>
    <row r="856" spans="1:72" hidden="1">
      <c r="A856" s="47" t="str">
        <f t="shared" si="81"/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 t="shared" si="80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2"/>
        <v>Aderente</v>
      </c>
      <c r="BR856" s="19" t="str">
        <f t="shared" si="83"/>
        <v>*</v>
      </c>
      <c r="BS856" s="19" t="str">
        <f t="shared" si="84"/>
        <v>*</v>
      </c>
      <c r="BT856" s="8" t="str">
        <f t="shared" si="85"/>
        <v/>
      </c>
    </row>
    <row r="857" spans="1:72" hidden="1">
      <c r="A857" s="47" t="str">
        <f t="shared" si="81"/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 t="shared" si="80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2"/>
        <v>Aderente</v>
      </c>
      <c r="BR857" s="19" t="str">
        <f t="shared" si="83"/>
        <v>*</v>
      </c>
      <c r="BS857" s="19" t="str">
        <f t="shared" si="84"/>
        <v>*</v>
      </c>
      <c r="BT857" s="8" t="str">
        <f t="shared" si="85"/>
        <v/>
      </c>
    </row>
    <row r="858" spans="1:72" hidden="1">
      <c r="A858" s="47" t="str">
        <f t="shared" si="81"/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 t="shared" si="80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2"/>
        <v>Aderente</v>
      </c>
      <c r="BR858" s="19" t="str">
        <f t="shared" si="83"/>
        <v>*</v>
      </c>
      <c r="BS858" s="19" t="str">
        <f t="shared" si="84"/>
        <v>*</v>
      </c>
      <c r="BT858" s="8" t="str">
        <f t="shared" si="85"/>
        <v/>
      </c>
    </row>
    <row r="859" spans="1:72" hidden="1">
      <c r="A859" s="47" t="str">
        <f t="shared" si="81"/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 t="shared" si="80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2"/>
        <v>Aderente</v>
      </c>
      <c r="BR859" s="19" t="str">
        <f t="shared" si="83"/>
        <v>*</v>
      </c>
      <c r="BS859" s="19" t="str">
        <f t="shared" si="84"/>
        <v>*</v>
      </c>
      <c r="BT859" s="8" t="str">
        <f t="shared" si="85"/>
        <v/>
      </c>
    </row>
    <row r="860" spans="1:72" hidden="1">
      <c r="A860" s="47" t="str">
        <f t="shared" si="81"/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 t="shared" si="80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2"/>
        <v>Aderente</v>
      </c>
      <c r="BR860" s="19" t="str">
        <f t="shared" si="83"/>
        <v>*</v>
      </c>
      <c r="BS860" s="19" t="str">
        <f t="shared" si="84"/>
        <v>*</v>
      </c>
      <c r="BT860" s="8" t="str">
        <f t="shared" si="85"/>
        <v/>
      </c>
    </row>
    <row r="861" spans="1:72" hidden="1">
      <c r="A861" s="47" t="str">
        <f t="shared" si="81"/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 t="shared" si="80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2"/>
        <v>Aderente</v>
      </c>
      <c r="BR861" s="19" t="str">
        <f t="shared" si="83"/>
        <v>*</v>
      </c>
      <c r="BS861" s="19" t="str">
        <f t="shared" si="84"/>
        <v>*</v>
      </c>
      <c r="BT861" s="8" t="str">
        <f t="shared" si="85"/>
        <v/>
      </c>
    </row>
    <row r="862" spans="1:72" hidden="1">
      <c r="A862" s="47" t="str">
        <f t="shared" si="81"/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 t="shared" si="80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2"/>
        <v>Aderente</v>
      </c>
      <c r="BR862" s="19" t="str">
        <f t="shared" si="83"/>
        <v>*</v>
      </c>
      <c r="BS862" s="19" t="str">
        <f t="shared" si="84"/>
        <v>*</v>
      </c>
      <c r="BT862" s="8" t="str">
        <f t="shared" si="85"/>
        <v/>
      </c>
    </row>
    <row r="863" spans="1:72" hidden="1">
      <c r="A863" s="47" t="str">
        <f t="shared" si="81"/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 t="shared" si="80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2"/>
        <v>Aderente</v>
      </c>
      <c r="BR863" s="19" t="str">
        <f t="shared" si="83"/>
        <v>*</v>
      </c>
      <c r="BS863" s="19" t="str">
        <f t="shared" si="84"/>
        <v>*</v>
      </c>
      <c r="BT863" s="8" t="str">
        <f t="shared" si="85"/>
        <v/>
      </c>
    </row>
    <row r="864" spans="1:72" hidden="1">
      <c r="A864" s="47" t="str">
        <f t="shared" si="81"/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 t="shared" si="80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2"/>
        <v>Aderente</v>
      </c>
      <c r="BR864" s="19" t="str">
        <f t="shared" si="83"/>
        <v>*</v>
      </c>
      <c r="BS864" s="19" t="str">
        <f t="shared" si="84"/>
        <v>*</v>
      </c>
      <c r="BT864" s="8" t="str">
        <f t="shared" si="85"/>
        <v/>
      </c>
    </row>
    <row r="865" spans="1:72" hidden="1">
      <c r="A865" s="47" t="str">
        <f t="shared" si="81"/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 t="shared" si="80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2"/>
        <v>Aderente</v>
      </c>
      <c r="BR865" s="19" t="str">
        <f t="shared" si="83"/>
        <v>*</v>
      </c>
      <c r="BS865" s="19" t="str">
        <f t="shared" si="84"/>
        <v>*</v>
      </c>
      <c r="BT865" s="8" t="str">
        <f t="shared" si="85"/>
        <v/>
      </c>
    </row>
    <row r="866" spans="1:72" hidden="1">
      <c r="A866" s="47" t="str">
        <f t="shared" si="81"/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 t="shared" si="80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2"/>
        <v>Aderente</v>
      </c>
      <c r="BR866" s="19" t="str">
        <f t="shared" si="83"/>
        <v>*</v>
      </c>
      <c r="BS866" s="19" t="str">
        <f t="shared" si="84"/>
        <v>*</v>
      </c>
      <c r="BT866" s="8" t="str">
        <f t="shared" si="85"/>
        <v/>
      </c>
    </row>
    <row r="867" spans="1:72" hidden="1">
      <c r="A867" s="47" t="str">
        <f t="shared" si="81"/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 t="shared" si="80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2"/>
        <v>Aderente</v>
      </c>
      <c r="BR867" s="19" t="str">
        <f t="shared" si="83"/>
        <v>*</v>
      </c>
      <c r="BS867" s="19" t="str">
        <f t="shared" si="84"/>
        <v>*</v>
      </c>
      <c r="BT867" s="8" t="str">
        <f t="shared" si="85"/>
        <v/>
      </c>
    </row>
    <row r="868" spans="1:72" hidden="1">
      <c r="A868" s="47" t="str">
        <f t="shared" si="81"/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 t="shared" si="80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2"/>
        <v>Aderente</v>
      </c>
      <c r="BR868" s="19" t="str">
        <f t="shared" si="83"/>
        <v>*</v>
      </c>
      <c r="BS868" s="19" t="str">
        <f t="shared" si="84"/>
        <v>*</v>
      </c>
      <c r="BT868" s="8" t="str">
        <f t="shared" si="85"/>
        <v/>
      </c>
    </row>
    <row r="869" spans="1:72" hidden="1">
      <c r="A869" s="47" t="str">
        <f t="shared" si="81"/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 t="shared" si="80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2"/>
        <v>Aderente</v>
      </c>
      <c r="BR869" s="19" t="str">
        <f t="shared" si="83"/>
        <v>*</v>
      </c>
      <c r="BS869" s="19" t="str">
        <f t="shared" si="84"/>
        <v>*</v>
      </c>
      <c r="BT869" s="8" t="str">
        <f t="shared" si="85"/>
        <v/>
      </c>
    </row>
    <row r="870" spans="1:72" hidden="1">
      <c r="A870" s="47" t="str">
        <f t="shared" si="81"/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 t="shared" si="80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2"/>
        <v>Aderente</v>
      </c>
      <c r="BR870" s="19" t="str">
        <f t="shared" si="83"/>
        <v>*</v>
      </c>
      <c r="BS870" s="19" t="str">
        <f t="shared" si="84"/>
        <v>*</v>
      </c>
      <c r="BT870" s="8" t="str">
        <f t="shared" si="85"/>
        <v/>
      </c>
    </row>
    <row r="871" spans="1:72" hidden="1">
      <c r="A871" s="47" t="str">
        <f t="shared" si="81"/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 t="shared" si="80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2"/>
        <v>Aderente</v>
      </c>
      <c r="BR871" s="19" t="str">
        <f t="shared" si="83"/>
        <v>*</v>
      </c>
      <c r="BS871" s="19" t="str">
        <f t="shared" si="84"/>
        <v>*</v>
      </c>
      <c r="BT871" s="8" t="str">
        <f t="shared" si="85"/>
        <v/>
      </c>
    </row>
    <row r="872" spans="1:72" hidden="1">
      <c r="A872" s="47" t="str">
        <f t="shared" si="81"/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 t="shared" si="80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2"/>
        <v>Aderente</v>
      </c>
      <c r="BR872" s="19" t="str">
        <f t="shared" si="83"/>
        <v>*</v>
      </c>
      <c r="BS872" s="19" t="str">
        <f t="shared" si="84"/>
        <v>*</v>
      </c>
      <c r="BT872" s="8" t="str">
        <f t="shared" si="85"/>
        <v/>
      </c>
    </row>
    <row r="873" spans="1:72" hidden="1">
      <c r="A873" s="47" t="str">
        <f t="shared" si="81"/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 t="shared" si="80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2"/>
        <v>Aderente</v>
      </c>
      <c r="BR873" s="19" t="str">
        <f t="shared" si="83"/>
        <v>*</v>
      </c>
      <c r="BS873" s="19" t="str">
        <f t="shared" si="84"/>
        <v>*</v>
      </c>
      <c r="BT873" s="8" t="str">
        <f t="shared" si="85"/>
        <v/>
      </c>
    </row>
    <row r="874" spans="1:72" hidden="1">
      <c r="A874" s="47" t="str">
        <f t="shared" si="81"/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 t="shared" si="80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2"/>
        <v>Aderente</v>
      </c>
      <c r="BR874" s="19" t="str">
        <f t="shared" si="83"/>
        <v>*</v>
      </c>
      <c r="BS874" s="19" t="str">
        <f t="shared" si="84"/>
        <v>*</v>
      </c>
      <c r="BT874" s="8" t="str">
        <f t="shared" si="85"/>
        <v/>
      </c>
    </row>
    <row r="875" spans="1:72" hidden="1">
      <c r="A875" s="47" t="str">
        <f t="shared" si="81"/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 t="shared" si="80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2"/>
        <v>Aderente</v>
      </c>
      <c r="BR875" s="19" t="str">
        <f t="shared" si="83"/>
        <v>*</v>
      </c>
      <c r="BS875" s="19" t="str">
        <f t="shared" si="84"/>
        <v>*</v>
      </c>
      <c r="BT875" s="8" t="str">
        <f t="shared" si="85"/>
        <v/>
      </c>
    </row>
    <row r="876" spans="1:72" hidden="1">
      <c r="A876" s="47" t="str">
        <f t="shared" si="81"/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 t="shared" si="80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2"/>
        <v>Aderente</v>
      </c>
      <c r="BR876" s="19" t="str">
        <f t="shared" si="83"/>
        <v>*</v>
      </c>
      <c r="BS876" s="19" t="str">
        <f t="shared" si="84"/>
        <v>*</v>
      </c>
      <c r="BT876" s="8" t="str">
        <f t="shared" si="85"/>
        <v/>
      </c>
    </row>
    <row r="877" spans="1:72" hidden="1">
      <c r="A877" s="47" t="str">
        <f t="shared" si="81"/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 t="shared" si="80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2"/>
        <v>Aderente</v>
      </c>
      <c r="BR877" s="19" t="str">
        <f t="shared" si="83"/>
        <v>*</v>
      </c>
      <c r="BS877" s="19" t="str">
        <f t="shared" si="84"/>
        <v>*</v>
      </c>
      <c r="BT877" s="8" t="str">
        <f t="shared" si="85"/>
        <v/>
      </c>
    </row>
    <row r="878" spans="1:72" hidden="1">
      <c r="A878" s="47" t="str">
        <f t="shared" si="81"/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 t="shared" si="80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2"/>
        <v>Aderente</v>
      </c>
      <c r="BR878" s="19" t="str">
        <f t="shared" si="83"/>
        <v>*</v>
      </c>
      <c r="BS878" s="19" t="str">
        <f t="shared" si="84"/>
        <v>*</v>
      </c>
      <c r="BT878" s="8" t="str">
        <f t="shared" si="85"/>
        <v/>
      </c>
    </row>
    <row r="879" spans="1:72" hidden="1">
      <c r="A879" s="47" t="str">
        <f t="shared" si="81"/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 t="shared" si="80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2"/>
        <v>Aderente</v>
      </c>
      <c r="BR879" s="19" t="str">
        <f t="shared" si="83"/>
        <v>*</v>
      </c>
      <c r="BS879" s="19" t="str">
        <f t="shared" si="84"/>
        <v>*</v>
      </c>
      <c r="BT879" s="8" t="str">
        <f t="shared" si="85"/>
        <v/>
      </c>
    </row>
    <row r="880" spans="1:72" hidden="1">
      <c r="A880" s="47" t="str">
        <f t="shared" si="81"/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 t="shared" si="80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2"/>
        <v>Aderente</v>
      </c>
      <c r="BR880" s="19" t="str">
        <f t="shared" si="83"/>
        <v>*</v>
      </c>
      <c r="BS880" s="19" t="str">
        <f t="shared" si="84"/>
        <v>*</v>
      </c>
      <c r="BT880" s="8" t="str">
        <f t="shared" si="85"/>
        <v/>
      </c>
    </row>
    <row r="881" spans="1:72" hidden="1">
      <c r="A881" s="47" t="str">
        <f t="shared" si="81"/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 t="shared" si="80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2"/>
        <v>Aderente</v>
      </c>
      <c r="BR881" s="19" t="str">
        <f t="shared" si="83"/>
        <v>*</v>
      </c>
      <c r="BS881" s="19" t="str">
        <f t="shared" si="84"/>
        <v>*</v>
      </c>
      <c r="BT881" s="8" t="str">
        <f t="shared" si="85"/>
        <v/>
      </c>
    </row>
    <row r="882" spans="1:72" hidden="1">
      <c r="A882" s="47" t="str">
        <f t="shared" si="81"/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 t="shared" si="80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2"/>
        <v>Aderente</v>
      </c>
      <c r="BR882" s="19" t="str">
        <f t="shared" si="83"/>
        <v>*</v>
      </c>
      <c r="BS882" s="19" t="str">
        <f t="shared" si="84"/>
        <v>*</v>
      </c>
      <c r="BT882" s="8" t="str">
        <f t="shared" si="85"/>
        <v/>
      </c>
    </row>
    <row r="883" spans="1:72" hidden="1">
      <c r="A883" s="47" t="str">
        <f t="shared" si="81"/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 t="shared" si="80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2"/>
        <v>Aderente</v>
      </c>
      <c r="BR883" s="19" t="str">
        <f t="shared" si="83"/>
        <v>*</v>
      </c>
      <c r="BS883" s="19" t="str">
        <f t="shared" si="84"/>
        <v>*</v>
      </c>
      <c r="BT883" s="8" t="str">
        <f t="shared" si="85"/>
        <v/>
      </c>
    </row>
    <row r="884" spans="1:72" hidden="1">
      <c r="A884" s="47" t="str">
        <f t="shared" si="81"/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 t="shared" si="80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2"/>
        <v>Aderente</v>
      </c>
      <c r="BR884" s="19" t="str">
        <f t="shared" si="83"/>
        <v>*</v>
      </c>
      <c r="BS884" s="19" t="str">
        <f t="shared" si="84"/>
        <v>*</v>
      </c>
      <c r="BT884" s="8" t="str">
        <f t="shared" si="85"/>
        <v/>
      </c>
    </row>
    <row r="885" spans="1:72" hidden="1">
      <c r="A885" s="47" t="str">
        <f t="shared" si="81"/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 t="shared" si="80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2"/>
        <v>Aderente</v>
      </c>
      <c r="BR885" s="19" t="str">
        <f t="shared" si="83"/>
        <v>*</v>
      </c>
      <c r="BS885" s="19" t="str">
        <f t="shared" si="84"/>
        <v>*</v>
      </c>
      <c r="BT885" s="8" t="str">
        <f t="shared" si="85"/>
        <v/>
      </c>
    </row>
    <row r="886" spans="1:72" hidden="1">
      <c r="A886" s="47" t="str">
        <f t="shared" si="81"/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 t="shared" si="80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2"/>
        <v>Aderente</v>
      </c>
      <c r="BR886" s="19" t="str">
        <f t="shared" si="83"/>
        <v>*</v>
      </c>
      <c r="BS886" s="19" t="str">
        <f t="shared" si="84"/>
        <v>*</v>
      </c>
      <c r="BT886" s="8" t="str">
        <f t="shared" si="85"/>
        <v/>
      </c>
    </row>
    <row r="887" spans="1:72" hidden="1">
      <c r="A887" s="47" t="str">
        <f t="shared" si="81"/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 t="shared" si="80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2"/>
        <v>Aderente</v>
      </c>
      <c r="BR887" s="19" t="str">
        <f t="shared" si="83"/>
        <v>*</v>
      </c>
      <c r="BS887" s="19" t="str">
        <f t="shared" si="84"/>
        <v>*</v>
      </c>
      <c r="BT887" s="8" t="str">
        <f t="shared" si="85"/>
        <v/>
      </c>
    </row>
    <row r="888" spans="1:72" hidden="1">
      <c r="A888" s="47" t="str">
        <f t="shared" si="81"/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 t="shared" si="80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2"/>
        <v>Aderente</v>
      </c>
      <c r="BR888" s="19" t="str">
        <f t="shared" si="83"/>
        <v>*</v>
      </c>
      <c r="BS888" s="19" t="str">
        <f t="shared" si="84"/>
        <v>*</v>
      </c>
      <c r="BT888" s="8" t="str">
        <f t="shared" si="85"/>
        <v/>
      </c>
    </row>
    <row r="889" spans="1:72" hidden="1">
      <c r="A889" s="47" t="str">
        <f t="shared" si="81"/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 t="shared" si="80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2"/>
        <v>Aderente</v>
      </c>
      <c r="BR889" s="19" t="str">
        <f t="shared" si="83"/>
        <v>*</v>
      </c>
      <c r="BS889" s="19" t="str">
        <f t="shared" si="84"/>
        <v>*</v>
      </c>
      <c r="BT889" s="8" t="str">
        <f t="shared" si="85"/>
        <v/>
      </c>
    </row>
    <row r="890" spans="1:72" hidden="1">
      <c r="A890" s="47" t="str">
        <f t="shared" si="81"/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 t="shared" si="80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2"/>
        <v>Aderente</v>
      </c>
      <c r="BR890" s="19" t="str">
        <f t="shared" si="83"/>
        <v>*</v>
      </c>
      <c r="BS890" s="19" t="str">
        <f t="shared" si="84"/>
        <v>*</v>
      </c>
      <c r="BT890" s="8" t="str">
        <f t="shared" si="85"/>
        <v/>
      </c>
    </row>
    <row r="891" spans="1:72" hidden="1">
      <c r="A891" s="47" t="str">
        <f t="shared" si="81"/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 t="shared" si="80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2"/>
        <v>Aderente</v>
      </c>
      <c r="BR891" s="19" t="str">
        <f t="shared" si="83"/>
        <v>*</v>
      </c>
      <c r="BS891" s="19" t="str">
        <f t="shared" si="84"/>
        <v>*</v>
      </c>
      <c r="BT891" s="8" t="str">
        <f t="shared" si="85"/>
        <v/>
      </c>
    </row>
    <row r="892" spans="1:72" hidden="1">
      <c r="A892" s="47" t="str">
        <f t="shared" si="81"/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 t="shared" si="80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2"/>
        <v>Aderente</v>
      </c>
      <c r="BR892" s="19" t="str">
        <f t="shared" si="83"/>
        <v>*</v>
      </c>
      <c r="BS892" s="19" t="str">
        <f t="shared" si="84"/>
        <v>*</v>
      </c>
      <c r="BT892" s="8" t="str">
        <f t="shared" si="85"/>
        <v/>
      </c>
    </row>
    <row r="893" spans="1:72" hidden="1">
      <c r="A893" s="47" t="str">
        <f t="shared" si="81"/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 t="shared" si="80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2"/>
        <v>Aderente</v>
      </c>
      <c r="BR893" s="19" t="str">
        <f t="shared" si="83"/>
        <v>*</v>
      </c>
      <c r="BS893" s="19" t="str">
        <f t="shared" si="84"/>
        <v>*</v>
      </c>
      <c r="BT893" s="8" t="str">
        <f t="shared" si="85"/>
        <v/>
      </c>
    </row>
    <row r="894" spans="1:72" hidden="1">
      <c r="A894" s="47" t="str">
        <f t="shared" si="81"/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 t="shared" si="80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2"/>
        <v>Aderente</v>
      </c>
      <c r="BR894" s="19" t="str">
        <f t="shared" si="83"/>
        <v>*</v>
      </c>
      <c r="BS894" s="19" t="str">
        <f t="shared" si="84"/>
        <v>*</v>
      </c>
      <c r="BT894" s="8" t="str">
        <f t="shared" si="85"/>
        <v/>
      </c>
    </row>
    <row r="895" spans="1:72" hidden="1">
      <c r="A895" s="47" t="str">
        <f t="shared" si="81"/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 t="shared" si="80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2"/>
        <v>Aderente</v>
      </c>
      <c r="BR895" s="19" t="str">
        <f t="shared" si="83"/>
        <v>*</v>
      </c>
      <c r="BS895" s="19" t="str">
        <f t="shared" si="84"/>
        <v>*</v>
      </c>
      <c r="BT895" s="8" t="str">
        <f t="shared" si="85"/>
        <v/>
      </c>
    </row>
    <row r="896" spans="1:72" hidden="1">
      <c r="A896" s="47" t="str">
        <f t="shared" si="81"/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 t="shared" si="80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2"/>
        <v>Aderente</v>
      </c>
      <c r="BR896" s="19" t="str">
        <f t="shared" si="83"/>
        <v>*</v>
      </c>
      <c r="BS896" s="19" t="str">
        <f t="shared" si="84"/>
        <v>*</v>
      </c>
      <c r="BT896" s="8" t="str">
        <f t="shared" si="85"/>
        <v/>
      </c>
    </row>
    <row r="897" spans="1:72" hidden="1">
      <c r="A897" s="47" t="str">
        <f t="shared" si="81"/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 t="shared" si="80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2"/>
        <v>Aderente</v>
      </c>
      <c r="BR897" s="19" t="str">
        <f t="shared" si="83"/>
        <v>*</v>
      </c>
      <c r="BS897" s="19" t="str">
        <f t="shared" si="84"/>
        <v>*</v>
      </c>
      <c r="BT897" s="8" t="str">
        <f t="shared" si="85"/>
        <v/>
      </c>
    </row>
    <row r="898" spans="1:72" hidden="1">
      <c r="A898" s="47" t="str">
        <f t="shared" si="81"/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 t="shared" si="80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2"/>
        <v>Aderente</v>
      </c>
      <c r="BR898" s="19" t="str">
        <f t="shared" si="83"/>
        <v>*</v>
      </c>
      <c r="BS898" s="19" t="str">
        <f t="shared" si="84"/>
        <v>*</v>
      </c>
      <c r="BT898" s="8" t="str">
        <f t="shared" si="85"/>
        <v/>
      </c>
    </row>
    <row r="899" spans="1:72" hidden="1">
      <c r="A899" s="47" t="str">
        <f t="shared" si="81"/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 t="shared" si="80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2"/>
        <v>Aderente</v>
      </c>
      <c r="BR899" s="19" t="str">
        <f t="shared" si="83"/>
        <v>*</v>
      </c>
      <c r="BS899" s="19" t="str">
        <f t="shared" si="84"/>
        <v>*</v>
      </c>
      <c r="BT899" s="8" t="str">
        <f t="shared" si="85"/>
        <v/>
      </c>
    </row>
    <row r="900" spans="1:72" hidden="1">
      <c r="A900" s="47" t="str">
        <f t="shared" si="81"/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 t="shared" si="80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2"/>
        <v>Aderente</v>
      </c>
      <c r="BR900" s="19" t="str">
        <f t="shared" si="83"/>
        <v>*</v>
      </c>
      <c r="BS900" s="19" t="str">
        <f t="shared" si="84"/>
        <v>*</v>
      </c>
      <c r="BT900" s="8" t="str">
        <f t="shared" si="85"/>
        <v/>
      </c>
    </row>
    <row r="901" spans="1:72" hidden="1">
      <c r="A901" s="47" t="str">
        <f t="shared" si="81"/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 t="shared" si="80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2"/>
        <v>Aderente</v>
      </c>
      <c r="BR901" s="19" t="str">
        <f t="shared" si="83"/>
        <v>*</v>
      </c>
      <c r="BS901" s="19" t="str">
        <f t="shared" si="84"/>
        <v>*</v>
      </c>
      <c r="BT901" s="8" t="str">
        <f t="shared" si="85"/>
        <v/>
      </c>
    </row>
    <row r="902" spans="1:72" hidden="1">
      <c r="A902" s="47" t="str">
        <f t="shared" si="81"/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 t="shared" si="80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2"/>
        <v>Aderente</v>
      </c>
      <c r="BR902" s="19" t="str">
        <f t="shared" si="83"/>
        <v>*</v>
      </c>
      <c r="BS902" s="19" t="str">
        <f t="shared" si="84"/>
        <v>*</v>
      </c>
      <c r="BT902" s="8" t="str">
        <f t="shared" si="85"/>
        <v/>
      </c>
    </row>
    <row r="903" spans="1:72" hidden="1">
      <c r="A903" s="47" t="str">
        <f t="shared" si="81"/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 t="shared" ref="AY903:AY966" si="86"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2"/>
        <v>Aderente</v>
      </c>
      <c r="BR903" s="19" t="str">
        <f t="shared" si="83"/>
        <v>*</v>
      </c>
      <c r="BS903" s="19" t="str">
        <f t="shared" si="84"/>
        <v>*</v>
      </c>
      <c r="BT903" s="8" t="str">
        <f t="shared" si="85"/>
        <v/>
      </c>
    </row>
    <row r="904" spans="1:72" hidden="1">
      <c r="A904" s="47" t="str">
        <f t="shared" ref="A904:A967" si="87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 t="shared" si="86"/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88">IF(AND(BR904&lt;1,BS904&lt;1),"Produção e Intervalo",IF(BR904&lt;1,"Intervalo",IF(BS904&lt;1,"Produção","Aderente")))</f>
        <v>Aderente</v>
      </c>
      <c r="BR904" s="19" t="str">
        <f t="shared" ref="BR904:BR967" si="89">IF(OR(B904="",F904=""),"*",AY904/P904)</f>
        <v>*</v>
      </c>
      <c r="BS904" s="19" t="str">
        <f t="shared" ref="BS904:BS967" si="90">IF(OR(B904="",F904=""),"*",BA904/Q904)</f>
        <v>*</v>
      </c>
      <c r="BT904" s="8" t="str">
        <f t="shared" ref="BT904:BT967" si="91">IF(BN904="","",SUBSTITUTE(BM904," ","")&amp;SUBSTITUTE(BN904," ",""))</f>
        <v/>
      </c>
    </row>
    <row r="905" spans="1:72" hidden="1">
      <c r="A905" s="47" t="str">
        <f t="shared" si="87"/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 t="shared" si="86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88"/>
        <v>Aderente</v>
      </c>
      <c r="BR905" s="19" t="str">
        <f t="shared" si="89"/>
        <v>*</v>
      </c>
      <c r="BS905" s="19" t="str">
        <f t="shared" si="90"/>
        <v>*</v>
      </c>
      <c r="BT905" s="8" t="str">
        <f t="shared" si="91"/>
        <v/>
      </c>
    </row>
    <row r="906" spans="1:72" hidden="1">
      <c r="A906" s="47" t="str">
        <f t="shared" si="87"/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 t="shared" si="86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88"/>
        <v>Aderente</v>
      </c>
      <c r="BR906" s="19" t="str">
        <f t="shared" si="89"/>
        <v>*</v>
      </c>
      <c r="BS906" s="19" t="str">
        <f t="shared" si="90"/>
        <v>*</v>
      </c>
      <c r="BT906" s="8" t="str">
        <f t="shared" si="91"/>
        <v/>
      </c>
    </row>
    <row r="907" spans="1:72" hidden="1">
      <c r="A907" s="47" t="str">
        <f t="shared" si="87"/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 t="shared" si="86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88"/>
        <v>Aderente</v>
      </c>
      <c r="BR907" s="19" t="str">
        <f t="shared" si="89"/>
        <v>*</v>
      </c>
      <c r="BS907" s="19" t="str">
        <f t="shared" si="90"/>
        <v>*</v>
      </c>
      <c r="BT907" s="8" t="str">
        <f t="shared" si="91"/>
        <v/>
      </c>
    </row>
    <row r="908" spans="1:72" hidden="1">
      <c r="A908" s="47" t="str">
        <f t="shared" si="87"/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 t="shared" si="86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88"/>
        <v>Aderente</v>
      </c>
      <c r="BR908" s="19" t="str">
        <f t="shared" si="89"/>
        <v>*</v>
      </c>
      <c r="BS908" s="19" t="str">
        <f t="shared" si="90"/>
        <v>*</v>
      </c>
      <c r="BT908" s="8" t="str">
        <f t="shared" si="91"/>
        <v/>
      </c>
    </row>
    <row r="909" spans="1:72" hidden="1">
      <c r="A909" s="47" t="str">
        <f t="shared" si="87"/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 t="shared" si="86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88"/>
        <v>Aderente</v>
      </c>
      <c r="BR909" s="19" t="str">
        <f t="shared" si="89"/>
        <v>*</v>
      </c>
      <c r="BS909" s="19" t="str">
        <f t="shared" si="90"/>
        <v>*</v>
      </c>
      <c r="BT909" s="8" t="str">
        <f t="shared" si="91"/>
        <v/>
      </c>
    </row>
    <row r="910" spans="1:72" hidden="1">
      <c r="A910" s="47" t="str">
        <f t="shared" si="87"/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 t="shared" si="86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88"/>
        <v>Aderente</v>
      </c>
      <c r="BR910" s="19" t="str">
        <f t="shared" si="89"/>
        <v>*</v>
      </c>
      <c r="BS910" s="19" t="str">
        <f t="shared" si="90"/>
        <v>*</v>
      </c>
      <c r="BT910" s="8" t="str">
        <f t="shared" si="91"/>
        <v/>
      </c>
    </row>
    <row r="911" spans="1:72" hidden="1">
      <c r="A911" s="47" t="str">
        <f t="shared" si="87"/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 t="shared" si="86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88"/>
        <v>Aderente</v>
      </c>
      <c r="BR911" s="19" t="str">
        <f t="shared" si="89"/>
        <v>*</v>
      </c>
      <c r="BS911" s="19" t="str">
        <f t="shared" si="90"/>
        <v>*</v>
      </c>
      <c r="BT911" s="8" t="str">
        <f t="shared" si="91"/>
        <v/>
      </c>
    </row>
    <row r="912" spans="1:72" hidden="1">
      <c r="A912" s="47" t="str">
        <f t="shared" si="87"/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 t="shared" si="86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88"/>
        <v>Aderente</v>
      </c>
      <c r="BR912" s="19" t="str">
        <f t="shared" si="89"/>
        <v>*</v>
      </c>
      <c r="BS912" s="19" t="str">
        <f t="shared" si="90"/>
        <v>*</v>
      </c>
      <c r="BT912" s="8" t="str">
        <f t="shared" si="91"/>
        <v/>
      </c>
    </row>
    <row r="913" spans="1:72" hidden="1">
      <c r="A913" s="47" t="str">
        <f t="shared" si="87"/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 t="shared" si="86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88"/>
        <v>Aderente</v>
      </c>
      <c r="BR913" s="19" t="str">
        <f t="shared" si="89"/>
        <v>*</v>
      </c>
      <c r="BS913" s="19" t="str">
        <f t="shared" si="90"/>
        <v>*</v>
      </c>
      <c r="BT913" s="8" t="str">
        <f t="shared" si="91"/>
        <v/>
      </c>
    </row>
    <row r="914" spans="1:72" hidden="1">
      <c r="A914" s="47" t="str">
        <f t="shared" si="87"/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 t="shared" si="86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88"/>
        <v>Aderente</v>
      </c>
      <c r="BR914" s="19" t="str">
        <f t="shared" si="89"/>
        <v>*</v>
      </c>
      <c r="BS914" s="19" t="str">
        <f t="shared" si="90"/>
        <v>*</v>
      </c>
      <c r="BT914" s="8" t="str">
        <f t="shared" si="91"/>
        <v/>
      </c>
    </row>
    <row r="915" spans="1:72" hidden="1">
      <c r="A915" s="47" t="str">
        <f t="shared" si="87"/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 t="shared" si="86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88"/>
        <v>Aderente</v>
      </c>
      <c r="BR915" s="19" t="str">
        <f t="shared" si="89"/>
        <v>*</v>
      </c>
      <c r="BS915" s="19" t="str">
        <f t="shared" si="90"/>
        <v>*</v>
      </c>
      <c r="BT915" s="8" t="str">
        <f t="shared" si="91"/>
        <v/>
      </c>
    </row>
    <row r="916" spans="1:72" hidden="1">
      <c r="A916" s="47" t="str">
        <f t="shared" si="87"/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 t="shared" si="86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88"/>
        <v>Aderente</v>
      </c>
      <c r="BR916" s="19" t="str">
        <f t="shared" si="89"/>
        <v>*</v>
      </c>
      <c r="BS916" s="19" t="str">
        <f t="shared" si="90"/>
        <v>*</v>
      </c>
      <c r="BT916" s="8" t="str">
        <f t="shared" si="91"/>
        <v/>
      </c>
    </row>
    <row r="917" spans="1:72" hidden="1">
      <c r="A917" s="47" t="str">
        <f t="shared" si="87"/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 t="shared" si="86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88"/>
        <v>Aderente</v>
      </c>
      <c r="BR917" s="19" t="str">
        <f t="shared" si="89"/>
        <v>*</v>
      </c>
      <c r="BS917" s="19" t="str">
        <f t="shared" si="90"/>
        <v>*</v>
      </c>
      <c r="BT917" s="8" t="str">
        <f t="shared" si="91"/>
        <v/>
      </c>
    </row>
    <row r="918" spans="1:72" hidden="1">
      <c r="A918" s="47" t="str">
        <f t="shared" si="87"/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 t="shared" si="86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88"/>
        <v>Aderente</v>
      </c>
      <c r="BR918" s="19" t="str">
        <f t="shared" si="89"/>
        <v>*</v>
      </c>
      <c r="BS918" s="19" t="str">
        <f t="shared" si="90"/>
        <v>*</v>
      </c>
      <c r="BT918" s="8" t="str">
        <f t="shared" si="91"/>
        <v/>
      </c>
    </row>
    <row r="919" spans="1:72" hidden="1">
      <c r="A919" s="47" t="str">
        <f t="shared" si="87"/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 t="shared" si="86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88"/>
        <v>Aderente</v>
      </c>
      <c r="BR919" s="19" t="str">
        <f t="shared" si="89"/>
        <v>*</v>
      </c>
      <c r="BS919" s="19" t="str">
        <f t="shared" si="90"/>
        <v>*</v>
      </c>
      <c r="BT919" s="8" t="str">
        <f t="shared" si="91"/>
        <v/>
      </c>
    </row>
    <row r="920" spans="1:72" hidden="1">
      <c r="A920" s="47" t="str">
        <f t="shared" si="87"/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 t="shared" si="86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88"/>
        <v>Aderente</v>
      </c>
      <c r="BR920" s="19" t="str">
        <f t="shared" si="89"/>
        <v>*</v>
      </c>
      <c r="BS920" s="19" t="str">
        <f t="shared" si="90"/>
        <v>*</v>
      </c>
      <c r="BT920" s="8" t="str">
        <f t="shared" si="91"/>
        <v/>
      </c>
    </row>
    <row r="921" spans="1:72" hidden="1">
      <c r="A921" s="47" t="str">
        <f t="shared" si="87"/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 t="shared" si="86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88"/>
        <v>Aderente</v>
      </c>
      <c r="BR921" s="19" t="str">
        <f t="shared" si="89"/>
        <v>*</v>
      </c>
      <c r="BS921" s="19" t="str">
        <f t="shared" si="90"/>
        <v>*</v>
      </c>
      <c r="BT921" s="8" t="str">
        <f t="shared" si="91"/>
        <v/>
      </c>
    </row>
    <row r="922" spans="1:72" hidden="1">
      <c r="A922" s="47" t="str">
        <f t="shared" si="87"/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 t="shared" si="86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88"/>
        <v>Aderente</v>
      </c>
      <c r="BR922" s="19" t="str">
        <f t="shared" si="89"/>
        <v>*</v>
      </c>
      <c r="BS922" s="19" t="str">
        <f t="shared" si="90"/>
        <v>*</v>
      </c>
      <c r="BT922" s="8" t="str">
        <f t="shared" si="91"/>
        <v/>
      </c>
    </row>
    <row r="923" spans="1:72" hidden="1">
      <c r="A923" s="47" t="str">
        <f t="shared" si="87"/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 t="shared" si="86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88"/>
        <v>Aderente</v>
      </c>
      <c r="BR923" s="19" t="str">
        <f t="shared" si="89"/>
        <v>*</v>
      </c>
      <c r="BS923" s="19" t="str">
        <f t="shared" si="90"/>
        <v>*</v>
      </c>
      <c r="BT923" s="8" t="str">
        <f t="shared" si="91"/>
        <v/>
      </c>
    </row>
    <row r="924" spans="1:72" hidden="1">
      <c r="A924" s="47" t="str">
        <f t="shared" si="87"/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 t="shared" si="86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88"/>
        <v>Aderente</v>
      </c>
      <c r="BR924" s="19" t="str">
        <f t="shared" si="89"/>
        <v>*</v>
      </c>
      <c r="BS924" s="19" t="str">
        <f t="shared" si="90"/>
        <v>*</v>
      </c>
      <c r="BT924" s="8" t="str">
        <f t="shared" si="91"/>
        <v/>
      </c>
    </row>
    <row r="925" spans="1:72" hidden="1">
      <c r="A925" s="47" t="str">
        <f t="shared" si="87"/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 t="shared" si="86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88"/>
        <v>Aderente</v>
      </c>
      <c r="BR925" s="19" t="str">
        <f t="shared" si="89"/>
        <v>*</v>
      </c>
      <c r="BS925" s="19" t="str">
        <f t="shared" si="90"/>
        <v>*</v>
      </c>
      <c r="BT925" s="8" t="str">
        <f t="shared" si="91"/>
        <v/>
      </c>
    </row>
    <row r="926" spans="1:72" hidden="1">
      <c r="A926" s="47" t="str">
        <f t="shared" si="87"/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 t="shared" si="86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88"/>
        <v>Aderente</v>
      </c>
      <c r="BR926" s="19" t="str">
        <f t="shared" si="89"/>
        <v>*</v>
      </c>
      <c r="BS926" s="19" t="str">
        <f t="shared" si="90"/>
        <v>*</v>
      </c>
      <c r="BT926" s="8" t="str">
        <f t="shared" si="91"/>
        <v/>
      </c>
    </row>
    <row r="927" spans="1:72" hidden="1">
      <c r="A927" s="47" t="str">
        <f t="shared" si="87"/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 t="shared" si="86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88"/>
        <v>Aderente</v>
      </c>
      <c r="BR927" s="19" t="str">
        <f t="shared" si="89"/>
        <v>*</v>
      </c>
      <c r="BS927" s="19" t="str">
        <f t="shared" si="90"/>
        <v>*</v>
      </c>
      <c r="BT927" s="8" t="str">
        <f t="shared" si="91"/>
        <v/>
      </c>
    </row>
    <row r="928" spans="1:72" hidden="1">
      <c r="A928" s="47" t="str">
        <f t="shared" si="87"/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 t="shared" si="86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88"/>
        <v>Aderente</v>
      </c>
      <c r="BR928" s="19" t="str">
        <f t="shared" si="89"/>
        <v>*</v>
      </c>
      <c r="BS928" s="19" t="str">
        <f t="shared" si="90"/>
        <v>*</v>
      </c>
      <c r="BT928" s="8" t="str">
        <f t="shared" si="91"/>
        <v/>
      </c>
    </row>
    <row r="929" spans="1:72" hidden="1">
      <c r="A929" s="47" t="str">
        <f t="shared" si="87"/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 t="shared" si="86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88"/>
        <v>Aderente</v>
      </c>
      <c r="BR929" s="19" t="str">
        <f t="shared" si="89"/>
        <v>*</v>
      </c>
      <c r="BS929" s="19" t="str">
        <f t="shared" si="90"/>
        <v>*</v>
      </c>
      <c r="BT929" s="8" t="str">
        <f t="shared" si="91"/>
        <v/>
      </c>
    </row>
    <row r="930" spans="1:72" hidden="1">
      <c r="A930" s="47" t="str">
        <f t="shared" si="87"/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 t="shared" si="86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88"/>
        <v>Aderente</v>
      </c>
      <c r="BR930" s="19" t="str">
        <f t="shared" si="89"/>
        <v>*</v>
      </c>
      <c r="BS930" s="19" t="str">
        <f t="shared" si="90"/>
        <v>*</v>
      </c>
      <c r="BT930" s="8" t="str">
        <f t="shared" si="91"/>
        <v/>
      </c>
    </row>
    <row r="931" spans="1:72" hidden="1">
      <c r="A931" s="47" t="str">
        <f t="shared" si="87"/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 t="shared" si="86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88"/>
        <v>Aderente</v>
      </c>
      <c r="BR931" s="19" t="str">
        <f t="shared" si="89"/>
        <v>*</v>
      </c>
      <c r="BS931" s="19" t="str">
        <f t="shared" si="90"/>
        <v>*</v>
      </c>
      <c r="BT931" s="8" t="str">
        <f t="shared" si="91"/>
        <v/>
      </c>
    </row>
    <row r="932" spans="1:72" hidden="1">
      <c r="A932" s="47" t="str">
        <f t="shared" si="87"/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 t="shared" si="86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88"/>
        <v>Aderente</v>
      </c>
      <c r="BR932" s="19" t="str">
        <f t="shared" si="89"/>
        <v>*</v>
      </c>
      <c r="BS932" s="19" t="str">
        <f t="shared" si="90"/>
        <v>*</v>
      </c>
      <c r="BT932" s="8" t="str">
        <f t="shared" si="91"/>
        <v/>
      </c>
    </row>
    <row r="933" spans="1:72" hidden="1">
      <c r="A933" s="47" t="str">
        <f t="shared" si="87"/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 t="shared" si="86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88"/>
        <v>Aderente</v>
      </c>
      <c r="BR933" s="19" t="str">
        <f t="shared" si="89"/>
        <v>*</v>
      </c>
      <c r="BS933" s="19" t="str">
        <f t="shared" si="90"/>
        <v>*</v>
      </c>
      <c r="BT933" s="8" t="str">
        <f t="shared" si="91"/>
        <v/>
      </c>
    </row>
    <row r="934" spans="1:72" hidden="1">
      <c r="A934" s="47" t="str">
        <f t="shared" si="87"/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 t="shared" si="86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88"/>
        <v>Aderente</v>
      </c>
      <c r="BR934" s="19" t="str">
        <f t="shared" si="89"/>
        <v>*</v>
      </c>
      <c r="BS934" s="19" t="str">
        <f t="shared" si="90"/>
        <v>*</v>
      </c>
      <c r="BT934" s="8" t="str">
        <f t="shared" si="91"/>
        <v/>
      </c>
    </row>
    <row r="935" spans="1:72" hidden="1">
      <c r="A935" s="47" t="str">
        <f t="shared" si="87"/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 t="shared" si="86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88"/>
        <v>Aderente</v>
      </c>
      <c r="BR935" s="19" t="str">
        <f t="shared" si="89"/>
        <v>*</v>
      </c>
      <c r="BS935" s="19" t="str">
        <f t="shared" si="90"/>
        <v>*</v>
      </c>
      <c r="BT935" s="8" t="str">
        <f t="shared" si="91"/>
        <v/>
      </c>
    </row>
    <row r="936" spans="1:72" hidden="1">
      <c r="A936" s="47" t="str">
        <f t="shared" si="87"/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 t="shared" si="86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88"/>
        <v>Aderente</v>
      </c>
      <c r="BR936" s="19" t="str">
        <f t="shared" si="89"/>
        <v>*</v>
      </c>
      <c r="BS936" s="19" t="str">
        <f t="shared" si="90"/>
        <v>*</v>
      </c>
      <c r="BT936" s="8" t="str">
        <f t="shared" si="91"/>
        <v/>
      </c>
    </row>
    <row r="937" spans="1:72" hidden="1">
      <c r="A937" s="47" t="str">
        <f t="shared" si="87"/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 t="shared" si="86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88"/>
        <v>Aderente</v>
      </c>
      <c r="BR937" s="19" t="str">
        <f t="shared" si="89"/>
        <v>*</v>
      </c>
      <c r="BS937" s="19" t="str">
        <f t="shared" si="90"/>
        <v>*</v>
      </c>
      <c r="BT937" s="8" t="str">
        <f t="shared" si="91"/>
        <v/>
      </c>
    </row>
    <row r="938" spans="1:72" hidden="1">
      <c r="A938" s="47" t="str">
        <f t="shared" si="87"/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 t="shared" si="86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88"/>
        <v>Aderente</v>
      </c>
      <c r="BR938" s="19" t="str">
        <f t="shared" si="89"/>
        <v>*</v>
      </c>
      <c r="BS938" s="19" t="str">
        <f t="shared" si="90"/>
        <v>*</v>
      </c>
      <c r="BT938" s="8" t="str">
        <f t="shared" si="91"/>
        <v/>
      </c>
    </row>
    <row r="939" spans="1:72" hidden="1">
      <c r="A939" s="47" t="str">
        <f t="shared" si="87"/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 t="shared" si="86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88"/>
        <v>Aderente</v>
      </c>
      <c r="BR939" s="19" t="str">
        <f t="shared" si="89"/>
        <v>*</v>
      </c>
      <c r="BS939" s="19" t="str">
        <f t="shared" si="90"/>
        <v>*</v>
      </c>
      <c r="BT939" s="8" t="str">
        <f t="shared" si="91"/>
        <v/>
      </c>
    </row>
    <row r="940" spans="1:72" hidden="1">
      <c r="A940" s="47" t="str">
        <f t="shared" si="87"/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 t="shared" si="86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88"/>
        <v>Aderente</v>
      </c>
      <c r="BR940" s="19" t="str">
        <f t="shared" si="89"/>
        <v>*</v>
      </c>
      <c r="BS940" s="19" t="str">
        <f t="shared" si="90"/>
        <v>*</v>
      </c>
      <c r="BT940" s="8" t="str">
        <f t="shared" si="91"/>
        <v/>
      </c>
    </row>
    <row r="941" spans="1:72" hidden="1">
      <c r="A941" s="47" t="str">
        <f t="shared" si="87"/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 t="shared" si="86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88"/>
        <v>Aderente</v>
      </c>
      <c r="BR941" s="19" t="str">
        <f t="shared" si="89"/>
        <v>*</v>
      </c>
      <c r="BS941" s="19" t="str">
        <f t="shared" si="90"/>
        <v>*</v>
      </c>
      <c r="BT941" s="8" t="str">
        <f t="shared" si="91"/>
        <v/>
      </c>
    </row>
    <row r="942" spans="1:72" hidden="1">
      <c r="A942" s="47" t="str">
        <f t="shared" si="87"/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 t="shared" si="86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88"/>
        <v>Aderente</v>
      </c>
      <c r="BR942" s="19" t="str">
        <f t="shared" si="89"/>
        <v>*</v>
      </c>
      <c r="BS942" s="19" t="str">
        <f t="shared" si="90"/>
        <v>*</v>
      </c>
      <c r="BT942" s="8" t="str">
        <f t="shared" si="91"/>
        <v/>
      </c>
    </row>
    <row r="943" spans="1:72" hidden="1">
      <c r="A943" s="47" t="str">
        <f t="shared" si="87"/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 t="shared" si="86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88"/>
        <v>Aderente</v>
      </c>
      <c r="BR943" s="19" t="str">
        <f t="shared" si="89"/>
        <v>*</v>
      </c>
      <c r="BS943" s="19" t="str">
        <f t="shared" si="90"/>
        <v>*</v>
      </c>
      <c r="BT943" s="8" t="str">
        <f t="shared" si="91"/>
        <v/>
      </c>
    </row>
    <row r="944" spans="1:72" hidden="1">
      <c r="A944" s="47" t="str">
        <f t="shared" si="87"/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 t="shared" si="86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88"/>
        <v>Aderente</v>
      </c>
      <c r="BR944" s="19" t="str">
        <f t="shared" si="89"/>
        <v>*</v>
      </c>
      <c r="BS944" s="19" t="str">
        <f t="shared" si="90"/>
        <v>*</v>
      </c>
      <c r="BT944" s="8" t="str">
        <f t="shared" si="91"/>
        <v/>
      </c>
    </row>
    <row r="945" spans="1:72" hidden="1">
      <c r="A945" s="47" t="str">
        <f t="shared" si="87"/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 t="shared" si="86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88"/>
        <v>Aderente</v>
      </c>
      <c r="BR945" s="19" t="str">
        <f t="shared" si="89"/>
        <v>*</v>
      </c>
      <c r="BS945" s="19" t="str">
        <f t="shared" si="90"/>
        <v>*</v>
      </c>
      <c r="BT945" s="8" t="str">
        <f t="shared" si="91"/>
        <v/>
      </c>
    </row>
    <row r="946" spans="1:72" hidden="1">
      <c r="A946" s="47" t="str">
        <f t="shared" si="87"/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 t="shared" si="86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88"/>
        <v>Aderente</v>
      </c>
      <c r="BR946" s="19" t="str">
        <f t="shared" si="89"/>
        <v>*</v>
      </c>
      <c r="BS946" s="19" t="str">
        <f t="shared" si="90"/>
        <v>*</v>
      </c>
      <c r="BT946" s="8" t="str">
        <f t="shared" si="91"/>
        <v/>
      </c>
    </row>
    <row r="947" spans="1:72" hidden="1">
      <c r="A947" s="47" t="str">
        <f t="shared" si="87"/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 t="shared" si="86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88"/>
        <v>Aderente</v>
      </c>
      <c r="BR947" s="19" t="str">
        <f t="shared" si="89"/>
        <v>*</v>
      </c>
      <c r="BS947" s="19" t="str">
        <f t="shared" si="90"/>
        <v>*</v>
      </c>
      <c r="BT947" s="8" t="str">
        <f t="shared" si="91"/>
        <v/>
      </c>
    </row>
    <row r="948" spans="1:72" hidden="1">
      <c r="A948" s="47" t="str">
        <f t="shared" si="87"/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 t="shared" si="86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88"/>
        <v>Aderente</v>
      </c>
      <c r="BR948" s="19" t="str">
        <f t="shared" si="89"/>
        <v>*</v>
      </c>
      <c r="BS948" s="19" t="str">
        <f t="shared" si="90"/>
        <v>*</v>
      </c>
      <c r="BT948" s="8" t="str">
        <f t="shared" si="91"/>
        <v/>
      </c>
    </row>
    <row r="949" spans="1:72" hidden="1">
      <c r="A949" s="47" t="str">
        <f t="shared" si="87"/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 t="shared" si="86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88"/>
        <v>Aderente</v>
      </c>
      <c r="BR949" s="19" t="str">
        <f t="shared" si="89"/>
        <v>*</v>
      </c>
      <c r="BS949" s="19" t="str">
        <f t="shared" si="90"/>
        <v>*</v>
      </c>
      <c r="BT949" s="8" t="str">
        <f t="shared" si="91"/>
        <v/>
      </c>
    </row>
    <row r="950" spans="1:72" hidden="1">
      <c r="A950" s="47" t="str">
        <f t="shared" si="87"/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 t="shared" si="86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88"/>
        <v>Aderente</v>
      </c>
      <c r="BR950" s="19" t="str">
        <f t="shared" si="89"/>
        <v>*</v>
      </c>
      <c r="BS950" s="19" t="str">
        <f t="shared" si="90"/>
        <v>*</v>
      </c>
      <c r="BT950" s="8" t="str">
        <f t="shared" si="91"/>
        <v/>
      </c>
    </row>
    <row r="951" spans="1:72" hidden="1">
      <c r="A951" s="47" t="str">
        <f t="shared" si="87"/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 t="shared" si="86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88"/>
        <v>Aderente</v>
      </c>
      <c r="BR951" s="19" t="str">
        <f t="shared" si="89"/>
        <v>*</v>
      </c>
      <c r="BS951" s="19" t="str">
        <f t="shared" si="90"/>
        <v>*</v>
      </c>
      <c r="BT951" s="8" t="str">
        <f t="shared" si="91"/>
        <v/>
      </c>
    </row>
    <row r="952" spans="1:72" hidden="1">
      <c r="A952" s="47" t="str">
        <f t="shared" si="87"/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 t="shared" si="86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88"/>
        <v>Aderente</v>
      </c>
      <c r="BR952" s="19" t="str">
        <f t="shared" si="89"/>
        <v>*</v>
      </c>
      <c r="BS952" s="19" t="str">
        <f t="shared" si="90"/>
        <v>*</v>
      </c>
      <c r="BT952" s="8" t="str">
        <f t="shared" si="91"/>
        <v/>
      </c>
    </row>
    <row r="953" spans="1:72" hidden="1">
      <c r="A953" s="47" t="str">
        <f t="shared" si="87"/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 t="shared" si="86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88"/>
        <v>Aderente</v>
      </c>
      <c r="BR953" s="19" t="str">
        <f t="shared" si="89"/>
        <v>*</v>
      </c>
      <c r="BS953" s="19" t="str">
        <f t="shared" si="90"/>
        <v>*</v>
      </c>
      <c r="BT953" s="8" t="str">
        <f t="shared" si="91"/>
        <v/>
      </c>
    </row>
    <row r="954" spans="1:72" hidden="1">
      <c r="A954" s="47" t="str">
        <f t="shared" si="87"/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 t="shared" si="86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88"/>
        <v>Aderente</v>
      </c>
      <c r="BR954" s="19" t="str">
        <f t="shared" si="89"/>
        <v>*</v>
      </c>
      <c r="BS954" s="19" t="str">
        <f t="shared" si="90"/>
        <v>*</v>
      </c>
      <c r="BT954" s="8" t="str">
        <f t="shared" si="91"/>
        <v/>
      </c>
    </row>
    <row r="955" spans="1:72" hidden="1">
      <c r="A955" s="47" t="str">
        <f t="shared" si="87"/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 t="shared" si="86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88"/>
        <v>Aderente</v>
      </c>
      <c r="BR955" s="19" t="str">
        <f t="shared" si="89"/>
        <v>*</v>
      </c>
      <c r="BS955" s="19" t="str">
        <f t="shared" si="90"/>
        <v>*</v>
      </c>
      <c r="BT955" s="8" t="str">
        <f t="shared" si="91"/>
        <v/>
      </c>
    </row>
    <row r="956" spans="1:72" hidden="1">
      <c r="A956" s="47" t="str">
        <f t="shared" si="87"/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 t="shared" si="86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88"/>
        <v>Aderente</v>
      </c>
      <c r="BR956" s="19" t="str">
        <f t="shared" si="89"/>
        <v>*</v>
      </c>
      <c r="BS956" s="19" t="str">
        <f t="shared" si="90"/>
        <v>*</v>
      </c>
      <c r="BT956" s="8" t="str">
        <f t="shared" si="91"/>
        <v/>
      </c>
    </row>
    <row r="957" spans="1:72" hidden="1">
      <c r="A957" s="47" t="str">
        <f t="shared" si="87"/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 t="shared" si="86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88"/>
        <v>Aderente</v>
      </c>
      <c r="BR957" s="19" t="str">
        <f t="shared" si="89"/>
        <v>*</v>
      </c>
      <c r="BS957" s="19" t="str">
        <f t="shared" si="90"/>
        <v>*</v>
      </c>
      <c r="BT957" s="8" t="str">
        <f t="shared" si="91"/>
        <v/>
      </c>
    </row>
    <row r="958" spans="1:72" hidden="1">
      <c r="A958" s="47" t="str">
        <f t="shared" si="87"/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 t="shared" si="86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88"/>
        <v>Aderente</v>
      </c>
      <c r="BR958" s="19" t="str">
        <f t="shared" si="89"/>
        <v>*</v>
      </c>
      <c r="BS958" s="19" t="str">
        <f t="shared" si="90"/>
        <v>*</v>
      </c>
      <c r="BT958" s="8" t="str">
        <f t="shared" si="91"/>
        <v/>
      </c>
    </row>
    <row r="959" spans="1:72" hidden="1">
      <c r="A959" s="47" t="str">
        <f t="shared" si="87"/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 t="shared" si="86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88"/>
        <v>Aderente</v>
      </c>
      <c r="BR959" s="19" t="str">
        <f t="shared" si="89"/>
        <v>*</v>
      </c>
      <c r="BS959" s="19" t="str">
        <f t="shared" si="90"/>
        <v>*</v>
      </c>
      <c r="BT959" s="8" t="str">
        <f t="shared" si="91"/>
        <v/>
      </c>
    </row>
    <row r="960" spans="1:72" hidden="1">
      <c r="A960" s="47" t="str">
        <f t="shared" si="87"/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 t="shared" si="86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88"/>
        <v>Aderente</v>
      </c>
      <c r="BR960" s="19" t="str">
        <f t="shared" si="89"/>
        <v>*</v>
      </c>
      <c r="BS960" s="19" t="str">
        <f t="shared" si="90"/>
        <v>*</v>
      </c>
      <c r="BT960" s="8" t="str">
        <f t="shared" si="91"/>
        <v/>
      </c>
    </row>
    <row r="961" spans="1:72" hidden="1">
      <c r="A961" s="47" t="str">
        <f t="shared" si="87"/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 t="shared" si="86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88"/>
        <v>Aderente</v>
      </c>
      <c r="BR961" s="19" t="str">
        <f t="shared" si="89"/>
        <v>*</v>
      </c>
      <c r="BS961" s="19" t="str">
        <f t="shared" si="90"/>
        <v>*</v>
      </c>
      <c r="BT961" s="8" t="str">
        <f t="shared" si="91"/>
        <v/>
      </c>
    </row>
    <row r="962" spans="1:72" hidden="1">
      <c r="A962" s="47" t="str">
        <f t="shared" si="87"/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 t="shared" si="86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88"/>
        <v>Aderente</v>
      </c>
      <c r="BR962" s="19" t="str">
        <f t="shared" si="89"/>
        <v>*</v>
      </c>
      <c r="BS962" s="19" t="str">
        <f t="shared" si="90"/>
        <v>*</v>
      </c>
      <c r="BT962" s="8" t="str">
        <f t="shared" si="91"/>
        <v/>
      </c>
    </row>
    <row r="963" spans="1:72" hidden="1">
      <c r="A963" s="47" t="str">
        <f t="shared" si="87"/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 t="shared" si="86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88"/>
        <v>Aderente</v>
      </c>
      <c r="BR963" s="19" t="str">
        <f t="shared" si="89"/>
        <v>*</v>
      </c>
      <c r="BS963" s="19" t="str">
        <f t="shared" si="90"/>
        <v>*</v>
      </c>
      <c r="BT963" s="8" t="str">
        <f t="shared" si="91"/>
        <v/>
      </c>
    </row>
    <row r="964" spans="1:72" hidden="1">
      <c r="A964" s="47" t="str">
        <f t="shared" si="87"/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 t="shared" si="86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88"/>
        <v>Aderente</v>
      </c>
      <c r="BR964" s="19" t="str">
        <f t="shared" si="89"/>
        <v>*</v>
      </c>
      <c r="BS964" s="19" t="str">
        <f t="shared" si="90"/>
        <v>*</v>
      </c>
      <c r="BT964" s="8" t="str">
        <f t="shared" si="91"/>
        <v/>
      </c>
    </row>
    <row r="965" spans="1:72" hidden="1">
      <c r="A965" s="47" t="str">
        <f t="shared" si="87"/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 t="shared" si="86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88"/>
        <v>Aderente</v>
      </c>
      <c r="BR965" s="19" t="str">
        <f t="shared" si="89"/>
        <v>*</v>
      </c>
      <c r="BS965" s="19" t="str">
        <f t="shared" si="90"/>
        <v>*</v>
      </c>
      <c r="BT965" s="8" t="str">
        <f t="shared" si="91"/>
        <v/>
      </c>
    </row>
    <row r="966" spans="1:72" hidden="1">
      <c r="A966" s="47" t="str">
        <f t="shared" si="87"/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 t="shared" si="86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88"/>
        <v>Aderente</v>
      </c>
      <c r="BR966" s="19" t="str">
        <f t="shared" si="89"/>
        <v>*</v>
      </c>
      <c r="BS966" s="19" t="str">
        <f t="shared" si="90"/>
        <v>*</v>
      </c>
      <c r="BT966" s="8" t="str">
        <f t="shared" si="91"/>
        <v/>
      </c>
    </row>
    <row r="967" spans="1:72" hidden="1">
      <c r="A967" s="47" t="str">
        <f t="shared" si="87"/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 t="shared" ref="AY967:AY1001" si="92"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88"/>
        <v>Aderente</v>
      </c>
      <c r="BR967" s="19" t="str">
        <f t="shared" si="89"/>
        <v>*</v>
      </c>
      <c r="BS967" s="19" t="str">
        <f t="shared" si="90"/>
        <v>*</v>
      </c>
      <c r="BT967" s="8" t="str">
        <f t="shared" si="91"/>
        <v/>
      </c>
    </row>
    <row r="968" spans="1:72" hidden="1">
      <c r="A968" s="47" t="str">
        <f t="shared" ref="A968:A1001" si="93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 t="shared" si="92"/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4">IF(AND(BR968&lt;1,BS968&lt;1),"Produção e Intervalo",IF(BR968&lt;1,"Intervalo",IF(BS968&lt;1,"Produção","Aderente")))</f>
        <v>Aderente</v>
      </c>
      <c r="BR968" s="19" t="str">
        <f t="shared" ref="BR968:BR1001" si="95">IF(OR(B968="",F968=""),"*",AY968/P968)</f>
        <v>*</v>
      </c>
      <c r="BS968" s="19" t="str">
        <f t="shared" ref="BS968:BS1001" si="96">IF(OR(B968="",F968=""),"*",BA968/Q968)</f>
        <v>*</v>
      </c>
      <c r="BT968" s="8" t="str">
        <f t="shared" ref="BT968:BT1001" si="97">IF(BN968="","",SUBSTITUTE(BM968," ","")&amp;SUBSTITUTE(BN968," ",""))</f>
        <v/>
      </c>
    </row>
    <row r="969" spans="1:72" hidden="1">
      <c r="A969" s="47" t="str">
        <f t="shared" si="93"/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 t="shared" si="92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4"/>
        <v>Aderente</v>
      </c>
      <c r="BR969" s="19" t="str">
        <f t="shared" si="95"/>
        <v>*</v>
      </c>
      <c r="BS969" s="19" t="str">
        <f t="shared" si="96"/>
        <v>*</v>
      </c>
      <c r="BT969" s="8" t="str">
        <f t="shared" si="97"/>
        <v/>
      </c>
    </row>
    <row r="970" spans="1:72" hidden="1">
      <c r="A970" s="47" t="str">
        <f t="shared" si="93"/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 t="shared" si="92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4"/>
        <v>Aderente</v>
      </c>
      <c r="BR970" s="19" t="str">
        <f t="shared" si="95"/>
        <v>*</v>
      </c>
      <c r="BS970" s="19" t="str">
        <f t="shared" si="96"/>
        <v>*</v>
      </c>
      <c r="BT970" s="8" t="str">
        <f t="shared" si="97"/>
        <v/>
      </c>
    </row>
    <row r="971" spans="1:72" hidden="1">
      <c r="A971" s="47" t="str">
        <f t="shared" si="93"/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 t="shared" si="92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4"/>
        <v>Aderente</v>
      </c>
      <c r="BR971" s="19" t="str">
        <f t="shared" si="95"/>
        <v>*</v>
      </c>
      <c r="BS971" s="19" t="str">
        <f t="shared" si="96"/>
        <v>*</v>
      </c>
      <c r="BT971" s="8" t="str">
        <f t="shared" si="97"/>
        <v/>
      </c>
    </row>
    <row r="972" spans="1:72" hidden="1">
      <c r="A972" s="47" t="str">
        <f t="shared" si="93"/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 t="shared" si="92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4"/>
        <v>Aderente</v>
      </c>
      <c r="BR972" s="19" t="str">
        <f t="shared" si="95"/>
        <v>*</v>
      </c>
      <c r="BS972" s="19" t="str">
        <f t="shared" si="96"/>
        <v>*</v>
      </c>
      <c r="BT972" s="8" t="str">
        <f t="shared" si="97"/>
        <v/>
      </c>
    </row>
    <row r="973" spans="1:72" hidden="1">
      <c r="A973" s="47" t="str">
        <f t="shared" si="93"/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 t="shared" si="92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4"/>
        <v>Aderente</v>
      </c>
      <c r="BR973" s="19" t="str">
        <f t="shared" si="95"/>
        <v>*</v>
      </c>
      <c r="BS973" s="19" t="str">
        <f t="shared" si="96"/>
        <v>*</v>
      </c>
      <c r="BT973" s="8" t="str">
        <f t="shared" si="97"/>
        <v/>
      </c>
    </row>
    <row r="974" spans="1:72" hidden="1">
      <c r="A974" s="47" t="str">
        <f t="shared" si="93"/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 t="shared" si="92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4"/>
        <v>Aderente</v>
      </c>
      <c r="BR974" s="19" t="str">
        <f t="shared" si="95"/>
        <v>*</v>
      </c>
      <c r="BS974" s="19" t="str">
        <f t="shared" si="96"/>
        <v>*</v>
      </c>
      <c r="BT974" s="8" t="str">
        <f t="shared" si="97"/>
        <v/>
      </c>
    </row>
    <row r="975" spans="1:72" hidden="1">
      <c r="A975" s="47" t="str">
        <f t="shared" si="93"/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 t="shared" si="92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4"/>
        <v>Aderente</v>
      </c>
      <c r="BR975" s="19" t="str">
        <f t="shared" si="95"/>
        <v>*</v>
      </c>
      <c r="BS975" s="19" t="str">
        <f t="shared" si="96"/>
        <v>*</v>
      </c>
      <c r="BT975" s="8" t="str">
        <f t="shared" si="97"/>
        <v/>
      </c>
    </row>
    <row r="976" spans="1:72" hidden="1">
      <c r="A976" s="47" t="str">
        <f t="shared" si="93"/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 t="shared" si="92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4"/>
        <v>Aderente</v>
      </c>
      <c r="BR976" s="19" t="str">
        <f t="shared" si="95"/>
        <v>*</v>
      </c>
      <c r="BS976" s="19" t="str">
        <f t="shared" si="96"/>
        <v>*</v>
      </c>
      <c r="BT976" s="8" t="str">
        <f t="shared" si="97"/>
        <v/>
      </c>
    </row>
    <row r="977" spans="1:72" hidden="1">
      <c r="A977" s="47" t="str">
        <f t="shared" si="93"/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 t="shared" si="92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4"/>
        <v>Aderente</v>
      </c>
      <c r="BR977" s="19" t="str">
        <f t="shared" si="95"/>
        <v>*</v>
      </c>
      <c r="BS977" s="19" t="str">
        <f t="shared" si="96"/>
        <v>*</v>
      </c>
      <c r="BT977" s="8" t="str">
        <f t="shared" si="97"/>
        <v/>
      </c>
    </row>
    <row r="978" spans="1:72" hidden="1">
      <c r="A978" s="47" t="str">
        <f t="shared" si="93"/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 t="shared" si="92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4"/>
        <v>Aderente</v>
      </c>
      <c r="BR978" s="19" t="str">
        <f t="shared" si="95"/>
        <v>*</v>
      </c>
      <c r="BS978" s="19" t="str">
        <f t="shared" si="96"/>
        <v>*</v>
      </c>
      <c r="BT978" s="8" t="str">
        <f t="shared" si="97"/>
        <v/>
      </c>
    </row>
    <row r="979" spans="1:72" hidden="1">
      <c r="A979" s="47" t="str">
        <f t="shared" si="93"/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 t="shared" si="92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4"/>
        <v>Aderente</v>
      </c>
      <c r="BR979" s="19" t="str">
        <f t="shared" si="95"/>
        <v>*</v>
      </c>
      <c r="BS979" s="19" t="str">
        <f t="shared" si="96"/>
        <v>*</v>
      </c>
      <c r="BT979" s="8" t="str">
        <f t="shared" si="97"/>
        <v/>
      </c>
    </row>
    <row r="980" spans="1:72" hidden="1">
      <c r="A980" s="47" t="str">
        <f t="shared" si="93"/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 t="shared" si="92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4"/>
        <v>Aderente</v>
      </c>
      <c r="BR980" s="19" t="str">
        <f t="shared" si="95"/>
        <v>*</v>
      </c>
      <c r="BS980" s="19" t="str">
        <f t="shared" si="96"/>
        <v>*</v>
      </c>
      <c r="BT980" s="8" t="str">
        <f t="shared" si="97"/>
        <v/>
      </c>
    </row>
    <row r="981" spans="1:72" hidden="1">
      <c r="A981" s="47" t="str">
        <f t="shared" si="93"/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 t="shared" si="92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4"/>
        <v>Aderente</v>
      </c>
      <c r="BR981" s="19" t="str">
        <f t="shared" si="95"/>
        <v>*</v>
      </c>
      <c r="BS981" s="19" t="str">
        <f t="shared" si="96"/>
        <v>*</v>
      </c>
      <c r="BT981" s="8" t="str">
        <f t="shared" si="97"/>
        <v/>
      </c>
    </row>
    <row r="982" spans="1:72" hidden="1">
      <c r="A982" s="47" t="str">
        <f t="shared" si="93"/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 t="shared" si="92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4"/>
        <v>Aderente</v>
      </c>
      <c r="BR982" s="19" t="str">
        <f t="shared" si="95"/>
        <v>*</v>
      </c>
      <c r="BS982" s="19" t="str">
        <f t="shared" si="96"/>
        <v>*</v>
      </c>
      <c r="BT982" s="8" t="str">
        <f t="shared" si="97"/>
        <v/>
      </c>
    </row>
    <row r="983" spans="1:72" hidden="1">
      <c r="A983" s="47" t="str">
        <f t="shared" si="93"/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 t="shared" si="92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4"/>
        <v>Aderente</v>
      </c>
      <c r="BR983" s="19" t="str">
        <f t="shared" si="95"/>
        <v>*</v>
      </c>
      <c r="BS983" s="19" t="str">
        <f t="shared" si="96"/>
        <v>*</v>
      </c>
      <c r="BT983" s="8" t="str">
        <f t="shared" si="97"/>
        <v/>
      </c>
    </row>
    <row r="984" spans="1:72" hidden="1">
      <c r="A984" s="47" t="str">
        <f t="shared" si="93"/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 t="shared" si="92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4"/>
        <v>Aderente</v>
      </c>
      <c r="BR984" s="19" t="str">
        <f t="shared" si="95"/>
        <v>*</v>
      </c>
      <c r="BS984" s="19" t="str">
        <f t="shared" si="96"/>
        <v>*</v>
      </c>
      <c r="BT984" s="8" t="str">
        <f t="shared" si="97"/>
        <v/>
      </c>
    </row>
    <row r="985" spans="1:72" hidden="1">
      <c r="A985" s="47" t="str">
        <f t="shared" si="93"/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 t="shared" si="92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4"/>
        <v>Aderente</v>
      </c>
      <c r="BR985" s="19" t="str">
        <f t="shared" si="95"/>
        <v>*</v>
      </c>
      <c r="BS985" s="19" t="str">
        <f t="shared" si="96"/>
        <v>*</v>
      </c>
      <c r="BT985" s="8" t="str">
        <f t="shared" si="97"/>
        <v/>
      </c>
    </row>
    <row r="986" spans="1:72" hidden="1">
      <c r="A986" s="47" t="str">
        <f t="shared" si="93"/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 t="shared" si="92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4"/>
        <v>Aderente</v>
      </c>
      <c r="BR986" s="19" t="str">
        <f t="shared" si="95"/>
        <v>*</v>
      </c>
      <c r="BS986" s="19" t="str">
        <f t="shared" si="96"/>
        <v>*</v>
      </c>
      <c r="BT986" s="8" t="str">
        <f t="shared" si="97"/>
        <v/>
      </c>
    </row>
    <row r="987" spans="1:72" hidden="1">
      <c r="A987" s="47" t="str">
        <f t="shared" si="93"/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 t="shared" si="92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4"/>
        <v>Aderente</v>
      </c>
      <c r="BR987" s="19" t="str">
        <f t="shared" si="95"/>
        <v>*</v>
      </c>
      <c r="BS987" s="19" t="str">
        <f t="shared" si="96"/>
        <v>*</v>
      </c>
      <c r="BT987" s="8" t="str">
        <f t="shared" si="97"/>
        <v/>
      </c>
    </row>
    <row r="988" spans="1:72" hidden="1">
      <c r="A988" s="47" t="str">
        <f t="shared" si="93"/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 t="shared" si="92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4"/>
        <v>Aderente</v>
      </c>
      <c r="BR988" s="19" t="str">
        <f t="shared" si="95"/>
        <v>*</v>
      </c>
      <c r="BS988" s="19" t="str">
        <f t="shared" si="96"/>
        <v>*</v>
      </c>
      <c r="BT988" s="8" t="str">
        <f t="shared" si="97"/>
        <v/>
      </c>
    </row>
    <row r="989" spans="1:72" hidden="1">
      <c r="A989" s="47" t="str">
        <f t="shared" si="93"/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 t="shared" si="92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4"/>
        <v>Aderente</v>
      </c>
      <c r="BR989" s="19" t="str">
        <f t="shared" si="95"/>
        <v>*</v>
      </c>
      <c r="BS989" s="19" t="str">
        <f t="shared" si="96"/>
        <v>*</v>
      </c>
      <c r="BT989" s="8" t="str">
        <f t="shared" si="97"/>
        <v/>
      </c>
    </row>
    <row r="990" spans="1:72" hidden="1">
      <c r="A990" s="47" t="str">
        <f t="shared" si="93"/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 t="shared" si="92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4"/>
        <v>Aderente</v>
      </c>
      <c r="BR990" s="19" t="str">
        <f t="shared" si="95"/>
        <v>*</v>
      </c>
      <c r="BS990" s="19" t="str">
        <f t="shared" si="96"/>
        <v>*</v>
      </c>
      <c r="BT990" s="8" t="str">
        <f t="shared" si="97"/>
        <v/>
      </c>
    </row>
    <row r="991" spans="1:72" hidden="1">
      <c r="A991" s="47" t="str">
        <f t="shared" si="93"/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 t="shared" si="92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4"/>
        <v>Aderente</v>
      </c>
      <c r="BR991" s="19" t="str">
        <f t="shared" si="95"/>
        <v>*</v>
      </c>
      <c r="BS991" s="19" t="str">
        <f t="shared" si="96"/>
        <v>*</v>
      </c>
      <c r="BT991" s="8" t="str">
        <f t="shared" si="97"/>
        <v/>
      </c>
    </row>
    <row r="992" spans="1:72" hidden="1">
      <c r="A992" s="47" t="str">
        <f t="shared" si="93"/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 t="shared" si="92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4"/>
        <v>Aderente</v>
      </c>
      <c r="BR992" s="19" t="str">
        <f t="shared" si="95"/>
        <v>*</v>
      </c>
      <c r="BS992" s="19" t="str">
        <f t="shared" si="96"/>
        <v>*</v>
      </c>
      <c r="BT992" s="8" t="str">
        <f t="shared" si="97"/>
        <v/>
      </c>
    </row>
    <row r="993" spans="1:72" hidden="1">
      <c r="A993" s="47" t="str">
        <f t="shared" si="93"/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 t="shared" si="92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4"/>
        <v>Aderente</v>
      </c>
      <c r="BR993" s="19" t="str">
        <f t="shared" si="95"/>
        <v>*</v>
      </c>
      <c r="BS993" s="19" t="str">
        <f t="shared" si="96"/>
        <v>*</v>
      </c>
      <c r="BT993" s="8" t="str">
        <f t="shared" si="97"/>
        <v/>
      </c>
    </row>
    <row r="994" spans="1:72" hidden="1">
      <c r="A994" s="47" t="str">
        <f t="shared" si="93"/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 t="shared" si="92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4"/>
        <v>Aderente</v>
      </c>
      <c r="BR994" s="19" t="str">
        <f t="shared" si="95"/>
        <v>*</v>
      </c>
      <c r="BS994" s="19" t="str">
        <f t="shared" si="96"/>
        <v>*</v>
      </c>
      <c r="BT994" s="8" t="str">
        <f t="shared" si="97"/>
        <v/>
      </c>
    </row>
    <row r="995" spans="1:72" hidden="1">
      <c r="A995" s="47" t="str">
        <f t="shared" si="93"/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 t="shared" si="92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4"/>
        <v>Aderente</v>
      </c>
      <c r="BR995" s="19" t="str">
        <f t="shared" si="95"/>
        <v>*</v>
      </c>
      <c r="BS995" s="19" t="str">
        <f t="shared" si="96"/>
        <v>*</v>
      </c>
      <c r="BT995" s="8" t="str">
        <f t="shared" si="97"/>
        <v/>
      </c>
    </row>
    <row r="996" spans="1:72" hidden="1">
      <c r="A996" s="47" t="str">
        <f t="shared" si="93"/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 t="shared" si="92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4"/>
        <v>Aderente</v>
      </c>
      <c r="BR996" s="19" t="str">
        <f t="shared" si="95"/>
        <v>*</v>
      </c>
      <c r="BS996" s="19" t="str">
        <f t="shared" si="96"/>
        <v>*</v>
      </c>
      <c r="BT996" s="8" t="str">
        <f t="shared" si="97"/>
        <v/>
      </c>
    </row>
    <row r="997" spans="1:72" hidden="1">
      <c r="A997" s="47" t="str">
        <f t="shared" si="93"/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 t="shared" si="92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4"/>
        <v>Aderente</v>
      </c>
      <c r="BR997" s="19" t="str">
        <f t="shared" si="95"/>
        <v>*</v>
      </c>
      <c r="BS997" s="19" t="str">
        <f t="shared" si="96"/>
        <v>*</v>
      </c>
      <c r="BT997" s="8" t="str">
        <f t="shared" si="97"/>
        <v/>
      </c>
    </row>
    <row r="998" spans="1:72" hidden="1">
      <c r="A998" s="47" t="str">
        <f t="shared" si="93"/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 t="shared" si="92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4"/>
        <v>Aderente</v>
      </c>
      <c r="BR998" s="19" t="str">
        <f t="shared" si="95"/>
        <v>*</v>
      </c>
      <c r="BS998" s="19" t="str">
        <f t="shared" si="96"/>
        <v>*</v>
      </c>
      <c r="BT998" s="8" t="str">
        <f t="shared" si="97"/>
        <v/>
      </c>
    </row>
    <row r="999" spans="1:72" hidden="1">
      <c r="A999" s="47" t="str">
        <f t="shared" si="93"/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 t="shared" si="92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4"/>
        <v>Aderente</v>
      </c>
      <c r="BR999" s="19" t="str">
        <f t="shared" si="95"/>
        <v>*</v>
      </c>
      <c r="BS999" s="19" t="str">
        <f t="shared" si="96"/>
        <v>*</v>
      </c>
      <c r="BT999" s="8" t="str">
        <f t="shared" si="97"/>
        <v/>
      </c>
    </row>
    <row r="1000" spans="1:72" hidden="1">
      <c r="A1000" s="47" t="str">
        <f t="shared" si="93"/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 t="shared" si="92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4"/>
        <v>Aderente</v>
      </c>
      <c r="BR1000" s="19" t="str">
        <f t="shared" si="95"/>
        <v>*</v>
      </c>
      <c r="BS1000" s="19" t="str">
        <f t="shared" si="96"/>
        <v>*</v>
      </c>
      <c r="BT1000" s="8" t="str">
        <f t="shared" si="97"/>
        <v/>
      </c>
    </row>
    <row r="1001" spans="1:72" hidden="1">
      <c r="A1001" s="47" t="str">
        <f t="shared" si="93"/>
        <v/>
      </c>
      <c r="B1001" s="102"/>
      <c r="C1001" s="135" t="str">
        <f>IF(BS_CONTROLE[[#This Row],[DATA]]="","",WEEKNUM(BS_CONTROLE[[#This Row],[DATA]]))</f>
        <v/>
      </c>
      <c r="D1001" s="104"/>
      <c r="E1001" s="159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4" t="str">
        <f t="shared" si="92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4"/>
        <v>Aderente</v>
      </c>
      <c r="BR1001" s="19" t="str">
        <f t="shared" si="95"/>
        <v>*</v>
      </c>
      <c r="BS1001" s="19" t="str">
        <f t="shared" si="96"/>
        <v>*</v>
      </c>
      <c r="BT1001" s="8" t="str">
        <f t="shared" si="97"/>
        <v/>
      </c>
    </row>
  </sheetData>
  <protectedRanges>
    <protectedRange sqref="Z28" name="Range1_19_1"/>
  </protectedRanges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1" type="noConversion"/>
  <conditionalFormatting sqref="X4 Y2:Z27 Y29:Z1001">
    <cfRule type="cellIs" dxfId="171" priority="53882" operator="equal">
      <formula>"OPORTUNIDADE"</formula>
    </cfRule>
  </conditionalFormatting>
  <conditionalFormatting sqref="Y6:Z27 Y29:Z1001">
    <cfRule type="cellIs" dxfId="170" priority="11468" operator="equal">
      <formula>"NÃO"</formula>
    </cfRule>
    <cfRule type="cellIs" dxfId="169" priority="11469" operator="equal">
      <formula>"SIM"</formula>
    </cfRule>
  </conditionalFormatting>
  <conditionalFormatting sqref="AZ6:AZ1001">
    <cfRule type="expression" dxfId="168" priority="53924">
      <formula>#REF!=1</formula>
    </cfRule>
  </conditionalFormatting>
  <conditionalFormatting sqref="BE6:BE1001 U6:U1001 AY6:AY1001">
    <cfRule type="cellIs" dxfId="167" priority="53908" operator="equal">
      <formula>"ERRO"</formula>
    </cfRule>
  </conditionalFormatting>
  <conditionalFormatting sqref="BQ6:BQ1001">
    <cfRule type="cellIs" dxfId="166" priority="53903" operator="equal">
      <formula>"Produção e Intervalo"</formula>
    </cfRule>
    <cfRule type="cellIs" dxfId="165" priority="53904" operator="equal">
      <formula>"Aderente"</formula>
    </cfRule>
    <cfRule type="cellIs" dxfId="164" priority="53905" operator="equal">
      <formula>"Intervalo"</formula>
    </cfRule>
    <cfRule type="cellIs" dxfId="163" priority="53906" operator="equal">
      <formula>"Produção"</formula>
    </cfRule>
    <cfRule type="cellIs" dxfId="162" priority="53907" operator="equal">
      <formula>"ERRO"</formula>
    </cfRule>
  </conditionalFormatting>
  <conditionalFormatting sqref="BR6:BS1001">
    <cfRule type="cellIs" dxfId="161" priority="53885" operator="equal">
      <formula>"*"</formula>
    </cfRule>
    <cfRule type="cellIs" dxfId="160" priority="53886" operator="greaterThanOrEqual">
      <formula>1</formula>
    </cfRule>
    <cfRule type="cellIs" dxfId="159" priority="53887" operator="lessThan">
      <formula>1</formula>
    </cfRule>
  </conditionalFormatting>
  <conditionalFormatting sqref="BH6:BH1001">
    <cfRule type="iconSet" priority="60669">
      <iconSet showValue="0">
        <cfvo type="percent" val="0"/>
        <cfvo type="num" val="1"/>
        <cfvo type="num" val="1" gte="0"/>
      </iconSet>
    </cfRule>
    <cfRule type="iconSet" priority="60670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71">
      <iconSet showValue="0">
        <cfvo type="percent" val="0"/>
        <cfvo type="num" val="1"/>
        <cfvo type="num" val="1" gte="0"/>
      </iconSet>
    </cfRule>
  </conditionalFormatting>
  <conditionalFormatting sqref="BJ6:BJ1001">
    <cfRule type="iconSet" priority="60672">
      <iconSet showValue="0">
        <cfvo type="percent" val="0"/>
        <cfvo type="num" val="1"/>
        <cfvo type="num" val="1" gte="0"/>
      </iconSet>
    </cfRule>
  </conditionalFormatting>
  <conditionalFormatting sqref="BP6:BP1001">
    <cfRule type="iconSet" priority="60673">
      <iconSet showValue="0">
        <cfvo type="percent" val="0"/>
        <cfvo type="num" val="1"/>
        <cfvo type="num" val="1" gte="0"/>
      </iconSet>
    </cfRule>
  </conditionalFormatting>
  <conditionalFormatting sqref="BK6 BK8:BK164 BK166:BK1001">
    <cfRule type="iconSet" priority="60674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11" operator="equal">
      <formula>"OPORTUNIDADE"</formula>
    </cfRule>
  </conditionalFormatting>
  <conditionalFormatting sqref="Z28">
    <cfRule type="cellIs" dxfId="157" priority="9" operator="equal">
      <formula>"NÃO"</formula>
    </cfRule>
    <cfRule type="cellIs" dxfId="156" priority="10" operator="equal">
      <formula>"SIM"</formula>
    </cfRule>
  </conditionalFormatting>
  <conditionalFormatting sqref="Y28">
    <cfRule type="cellIs" dxfId="155" priority="8" operator="equal">
      <formula>"OPORTUNIDADE"</formula>
    </cfRule>
  </conditionalFormatting>
  <conditionalFormatting sqref="Y28">
    <cfRule type="cellIs" dxfId="154" priority="6" operator="equal">
      <formula>"NÃO"</formula>
    </cfRule>
    <cfRule type="cellIs" dxfId="153" priority="7" operator="equal">
      <formula>"SIM"</formula>
    </cfRule>
  </conditionalFormatting>
  <conditionalFormatting sqref="BK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M127:BM1001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1001 BO145" xr:uid="{83E6D9B7-9D50-48B7-9A7D-60667A977272}">
      <formula1>INDIRECT(SUBSTITUTE(BM6," ",""))</formula1>
    </dataValidation>
    <dataValidation type="list" allowBlank="1" showInputMessage="1" showErrorMessage="1" sqref="BO6:BO144 BO14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G25" sqref="G25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12" t="s">
        <v>1396</v>
      </c>
      <c r="C2" s="212"/>
      <c r="D2" s="212"/>
      <c r="E2" s="212"/>
      <c r="F2" s="212"/>
      <c r="G2" s="212"/>
    </row>
    <row r="3" spans="2:7" ht="15" customHeight="1">
      <c r="B3" s="213"/>
      <c r="C3" s="213"/>
      <c r="D3" s="213"/>
      <c r="E3" s="213"/>
      <c r="F3" s="213"/>
      <c r="G3" s="213"/>
    </row>
    <row r="4" spans="2:7">
      <c r="B4" s="160" t="s">
        <v>1397</v>
      </c>
      <c r="C4" s="160" t="s">
        <v>1398</v>
      </c>
      <c r="D4" s="160" t="s">
        <v>1399</v>
      </c>
      <c r="E4" s="160" t="s">
        <v>1400</v>
      </c>
      <c r="F4" s="160" t="s">
        <v>4</v>
      </c>
      <c r="G4" s="160" t="s">
        <v>1401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1402</v>
      </c>
      <c r="C6" s="161">
        <v>407867</v>
      </c>
      <c r="D6" s="161" t="s">
        <v>1403</v>
      </c>
      <c r="E6" s="161" t="s">
        <v>824</v>
      </c>
      <c r="F6" s="161" t="s">
        <v>1404</v>
      </c>
      <c r="G6" s="162"/>
    </row>
    <row r="7" spans="2:7">
      <c r="B7" s="161" t="s">
        <v>1405</v>
      </c>
      <c r="C7" s="161">
        <v>293644</v>
      </c>
      <c r="D7" s="161" t="s">
        <v>1406</v>
      </c>
      <c r="E7" s="161" t="s">
        <v>824</v>
      </c>
      <c r="F7" s="161" t="s">
        <v>1404</v>
      </c>
      <c r="G7" s="162"/>
    </row>
    <row r="8" spans="2:7">
      <c r="B8" s="161" t="s">
        <v>1407</v>
      </c>
      <c r="C8" s="161" t="s">
        <v>593</v>
      </c>
      <c r="D8" s="161" t="s">
        <v>593</v>
      </c>
      <c r="E8" s="161" t="s">
        <v>593</v>
      </c>
      <c r="F8" s="161" t="s">
        <v>593</v>
      </c>
      <c r="G8" s="162" t="s">
        <v>593</v>
      </c>
    </row>
    <row r="9" spans="2:7">
      <c r="B9" s="161" t="s">
        <v>1408</v>
      </c>
      <c r="C9" s="161">
        <v>256790</v>
      </c>
      <c r="D9" s="161" t="s">
        <v>1409</v>
      </c>
      <c r="E9" s="161" t="s">
        <v>825</v>
      </c>
      <c r="F9" s="161" t="s">
        <v>1410</v>
      </c>
      <c r="G9" s="162">
        <v>46357</v>
      </c>
    </row>
    <row r="10" spans="2:7">
      <c r="B10" s="161" t="s">
        <v>1411</v>
      </c>
      <c r="C10" s="161">
        <v>265193</v>
      </c>
      <c r="D10" s="161" t="s">
        <v>1412</v>
      </c>
      <c r="E10" s="161" t="s">
        <v>826</v>
      </c>
      <c r="F10" s="161" t="s">
        <v>54</v>
      </c>
      <c r="G10" s="161" t="s">
        <v>1413</v>
      </c>
    </row>
    <row r="11" spans="2:7">
      <c r="B11" s="161" t="s">
        <v>1414</v>
      </c>
      <c r="C11" s="161">
        <v>293716</v>
      </c>
      <c r="D11" s="161" t="s">
        <v>1415</v>
      </c>
      <c r="E11" s="161" t="s">
        <v>826</v>
      </c>
      <c r="F11" s="161" t="s">
        <v>54</v>
      </c>
      <c r="G11" s="162">
        <v>46204</v>
      </c>
    </row>
    <row r="12" spans="2:7">
      <c r="B12" s="161" t="s">
        <v>1416</v>
      </c>
      <c r="C12" s="161">
        <v>257258</v>
      </c>
      <c r="D12" s="161" t="s">
        <v>1417</v>
      </c>
      <c r="E12" s="161" t="s">
        <v>827</v>
      </c>
      <c r="F12" s="161" t="s">
        <v>71</v>
      </c>
      <c r="G12" s="162">
        <v>46327</v>
      </c>
    </row>
    <row r="13" spans="2:7" ht="29.25">
      <c r="B13" s="161" t="s">
        <v>1418</v>
      </c>
      <c r="C13" s="161">
        <v>371147</v>
      </c>
      <c r="D13" s="161" t="s">
        <v>1419</v>
      </c>
      <c r="E13" s="161" t="s">
        <v>827</v>
      </c>
      <c r="F13" s="161" t="s">
        <v>71</v>
      </c>
      <c r="G13" s="161" t="s">
        <v>1413</v>
      </c>
    </row>
    <row r="14" spans="2:7">
      <c r="B14" s="161" t="s">
        <v>1420</v>
      </c>
      <c r="C14" s="161">
        <v>259230</v>
      </c>
      <c r="D14" s="161" t="s">
        <v>1421</v>
      </c>
      <c r="E14" s="161" t="s">
        <v>827</v>
      </c>
      <c r="F14" s="161" t="s">
        <v>71</v>
      </c>
      <c r="G14" s="162">
        <v>45992</v>
      </c>
    </row>
    <row r="15" spans="2:7">
      <c r="B15" s="161" t="s">
        <v>1422</v>
      </c>
      <c r="C15" s="161">
        <v>370705</v>
      </c>
      <c r="D15" s="161"/>
      <c r="E15" s="161" t="s">
        <v>827</v>
      </c>
      <c r="F15" s="161" t="s">
        <v>71</v>
      </c>
      <c r="G15" s="161" t="s">
        <v>1413</v>
      </c>
    </row>
    <row r="16" spans="2:7">
      <c r="B16" s="161" t="s">
        <v>1423</v>
      </c>
      <c r="C16" s="161">
        <v>258542</v>
      </c>
      <c r="D16" s="161" t="s">
        <v>1424</v>
      </c>
      <c r="E16" s="161" t="s">
        <v>828</v>
      </c>
      <c r="F16" s="161" t="s">
        <v>335</v>
      </c>
      <c r="G16" s="162">
        <v>45962</v>
      </c>
    </row>
    <row r="17" spans="2:7">
      <c r="B17" s="161" t="s">
        <v>1425</v>
      </c>
      <c r="C17" s="161">
        <v>257050</v>
      </c>
      <c r="D17" s="161" t="s">
        <v>1426</v>
      </c>
      <c r="E17" s="161" t="s">
        <v>828</v>
      </c>
      <c r="F17" s="161" t="s">
        <v>335</v>
      </c>
      <c r="G17" s="162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G11" sqref="G11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14" t="s">
        <v>1427</v>
      </c>
      <c r="C2" s="214"/>
      <c r="D2" s="214"/>
      <c r="E2" s="214"/>
      <c r="F2" s="214"/>
      <c r="G2" s="214"/>
    </row>
    <row r="3" spans="2:7" ht="19.5" customHeight="1">
      <c r="B3" s="214"/>
      <c r="C3" s="214"/>
      <c r="D3" s="214"/>
      <c r="E3" s="214"/>
      <c r="F3" s="214"/>
      <c r="G3" s="214"/>
    </row>
    <row r="4" spans="2:7" ht="19.5" customHeight="1">
      <c r="B4" s="163" t="s">
        <v>686</v>
      </c>
      <c r="C4" s="163" t="s">
        <v>1428</v>
      </c>
      <c r="D4" s="163" t="s">
        <v>1429</v>
      </c>
      <c r="E4" s="163" t="s">
        <v>1430</v>
      </c>
      <c r="F4" s="160" t="s">
        <v>1431</v>
      </c>
      <c r="G4" s="163" t="s">
        <v>1432</v>
      </c>
    </row>
    <row r="5" spans="2:7" ht="19.5" customHeight="1">
      <c r="B5" s="167"/>
      <c r="C5" s="167"/>
      <c r="D5" s="168"/>
      <c r="E5" s="167"/>
      <c r="F5" s="169"/>
      <c r="G5" s="167"/>
    </row>
    <row r="6" spans="2:7" ht="19.5" customHeight="1">
      <c r="B6" s="167" t="s">
        <v>824</v>
      </c>
      <c r="C6" s="167">
        <v>9341</v>
      </c>
      <c r="D6" s="168">
        <v>46055</v>
      </c>
      <c r="E6" s="167">
        <v>8.5</v>
      </c>
      <c r="F6" s="169" t="s">
        <v>1433</v>
      </c>
      <c r="G6" s="167"/>
    </row>
    <row r="7" spans="2:7" ht="19.5" customHeight="1">
      <c r="B7" s="167" t="s">
        <v>825</v>
      </c>
      <c r="C7" s="167">
        <v>7629</v>
      </c>
      <c r="D7" s="168">
        <v>46062</v>
      </c>
      <c r="E7" s="167">
        <v>11000</v>
      </c>
      <c r="F7" s="169" t="s">
        <v>1434</v>
      </c>
      <c r="G7" s="167"/>
    </row>
    <row r="8" spans="2:7" ht="19.5" customHeight="1">
      <c r="B8" s="167" t="s">
        <v>826</v>
      </c>
      <c r="C8" s="167">
        <v>7694</v>
      </c>
      <c r="D8" s="168">
        <v>46062</v>
      </c>
      <c r="E8" s="167">
        <v>9500</v>
      </c>
      <c r="F8" s="169" t="s">
        <v>1433</v>
      </c>
      <c r="G8" s="167"/>
    </row>
    <row r="9" spans="2:7" ht="19.5" customHeight="1">
      <c r="B9" s="167" t="s">
        <v>827</v>
      </c>
      <c r="C9" s="167">
        <v>7663</v>
      </c>
      <c r="D9" s="168">
        <v>46056</v>
      </c>
      <c r="E9" s="167">
        <v>9000</v>
      </c>
      <c r="F9" s="169" t="s">
        <v>1433</v>
      </c>
      <c r="G9" s="167"/>
    </row>
    <row r="10" spans="2:7" ht="19.5" customHeight="1">
      <c r="B10" s="167" t="s">
        <v>1435</v>
      </c>
      <c r="C10" s="167">
        <v>9038</v>
      </c>
      <c r="D10" s="168">
        <v>46063</v>
      </c>
      <c r="E10" s="167">
        <v>11450</v>
      </c>
      <c r="F10" s="169" t="s">
        <v>1436</v>
      </c>
      <c r="G10" s="167"/>
    </row>
    <row r="11" spans="2:7" ht="19.5" customHeight="1">
      <c r="B11" s="167" t="s">
        <v>744</v>
      </c>
      <c r="C11" s="167" t="s">
        <v>1437</v>
      </c>
      <c r="D11" s="168">
        <v>46056</v>
      </c>
      <c r="E11" s="167">
        <v>9100</v>
      </c>
      <c r="F11" s="169" t="s">
        <v>1438</v>
      </c>
      <c r="G11" s="167" t="s">
        <v>1439</v>
      </c>
    </row>
    <row r="12" spans="2:7" ht="19.5" customHeight="1">
      <c r="B12" s="167" t="s">
        <v>744</v>
      </c>
      <c r="C12" s="167" t="s">
        <v>1440</v>
      </c>
      <c r="D12" s="168">
        <v>46058</v>
      </c>
      <c r="E12" s="167">
        <v>12000</v>
      </c>
      <c r="F12" s="169" t="s">
        <v>1433</v>
      </c>
      <c r="G12" s="167"/>
    </row>
    <row r="13" spans="2:7" ht="19.5" customHeight="1">
      <c r="B13" s="167" t="s">
        <v>744</v>
      </c>
      <c r="C13" s="167" t="s">
        <v>1441</v>
      </c>
      <c r="D13" s="168">
        <v>46058</v>
      </c>
      <c r="E13" s="167">
        <v>12000</v>
      </c>
      <c r="F13" s="169" t="s">
        <v>1433</v>
      </c>
      <c r="G13" s="167"/>
    </row>
    <row r="14" spans="2:7" ht="19.5" customHeight="1">
      <c r="B14" s="167" t="s">
        <v>744</v>
      </c>
      <c r="C14" s="167" t="s">
        <v>1442</v>
      </c>
      <c r="D14" s="168">
        <v>46058</v>
      </c>
      <c r="E14" s="167">
        <v>13800</v>
      </c>
      <c r="F14" s="169" t="s">
        <v>1433</v>
      </c>
      <c r="G14" s="167" t="s">
        <v>1443</v>
      </c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407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15" t="s">
        <v>1444</v>
      </c>
      <c r="D5" s="216"/>
      <c r="E5" s="216"/>
      <c r="F5" s="216"/>
      <c r="G5" s="216"/>
      <c r="H5" s="216"/>
      <c r="I5" s="216"/>
      <c r="J5" s="217"/>
      <c r="K5" s="218" t="s">
        <v>1445</v>
      </c>
      <c r="L5" s="219"/>
      <c r="M5" s="219"/>
      <c r="N5" s="219"/>
      <c r="O5" s="220" t="s">
        <v>1446</v>
      </c>
      <c r="P5" s="221"/>
    </row>
    <row r="6" spans="1:16" s="74" customFormat="1" ht="15" customHeight="1">
      <c r="A6" s="66" t="s">
        <v>1447</v>
      </c>
      <c r="B6" s="75" t="s">
        <v>1448</v>
      </c>
      <c r="C6" s="76" t="s">
        <v>992</v>
      </c>
      <c r="D6" s="77" t="s">
        <v>993</v>
      </c>
      <c r="E6" s="76" t="s">
        <v>1449</v>
      </c>
      <c r="F6" s="76" t="s">
        <v>983</v>
      </c>
      <c r="G6" s="76" t="s">
        <v>987</v>
      </c>
      <c r="H6" s="115" t="s">
        <v>611</v>
      </c>
      <c r="I6" s="78" t="s">
        <v>988</v>
      </c>
      <c r="J6" s="78" t="s">
        <v>989</v>
      </c>
      <c r="K6" s="79" t="s">
        <v>983</v>
      </c>
      <c r="L6" s="79" t="s">
        <v>1450</v>
      </c>
      <c r="M6" s="80" t="s">
        <v>611</v>
      </c>
      <c r="N6" s="81" t="s">
        <v>987</v>
      </c>
      <c r="O6" s="158" t="s">
        <v>1030</v>
      </c>
      <c r="P6" s="133" t="s">
        <v>1451</v>
      </c>
    </row>
    <row r="7" spans="1:16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ZCD-ZSQ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ZCD-ZSQ</v>
      </c>
      <c r="M14" s="83">
        <f>IF(SP_SUL!AP13="","*",SP_SUL!AP13)</f>
        <v>114.045</v>
      </c>
      <c r="N14" s="83" t="str">
        <f>IF(SP_SUL!AM13="","*",SP_SUL!AM13)</f>
        <v>ZCD-ZSQ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>
        <f>IF(SP_SUL!BH20="","*",SP_SUL!BH20)</f>
        <v>0</v>
      </c>
      <c r="P21" s="147" t="str">
        <f>IF($A$2=1,IF(SP_SUL!BJ20="","*",SP_SUL!BJ20),IF(SP_SUL!BK20="","*",SP_SUL!BK20))</f>
        <v>TP pronto 10h46 / Sem oportunidade de faixa</v>
      </c>
    </row>
    <row r="22" spans="1:16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2</v>
      </c>
      <c r="P22" s="147" t="str">
        <f>IF($A$2=1,IF(SP_SUL!BJ21="","*",SP_SUL!BJ21),IF(SP_SUL!BK21="","*",SP_SUL!BK21))</f>
        <v>MC1 08h41 / autorizado entrada na via 09h49 / Em deslocamento para ZKE realizar abastecimento.</v>
      </c>
    </row>
    <row r="23" spans="1:16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ZER-ZDI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ZER-ZDI</v>
      </c>
      <c r="M23" s="83">
        <f>IF(SP_SUL!AP22="","*",SP_SUL!AP22)</f>
        <v>168</v>
      </c>
      <c r="N23" s="83" t="str">
        <f>IF(SP_SUL!AM22="","*",SP_SUL!AM22)</f>
        <v>ZER-ZDI</v>
      </c>
      <c r="O23" s="110">
        <f>IF(SP_SUL!BH22="","*",SP_SUL!BH22)</f>
        <v>0</v>
      </c>
      <c r="P23" s="147" t="str">
        <f>IF($A$2=1,IF(SP_SUL!BJ22="","*",SP_SUL!BJ22),IF(SP_SUL!BK22="","*",SP_SUL!BK22))</f>
        <v>TP pronto 10h46 / Sem oportunidade de faixa</v>
      </c>
    </row>
    <row r="24" spans="1:16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ZGA-ZCX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ZGA-ZCX</v>
      </c>
      <c r="M24" s="83">
        <f>IF(SP_SUL!AP23="","*",SP_SUL!AP23)</f>
        <v>157.9</v>
      </c>
      <c r="N24" s="83" t="str">
        <f>IF(SP_SUL!AM23="","*",SP_SUL!AM23)</f>
        <v>ZGA-ZCX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ZKE-ZWW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ZKE-ZWW</v>
      </c>
      <c r="M27" s="83">
        <f>IF(SP_SUL!AP26="","*",SP_SUL!AP26)</f>
        <v>81</v>
      </c>
      <c r="N27" s="83" t="str">
        <f>IF(SP_SUL!AM26="","*",SP_SUL!AM26)</f>
        <v>ZKE-ZWW</v>
      </c>
      <c r="O27" s="110">
        <f>IF(SP_SUL!BH26="","*",SP_SUL!BH26)</f>
        <v>0</v>
      </c>
      <c r="P27" s="147" t="str">
        <f>IF($A$2=1,IF(SP_SUL!BJ26="","*",SP_SUL!BJ26),IF(SP_SUL!BK26="","*",SP_SUL!BK26))</f>
        <v>Aguardou a descarga dos tampões, MC1 12h30 / Sem oportunidade de faixa</v>
      </c>
    </row>
    <row r="28" spans="1:16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2</v>
      </c>
      <c r="P28" s="147" t="str">
        <f>IF($A$2=1,IF(SP_SUL!BJ27="","*",SP_SUL!BJ27),IF(SP_SUL!BK27="","*",SP_SUL!BK27))</f>
        <v>MC1 09h58 / autorizado entrada na via 10h15 / Realizado intervalo das 11h07 até 15h41.</v>
      </c>
    </row>
    <row r="29" spans="1:16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ZWI-ZEM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ZWI-ZEM</v>
      </c>
      <c r="M30" s="83">
        <f>IF(SP_SUL!AP30="","*",SP_SUL!AP30)</f>
        <v>123.363</v>
      </c>
      <c r="N30" s="83" t="str">
        <f>IF(SP_SUL!AM30="","*",SP_SUL!AM30)</f>
        <v>ZWI-ZEM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ZEJ</v>
      </c>
      <c r="M34" s="83">
        <f>IF(SP_SUL!AP34="","*",SP_SUL!AP34)</f>
        <v>147</v>
      </c>
      <c r="N34" s="83" t="str">
        <f>IF(SP_SUL!AM34="","*",SP_SUL!AM34)</f>
        <v>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ZEJ-ZRB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ZEJ-ZRB</v>
      </c>
      <c r="M35" s="83">
        <f>IF(SP_SUL!AP35="","*",SP_SUL!AP35)</f>
        <v>151.5</v>
      </c>
      <c r="N35" s="83" t="str">
        <f>IF(SP_SUL!AM35="","*",SP_SUL!AM35)</f>
        <v>ZEJ-ZRB</v>
      </c>
      <c r="O35" s="110">
        <f>IF(SP_SUL!BH35="","*",SP_SUL!BH35)</f>
        <v>0</v>
      </c>
      <c r="P35" s="147" t="str">
        <f>IF($A$2=1,IF(SP_SUL!BJ35="","*",SP_SUL!BJ35),IF(SP_SUL!BK35="","*",SP_SUL!BK35))</f>
        <v>MC1 13h42 / Realizou 40min de faixa, porém não realizou descarga de dormentes.</v>
      </c>
    </row>
    <row r="36" spans="1:16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ZXW-ZGP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ZXW-ZGP</v>
      </c>
      <c r="M36" s="83">
        <f>IF(SP_SUL!AP36="","*",SP_SUL!AP36)</f>
        <v>83.7</v>
      </c>
      <c r="N36" s="83" t="str">
        <f>IF(SP_SUL!AM36="","*",SP_SUL!AM36)</f>
        <v>ZXW-ZGP</v>
      </c>
      <c r="O36" s="110">
        <f>IF(SP_SUL!BH36="","*",SP_SUL!BH36)</f>
        <v>2</v>
      </c>
      <c r="P36" s="147" t="str">
        <f>IF($A$2=1,IF(SP_SUL!BJ36="","*",SP_SUL!BJ36),IF(SP_SUL!BK36="","*",SP_SUL!BK36))</f>
        <v>MC1 08h25 /  autorizado entrada na via 09h23 / Em deslocamento das turmas.</v>
      </c>
    </row>
    <row r="37" spans="1:16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ZXW-ZGP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ZXW-ZGP</v>
      </c>
      <c r="M37" s="83">
        <f>IF(SP_SUL!AP37="","*",SP_SUL!AP37)</f>
        <v>83.7</v>
      </c>
      <c r="N37" s="83" t="str">
        <f>IF(SP_SUL!AM37="","*",SP_SUL!AM37)</f>
        <v>ZXW-ZGP</v>
      </c>
      <c r="O37" s="110">
        <f>IF(SP_SUL!BH37="","*",SP_SUL!BH37)</f>
        <v>2</v>
      </c>
      <c r="P37" s="147" t="str">
        <f>IF($A$2=1,IF(SP_SUL!BJ37="","*",SP_SUL!BJ37),IF(SP_SUL!BK37="","*",SP_SUL!BK37))</f>
        <v>MC1 08h33 / autorizado entrada na via 10h03 / Em deslocamento</v>
      </c>
    </row>
    <row r="38" spans="1:16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ZEZ-ZXW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ZEZ-ZXW</v>
      </c>
      <c r="M38" s="83">
        <f>IF(SP_SUL!AP38="","*",SP_SUL!AP38)</f>
        <v>81.814999999999998</v>
      </c>
      <c r="N38" s="83" t="str">
        <f>IF(SP_SUL!AM38="","*",SP_SUL!AM38)</f>
        <v>ZEZ-ZXW</v>
      </c>
      <c r="O38" s="110">
        <f>IF(SP_SUL!BH38="","*",SP_SUL!BH38)</f>
        <v>0</v>
      </c>
      <c r="P38" s="147" t="str">
        <f>IF($A$2=1,IF(SP_SUL!BJ38="","*",SP_SUL!BJ38),IF(SP_SUL!BK38="","*",SP_SUL!BK38))</f>
        <v>TP não solicita intervalo, equipe embarcado no W62, chegou tarde no local de trabalho.</v>
      </c>
    </row>
    <row r="39" spans="1:16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ZPG-MRS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ZPG-MRS</v>
      </c>
      <c r="M39" s="83">
        <f>IF(SP_SUL!AP39="","*",SP_SUL!AP39)</f>
        <v>65.3</v>
      </c>
      <c r="N39" s="83" t="str">
        <f>IF(SP_SUL!AM39="","*",SP_SUL!AM39)</f>
        <v>ZPG-MRS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ZZV-ZPG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ZZV-ZPG</v>
      </c>
      <c r="M40" s="83">
        <f>IF(SP_SUL!AP40="","*",SP_SUL!AP40)</f>
        <v>123.8</v>
      </c>
      <c r="N40" s="83" t="str">
        <f>IF(SP_SUL!AM40="","*",SP_SUL!AM40)</f>
        <v>ZZV-ZPG</v>
      </c>
      <c r="O40" s="110">
        <f>IF(SP_SUL!BH40="","*",SP_SUL!BH40)</f>
        <v>2</v>
      </c>
      <c r="P40" s="147" t="str">
        <f>IF($A$2=1,IF(SP_SUL!BJ40="","*",SP_SUL!BJ40),IF(SP_SUL!BK40="","*",SP_SUL!BK40))</f>
        <v>TP pronto 08h00 / Realizado intervalo das 10h05 até 12h05.</v>
      </c>
    </row>
    <row r="41" spans="1:16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>
      <c r="A44" s="82" t="str">
        <f>IF(SP_SUL!B44="","*",SP_SUL!B44)</f>
        <v>*</v>
      </c>
      <c r="B44" s="83" t="str">
        <f>IF(SP_SUL!X44="","*",SP_SUL!X44)</f>
        <v>Oportunidade</v>
      </c>
      <c r="C44" s="83" t="str">
        <f>IF(SP_SUL!S44="","*",SP_SUL!S44)</f>
        <v>SP SUL</v>
      </c>
      <c r="D44" s="83" t="str">
        <f>IF(SP_SUL!T44="","*",SP_SUL!T44)</f>
        <v>ZBV-ZRX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87.3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87.3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>
      <c r="A45" s="82" t="str">
        <f>IF(SP_SUL!B45="","*",SP_SUL!B45)</f>
        <v>*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ZRX-ZRQ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ZRX-ZRQ</v>
      </c>
      <c r="M45" s="83">
        <f>IF(SP_SUL!AP45="","*",SP_SUL!AP45)</f>
        <v>131.9</v>
      </c>
      <c r="N45" s="83" t="str">
        <f>IF(SP_SUL!AM45="","*",SP_SUL!AM45)</f>
        <v>ZRX-ZRQ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ZCD</v>
      </c>
      <c r="M46" s="83">
        <f>IF(SP_SUL!AP46="","*",SP_SUL!AP46)</f>
        <v>113.5</v>
      </c>
      <c r="N46" s="83" t="str">
        <f>IF(SP_SUL!AM46="","*",SP_SUL!AM46)</f>
        <v>ZCD</v>
      </c>
      <c r="O46" s="110">
        <f>IF(SP_SUL!BH46="","*",SP_SUL!BH46)</f>
        <v>0</v>
      </c>
      <c r="P46" s="147" t="str">
        <f>IF($A$2=1,IF(SP_SUL!BJ46="","*",SP_SUL!BJ46),IF(SP_SUL!BK46="","*",SP_SUL!BK46))</f>
        <v>TP não solicita intervalo / condições climáticas</v>
      </c>
    </row>
    <row r="47" spans="1:16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SP SUL</v>
      </c>
      <c r="D47" s="83" t="str">
        <f>IF(SP_SUL!T47="","*",SP_SUL!T47)</f>
        <v>ZBV-ZRX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ZCD</v>
      </c>
      <c r="H47" s="116">
        <f>IF(SP_SUL!K47="","*",SP_SUL!K47)</f>
        <v>110.35</v>
      </c>
      <c r="I47" s="113">
        <f>IF(SP_SUL!O47="","*",SP_SUL!O47)</f>
        <v>0.375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ZCD</v>
      </c>
      <c r="M47" s="83">
        <f>IF(SP_SUL!AP47="","*",SP_SUL!AP47)</f>
        <v>110.35</v>
      </c>
      <c r="N47" s="83" t="str">
        <f>IF(SP_SUL!AM47="","*",SP_SUL!AM47)</f>
        <v>ZCD</v>
      </c>
      <c r="O47" s="110">
        <f>IF(SP_SUL!BH47="","*",SP_SUL!BH47)</f>
        <v>0</v>
      </c>
      <c r="P47" s="147" t="str">
        <f>IF($A$2=1,IF(SP_SUL!BJ47="","*",SP_SUL!BJ47),IF(SP_SUL!BK47="","*",SP_SUL!BK47))</f>
        <v>TP não solicita intervalo / condições climáticas</v>
      </c>
    </row>
    <row r="48" spans="1:16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KLECIO (TP-699)</v>
      </c>
      <c r="F48" s="83" t="str">
        <f>IF(SP_SUL!H48="","*",SP_SUL!H48)</f>
        <v>-</v>
      </c>
      <c r="G48" s="83" t="str">
        <f>IF(SP_SUL!M48="","*",SP_SUL!M48)</f>
        <v>ZSW-2</v>
      </c>
      <c r="H48" s="116">
        <f>IF(SP_SUL!K48="","*",SP_SUL!K48)</f>
        <v>87.3</v>
      </c>
      <c r="I48" s="113">
        <f>IF(SP_SUL!O48="","*",SP_SUL!O48)</f>
        <v>0.375</v>
      </c>
      <c r="J48" s="113">
        <f>IF(SP_SUL!P48="","*",SP_SUL!P48)</f>
        <v>6.25E-2</v>
      </c>
      <c r="K48" s="83" t="str">
        <f>IF(SP_SUL!AK48="","*",SP_SUL!AK48)</f>
        <v>-</v>
      </c>
      <c r="L48" s="83" t="str">
        <f>IF(SP_SUL!AM48="","*",SP_SUL!AM48)</f>
        <v>ZSW-2</v>
      </c>
      <c r="M48" s="83">
        <f>IF(SP_SUL!AP48="","*",SP_SUL!AP48)</f>
        <v>87.3</v>
      </c>
      <c r="N48" s="83" t="str">
        <f>IF(SP_SUL!AM48="","*",SP_SUL!AM48)</f>
        <v>ZSW-2</v>
      </c>
      <c r="O48" s="110">
        <f>IF(SP_SUL!BH48="","*",SP_SUL!BH48)</f>
        <v>0</v>
      </c>
      <c r="P48" s="147" t="str">
        <f>IF($A$2=1,IF(SP_SUL!BJ48="","*",SP_SUL!BJ48),IF(SP_SUL!BK48="","*",SP_SUL!BK48))</f>
        <v>TP pronto 09h13 / Sem oportunidade de faixa</v>
      </c>
    </row>
    <row r="49" spans="1:16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V48</v>
      </c>
      <c r="F49" s="83" t="str">
        <f>IF(SP_SUL!H49="","*",SP_SUL!H49)</f>
        <v>ZAC2</v>
      </c>
      <c r="G49" s="83" t="str">
        <f>IF(SP_SUL!M49="","*",SP_SUL!M49)</f>
        <v>ZAC-ZSW</v>
      </c>
      <c r="H49" s="116">
        <f>IF(SP_SUL!K49="","*",SP_SUL!K49)</f>
        <v>82.5</v>
      </c>
      <c r="I49" s="113">
        <f>IF(SP_SUL!O49="","*",SP_SUL!O49)</f>
        <v>0.35416666666666669</v>
      </c>
      <c r="J49" s="113">
        <f>IF(SP_SUL!P49="","*",SP_SUL!P49)</f>
        <v>8.3333333333333329E-2</v>
      </c>
      <c r="K49" s="83" t="str">
        <f>IF(SP_SUL!AK49="","*",SP_SUL!AK49)</f>
        <v>ZAC2</v>
      </c>
      <c r="L49" s="83" t="str">
        <f>IF(SP_SUL!AM49="","*",SP_SUL!AM49)</f>
        <v>ZAC-ZSW</v>
      </c>
      <c r="M49" s="83">
        <f>IF(SP_SUL!AP49="","*",SP_SUL!AP49)</f>
        <v>82.5</v>
      </c>
      <c r="N49" s="83" t="str">
        <f>IF(SP_SUL!AM49="","*",SP_SUL!AM49)</f>
        <v>ZAC-ZSW</v>
      </c>
      <c r="O49" s="110">
        <f>IF(SP_SUL!BH49="","*",SP_SUL!BH49)</f>
        <v>0</v>
      </c>
      <c r="P49" s="147" t="str">
        <f>IF($A$2=1,IF(SP_SUL!BJ49="","*",SP_SUL!BJ49),IF(SP_SUL!BK49="","*",SP_SUL!BK49))</f>
        <v>MC1 07h59 / Sem oportunidade de faixa</v>
      </c>
    </row>
    <row r="50" spans="1:16">
      <c r="A50" s="82" t="str">
        <f>IF(SP_SUL!B50="","*",SP_SUL!B50)</f>
        <v>*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</v>
      </c>
      <c r="H50" s="116">
        <f>IF(SP_SUL!K50="","*",SP_SUL!K50)</f>
        <v>54.5</v>
      </c>
      <c r="I50" s="113">
        <f>IF(SP_SUL!O50="","*",SP_SUL!O50)</f>
        <v>0.35416666666666669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</v>
      </c>
      <c r="M50" s="83">
        <f>IF(SP_SUL!AP50="","*",SP_SUL!AP50)</f>
        <v>54.5</v>
      </c>
      <c r="N50" s="83" t="str">
        <f>IF(SP_SUL!AM50="","*",SP_SUL!AM50)</f>
        <v>ZBM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>
      <c r="A51" s="82">
        <f>IF(SP_SUL!B51="","*",SP_SUL!B51)</f>
        <v>46056</v>
      </c>
      <c r="B51" s="83" t="str">
        <f>IF(SP_SUL!X51="","*",SP_SUL!X51)</f>
        <v>Oportunidade</v>
      </c>
      <c r="C51" s="83" t="str">
        <f>IF(SP_SUL!S51="","*",SP_SUL!S51)</f>
        <v>SP SUL</v>
      </c>
      <c r="D51" s="83" t="str">
        <f>IF(SP_SUL!T51="","*",SP_SUL!T51)</f>
        <v>ZBV-ZRX</v>
      </c>
      <c r="E51" s="83" t="str">
        <f>IF(SP_SUL!D51="","*",SP_SUL!D51)</f>
        <v>W58</v>
      </c>
      <c r="F51" s="83">
        <f>IF(SP_SUL!H51="","*",SP_SUL!H51)</f>
        <v>106109</v>
      </c>
      <c r="G51" s="83" t="str">
        <f>IF(SP_SUL!M51="","*",SP_SUL!M51)</f>
        <v>ZBM-ZHO</v>
      </c>
      <c r="H51" s="116">
        <f>IF(SP_SUL!K51="","*",SP_SUL!K51)</f>
        <v>57</v>
      </c>
      <c r="I51" s="113" t="str">
        <f>IF(SP_SUL!O51="","*",SP_SUL!O51)</f>
        <v>-</v>
      </c>
      <c r="J51" s="113">
        <f>IF(SP_SUL!P51="","*",SP_SUL!P51)</f>
        <v>4.1666666666666664E-2</v>
      </c>
      <c r="K51" s="83">
        <f>IF(SP_SUL!AK51="","*",SP_SUL!AK51)</f>
        <v>106109</v>
      </c>
      <c r="L51" s="83" t="str">
        <f>IF(SP_SUL!AM51="","*",SP_SUL!AM51)</f>
        <v>ZBM-ZHO</v>
      </c>
      <c r="M51" s="83">
        <f>IF(SP_SUL!AP51="","*",SP_SUL!AP51)</f>
        <v>57</v>
      </c>
      <c r="N51" s="83" t="str">
        <f>IF(SP_SUL!AM51="","*",SP_SUL!AM51)</f>
        <v>ZBM-ZHO</v>
      </c>
      <c r="O51" s="110">
        <f>IF(SP_SUL!BH51="","*",SP_SUL!BH51)</f>
        <v>0</v>
      </c>
      <c r="P51" s="147" t="str">
        <f>IF($A$2=1,IF(SP_SUL!BJ51="","*",SP_SUL!BJ51),IF(SP_SUL!BK51="","*",SP_SUL!BK51))</f>
        <v>MC1 08h12 / Sem oportunidade de faixa</v>
      </c>
    </row>
    <row r="52" spans="1:16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>
      <c r="A53" s="82">
        <f>IF(SP_SUL!B53="","*",SP_SUL!B53)</f>
        <v>46056</v>
      </c>
      <c r="B53" s="83" t="str">
        <f>IF(SP_SUL!X53="","*",SP_SUL!X53)</f>
        <v>Oportunidade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>
        <f>IF(SP_SUL!BH53="","*",SP_SUL!BH53)</f>
        <v>0</v>
      </c>
      <c r="P53" s="147" t="str">
        <f>IF($A$2=1,IF(SP_SUL!BJ53="","*",SP_SUL!BJ53),IF(SP_SUL!BK53="","*",SP_SUL!BK53))</f>
        <v>MC1 07h48 /  Sem oportunidade de faixa</v>
      </c>
    </row>
    <row r="54" spans="1:16">
      <c r="A54" s="82">
        <f>IF(SP_SUL!B54="","*",SP_SUL!B54)</f>
        <v>46056</v>
      </c>
      <c r="B54" s="83" t="str">
        <f>IF(SP_SUL!X54="","*",SP_SUL!X54)</f>
        <v>Oportunidade</v>
      </c>
      <c r="C54" s="83" t="str">
        <f>IF(SP_SUL!S54="","*",SP_SUL!S54)</f>
        <v>SP SUL</v>
      </c>
      <c r="D54" s="83" t="str">
        <f>IF(SP_SUL!T54="","*",SP_SUL!T54)</f>
        <v>ZBV-ZKE</v>
      </c>
      <c r="E54" s="83" t="str">
        <f>IF(SP_SUL!D54="","*",SP_SUL!D54)</f>
        <v>EDSON (TP-780)</v>
      </c>
      <c r="F54" s="83" t="str">
        <f>IF(SP_SUL!H54="","*",SP_SUL!H54)</f>
        <v>-</v>
      </c>
      <c r="G54" s="83" t="str">
        <f>IF(SP_SUL!M54="","*",SP_SUL!M54)</f>
        <v>ZYU-ZST</v>
      </c>
      <c r="H54" s="116">
        <f>IF(SP_SUL!K54="","*",SP_SUL!K54)</f>
        <v>205</v>
      </c>
      <c r="I54" s="113">
        <f>IF(SP_SUL!O54="","*",SP_SUL!O54)</f>
        <v>0.375</v>
      </c>
      <c r="J54" s="113">
        <f>IF(SP_SUL!P54="","*",SP_SUL!P54)</f>
        <v>8.3333333333333329E-2</v>
      </c>
      <c r="K54" s="83" t="str">
        <f>IF(SP_SUL!AK54="","*",SP_SUL!AK54)</f>
        <v>-</v>
      </c>
      <c r="L54" s="83" t="str">
        <f>IF(SP_SUL!AM54="","*",SP_SUL!AM54)</f>
        <v>ZYU-ZST</v>
      </c>
      <c r="M54" s="83">
        <f>IF(SP_SUL!AP54="","*",SP_SUL!AP54)</f>
        <v>205</v>
      </c>
      <c r="N54" s="83" t="str">
        <f>IF(SP_SUL!AM54="","*",SP_SUL!AM54)</f>
        <v>ZYU-ZST</v>
      </c>
      <c r="O54" s="110">
        <f>IF(SP_SUL!BH54="","*",SP_SUL!BH54)</f>
        <v>0</v>
      </c>
      <c r="P54" s="147" t="str">
        <f>IF($A$2=1,IF(SP_SUL!BJ54="","*",SP_SUL!BJ54),IF(SP_SUL!BK54="","*",SP_SUL!BK54))</f>
        <v>TP pronto 08h34 /  Sem oportunidade de faixa</v>
      </c>
    </row>
    <row r="55" spans="1:16">
      <c r="A55" s="82" t="str">
        <f>IF(SP_SUL!B55="","*",SP_SUL!B55)</f>
        <v>*</v>
      </c>
      <c r="B55" s="83" t="str">
        <f>IF(SP_SUL!X55="","*",SP_SUL!X55)</f>
        <v>Oportunidade</v>
      </c>
      <c r="C55" s="83" t="str">
        <f>IF(SP_SUL!S55="","*",SP_SUL!S55)</f>
        <v>SP SUL</v>
      </c>
      <c r="D55" s="83" t="str">
        <f>IF(SP_SUL!T55="","*",SP_SUL!T55)</f>
        <v>ZBV-ZKE</v>
      </c>
      <c r="E55" s="83" t="str">
        <f>IF(SP_SUL!D55="","*",SP_SUL!D55)</f>
        <v>DANIEL (TP-647)</v>
      </c>
      <c r="F55" s="83" t="str">
        <f>IF(SP_SUL!H55="","*",SP_SUL!H55)</f>
        <v>-</v>
      </c>
      <c r="G55" s="83" t="str">
        <f>IF(SP_SUL!M55="","*",SP_SUL!M55)</f>
        <v>ZFY-ZYU</v>
      </c>
      <c r="H55" s="116">
        <f>IF(SP_SUL!K55="","*",SP_SUL!K55)</f>
        <v>200.035</v>
      </c>
      <c r="I55" s="113">
        <f>IF(SP_SUL!O55="","*",SP_SUL!O55)</f>
        <v>0.375</v>
      </c>
      <c r="J55" s="113">
        <f>IF(SP_SUL!P55="","*",SP_SUL!P55)</f>
        <v>6.25E-2</v>
      </c>
      <c r="K55" s="83" t="str">
        <f>IF(SP_SUL!AK55="","*",SP_SUL!AK55)</f>
        <v>-</v>
      </c>
      <c r="L55" s="83" t="str">
        <f>IF(SP_SUL!AM55="","*",SP_SUL!AM55)</f>
        <v>ZFY-ZYU</v>
      </c>
      <c r="M55" s="83">
        <f>IF(SP_SUL!AP55="","*",SP_SUL!AP55)</f>
        <v>200.035</v>
      </c>
      <c r="N55" s="83" t="str">
        <f>IF(SP_SUL!AM55="","*",SP_SUL!AM55)</f>
        <v>ZFY-ZYU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>
      <c r="A56" s="82">
        <f>IF(SP_SUL!B56="","*",SP_SUL!B56)</f>
        <v>46056</v>
      </c>
      <c r="B56" s="83" t="str">
        <f>IF(SP_SUL!X56="","*",SP_SUL!X56)</f>
        <v>Oportunidade</v>
      </c>
      <c r="C56" s="83" t="str">
        <f>IF(SP_SUL!S56="","*",SP_SUL!S56)</f>
        <v>SP SUL</v>
      </c>
      <c r="D56" s="83" t="str">
        <f>IF(SP_SUL!T56="","*",SP_SUL!T56)</f>
        <v>ZBV-ZKE</v>
      </c>
      <c r="E56" s="83" t="str">
        <f>IF(SP_SUL!D56="","*",SP_SUL!D56)</f>
        <v>W59</v>
      </c>
      <c r="F56" s="83" t="str">
        <f>IF(SP_SUL!H56="","*",SP_SUL!H56)</f>
        <v>ZYU1</v>
      </c>
      <c r="G56" s="83" t="str">
        <f>IF(SP_SUL!M56="","*",SP_SUL!M56)</f>
        <v>ZFY-ZYU</v>
      </c>
      <c r="H56" s="116">
        <f>IF(SP_SUL!K56="","*",SP_SUL!K56)</f>
        <v>198</v>
      </c>
      <c r="I56" s="113">
        <f>IF(SP_SUL!O56="","*",SP_SUL!O56)</f>
        <v>0.375</v>
      </c>
      <c r="J56" s="113">
        <f>IF(SP_SUL!P56="","*",SP_SUL!P56)</f>
        <v>6.25E-2</v>
      </c>
      <c r="K56" s="83" t="str">
        <f>IF(SP_SUL!AK56="","*",SP_SUL!AK56)</f>
        <v>ZYU1</v>
      </c>
      <c r="L56" s="83" t="str">
        <f>IF(SP_SUL!AM56="","*",SP_SUL!AM56)</f>
        <v>ZFY-ZYU</v>
      </c>
      <c r="M56" s="83">
        <f>IF(SP_SUL!AP56="","*",SP_SUL!AP56)</f>
        <v>198</v>
      </c>
      <c r="N56" s="83" t="str">
        <f>IF(SP_SUL!AM56="","*",SP_SUL!AM56)</f>
        <v>ZFY-ZYU</v>
      </c>
      <c r="O56" s="110">
        <f>IF(SP_SUL!BH56="","*",SP_SUL!BH56)</f>
        <v>0</v>
      </c>
      <c r="P56" s="147" t="str">
        <f>IF($A$2=1,IF(SP_SUL!BJ56="","*",SP_SUL!BJ56),IF(SP_SUL!BK56="","*",SP_SUL!BK56))</f>
        <v>MC1 10h22 / Sem oportunidade de faixa</v>
      </c>
    </row>
    <row r="57" spans="1:16">
      <c r="A57" s="82">
        <f>IF(SP_SUL!B57="","*",SP_SUL!B57)</f>
        <v>46056</v>
      </c>
      <c r="B57" s="83" t="str">
        <f>IF(SP_SUL!X57="","*",SP_SUL!X57)</f>
        <v>Oportunidade</v>
      </c>
      <c r="C57" s="83" t="str">
        <f>IF(SP_SUL!S57="","*",SP_SUL!S57)</f>
        <v>SP SUL</v>
      </c>
      <c r="D57" s="83" t="str">
        <f>IF(SP_SUL!T57="","*",SP_SUL!T57)</f>
        <v>ZBV-ZKE</v>
      </c>
      <c r="E57" s="83" t="str">
        <f>IF(SP_SUL!D57="","*",SP_SUL!D57)</f>
        <v>ROBSON (TF-701)</v>
      </c>
      <c r="F57" s="83" t="str">
        <f>IF(SP_SUL!H57="","*",SP_SUL!H57)</f>
        <v>-</v>
      </c>
      <c r="G57" s="83" t="str">
        <f>IF(SP_SUL!M57="","*",SP_SUL!M57)</f>
        <v>ZER-ZDI</v>
      </c>
      <c r="H57" s="116">
        <f>IF(SP_SUL!K57="","*",SP_SUL!K57)</f>
        <v>168</v>
      </c>
      <c r="I57" s="113">
        <f>IF(SP_SUL!O57="","*",SP_SUL!O57)</f>
        <v>0.375</v>
      </c>
      <c r="J57" s="113">
        <f>IF(SP_SUL!P57="","*",SP_SUL!P57)</f>
        <v>8.3333333333333329E-2</v>
      </c>
      <c r="K57" s="83" t="str">
        <f>IF(SP_SUL!AK57="","*",SP_SUL!AK57)</f>
        <v>-</v>
      </c>
      <c r="L57" s="83" t="str">
        <f>IF(SP_SUL!AM57="","*",SP_SUL!AM57)</f>
        <v>ZER-ZDI</v>
      </c>
      <c r="M57" s="83">
        <f>IF(SP_SUL!AP57="","*",SP_SUL!AP57)</f>
        <v>168</v>
      </c>
      <c r="N57" s="83" t="str">
        <f>IF(SP_SUL!AM57="","*",SP_SUL!AM57)</f>
        <v>ZER-ZDI</v>
      </c>
      <c r="O57" s="110">
        <f>IF(SP_SUL!BH57="","*",SP_SUL!BH57)</f>
        <v>0</v>
      </c>
      <c r="P57" s="147" t="str">
        <f>IF($A$2=1,IF(SP_SUL!BJ57="","*",SP_SUL!BJ57),IF(SP_SUL!BK57="","*",SP_SUL!BK57))</f>
        <v>Cancelado / TP realocado para outra atividade</v>
      </c>
    </row>
    <row r="58" spans="1:16">
      <c r="A58" s="82">
        <f>IF(SP_SUL!B58="","*",SP_SUL!B58)</f>
        <v>46056</v>
      </c>
      <c r="B58" s="83" t="str">
        <f>IF(SP_SUL!X58="","*",SP_SUL!X58)</f>
        <v>Oportunidade</v>
      </c>
      <c r="C58" s="83" t="str">
        <f>IF(SP_SUL!S58="","*",SP_SUL!S58)</f>
        <v>SP SUL</v>
      </c>
      <c r="D58" s="83" t="str">
        <f>IF(SP_SUL!T58="","*",SP_SUL!T58)</f>
        <v>ZBV-ZKE</v>
      </c>
      <c r="E58" s="83" t="str">
        <f>IF(SP_SUL!D58="","*",SP_SUL!D58)</f>
        <v>CARLOS (TP-722)</v>
      </c>
      <c r="F58" s="83" t="str">
        <f>IF(SP_SUL!H58="","*",SP_SUL!H58)</f>
        <v>-</v>
      </c>
      <c r="G58" s="83" t="str">
        <f>IF(SP_SUL!M58="","*",SP_SUL!M58)</f>
        <v>ZGA-ZCX</v>
      </c>
      <c r="H58" s="116">
        <f>IF(SP_SUL!K58="","*",SP_SUL!K58)</f>
        <v>154.30000000000001</v>
      </c>
      <c r="I58" s="113">
        <f>IF(SP_SUL!O58="","*",SP_SUL!O58)</f>
        <v>0.375</v>
      </c>
      <c r="J58" s="113">
        <f>IF(SP_SUL!P58="","*",SP_SUL!P58)</f>
        <v>6.25E-2</v>
      </c>
      <c r="K58" s="83" t="str">
        <f>IF(SP_SUL!AK58="","*",SP_SUL!AK58)</f>
        <v>-</v>
      </c>
      <c r="L58" s="83" t="str">
        <f>IF(SP_SUL!AM58="","*",SP_SUL!AM58)</f>
        <v>ZGA-ZCX</v>
      </c>
      <c r="M58" s="83">
        <f>IF(SP_SUL!AP58="","*",SP_SUL!AP58)</f>
        <v>154.30000000000001</v>
      </c>
      <c r="N58" s="83" t="str">
        <f>IF(SP_SUL!AM58="","*",SP_SUL!AM58)</f>
        <v>ZGA-ZCX</v>
      </c>
      <c r="O58" s="110">
        <f>IF(SP_SUL!BH58="","*",SP_SUL!BH58)</f>
        <v>0</v>
      </c>
      <c r="P58" s="147" t="str">
        <f>IF($A$2=1,IF(SP_SUL!BJ58="","*",SP_SUL!BJ58),IF(SP_SUL!BK58="","*",SP_SUL!BK58))</f>
        <v>TP não solicita intervalo / condições climáticas</v>
      </c>
    </row>
    <row r="59" spans="1:16">
      <c r="A59" s="82">
        <f>IF(SP_SUL!B59="","*",SP_SUL!B59)</f>
        <v>46056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ZKE-ZWW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ZKE-ZWW</v>
      </c>
      <c r="M59" s="83">
        <f>IF(SP_SUL!AP59="","*",SP_SUL!AP59)</f>
        <v>81</v>
      </c>
      <c r="N59" s="83" t="str">
        <f>IF(SP_SUL!AM59="","*",SP_SUL!AM59)</f>
        <v>ZKE-ZWW</v>
      </c>
      <c r="O59" s="110">
        <f>IF(SP_SUL!BH59="","*",SP_SUL!BH59)</f>
        <v>0</v>
      </c>
      <c r="P59" s="147" t="str">
        <f>IF($A$2=1,IF(SP_SUL!BJ59="","*",SP_SUL!BJ59),IF(SP_SUL!BK59="","*",SP_SUL!BK59))</f>
        <v>Não solicitou mc1 devido chuva.</v>
      </c>
    </row>
    <row r="60" spans="1:16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>
      <c r="A61" s="82">
        <f>IF(SP_SUL!B61="","*",SP_SUL!B61)</f>
        <v>46056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ZKW</v>
      </c>
      <c r="M61" s="83">
        <f>IF(SP_SUL!AP61="","*",SP_SUL!AP61)</f>
        <v>95.385000000000005</v>
      </c>
      <c r="N61" s="83" t="str">
        <f>IF(SP_SUL!AM61="","*",SP_SUL!AM61)</f>
        <v>ZKW</v>
      </c>
      <c r="O61" s="110">
        <f>IF(SP_SUL!BH61="","*",SP_SUL!BH61)</f>
        <v>2</v>
      </c>
      <c r="P61" s="147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>
      <c r="A62" s="82">
        <f>IF(SP_SUL!B62="","*",SP_SUL!B62)</f>
        <v>46056</v>
      </c>
      <c r="B62" s="83" t="str">
        <f>IF(SP_SUL!X62="","*",SP_SUL!X62)</f>
        <v>Oportunidade</v>
      </c>
      <c r="C62" s="83" t="str">
        <f>IF(SP_SUL!S62="","*",SP_SUL!S62)</f>
        <v>SP SUL</v>
      </c>
      <c r="D62" s="83" t="str">
        <f>IF(SP_SUL!T62="","*",SP_SUL!T62)</f>
        <v>ZKE-ZEV</v>
      </c>
      <c r="E62" s="83" t="str">
        <f>IF(SP_SUL!D62="","*",SP_SUL!D62)</f>
        <v>CAIQUE (TMA-677)</v>
      </c>
      <c r="F62" s="83" t="str">
        <f>IF(SP_SUL!H62="","*",SP_SUL!H62)</f>
        <v>-</v>
      </c>
      <c r="G62" s="83" t="str">
        <f>IF(SP_SUL!M62="","*",SP_SUL!M62)</f>
        <v>ZWI-ZEM</v>
      </c>
      <c r="H62" s="116">
        <f>IF(SP_SUL!K62="","*",SP_SUL!K62)</f>
        <v>123.363</v>
      </c>
      <c r="I62" s="113">
        <f>IF(SP_SUL!O62="","*",SP_SUL!O62)</f>
        <v>0.35416666666666669</v>
      </c>
      <c r="J62" s="113">
        <f>IF(SP_SUL!P62="","*",SP_SUL!P62)</f>
        <v>6.25E-2</v>
      </c>
      <c r="K62" s="83" t="str">
        <f>IF(SP_SUL!AK62="","*",SP_SUL!AK62)</f>
        <v>-</v>
      </c>
      <c r="L62" s="83" t="str">
        <f>IF(SP_SUL!AM62="","*",SP_SUL!AM62)</f>
        <v>ZWI-ZEM</v>
      </c>
      <c r="M62" s="83">
        <f>IF(SP_SUL!AP62="","*",SP_SUL!AP62)</f>
        <v>123.363</v>
      </c>
      <c r="N62" s="83" t="str">
        <f>IF(SP_SUL!AM62="","*",SP_SUL!AM62)</f>
        <v>ZWI-ZEM</v>
      </c>
      <c r="O62" s="110">
        <f>IF(SP_SUL!BH62="","*",SP_SUL!BH62)</f>
        <v>0</v>
      </c>
      <c r="P62" s="147" t="str">
        <f>IF($A$2=1,IF(SP_SUL!BJ62="","*",SP_SUL!BJ62),IF(SP_SUL!BK62="","*",SP_SUL!BK62))</f>
        <v>Não solicita intervalo / Condições climáticas</v>
      </c>
    </row>
    <row r="63" spans="1:16">
      <c r="A63" s="82">
        <f>IF(SP_SUL!B63="","*",SP_SUL!B63)</f>
        <v>46056</v>
      </c>
      <c r="B63" s="83" t="str">
        <f>IF(SP_SUL!X63="","*",SP_SUL!X63)</f>
        <v>Oportunidade</v>
      </c>
      <c r="C63" s="83" t="str">
        <f>IF(SP_SUL!S63="","*",SP_SUL!S63)</f>
        <v>SP SUL</v>
      </c>
      <c r="D63" s="83" t="str">
        <f>IF(SP_SUL!T63="","*",SP_SUL!T63)</f>
        <v>ZKE-ZEV</v>
      </c>
      <c r="E63" s="83" t="str">
        <f>IF(SP_SUL!D63="","*",SP_SUL!D63)</f>
        <v>WALTER (TP-810)</v>
      </c>
      <c r="F63" s="83" t="str">
        <f>IF(SP_SUL!H63="","*",SP_SUL!H63)</f>
        <v>*</v>
      </c>
      <c r="G63" s="83" t="str">
        <f>IF(SP_SUL!M63="","*",SP_SUL!M63)</f>
        <v>ZWI-ZEM</v>
      </c>
      <c r="H63" s="116">
        <f>IF(SP_SUL!K63="","*",SP_SUL!K63)</f>
        <v>123.465</v>
      </c>
      <c r="I63" s="113">
        <f>IF(SP_SUL!O63="","*",SP_SUL!O63)</f>
        <v>0.35416666666666669</v>
      </c>
      <c r="J63" s="113">
        <f>IF(SP_SUL!P63="","*",SP_SUL!P63)</f>
        <v>6.25E-2</v>
      </c>
      <c r="K63" s="83">
        <f>IF(SP_SUL!AK63="","*",SP_SUL!AK63)</f>
        <v>0</v>
      </c>
      <c r="L63" s="83" t="str">
        <f>IF(SP_SUL!AM63="","*",SP_SUL!AM63)</f>
        <v>ZWI-ZEM</v>
      </c>
      <c r="M63" s="83">
        <f>IF(SP_SUL!AP63="","*",SP_SUL!AP63)</f>
        <v>123.465</v>
      </c>
      <c r="N63" s="83" t="str">
        <f>IF(SP_SUL!AM63="","*",SP_SUL!AM63)</f>
        <v>ZWI-ZEM</v>
      </c>
      <c r="O63" s="110">
        <f>IF(SP_SUL!BH63="","*",SP_SUL!BH63)</f>
        <v>0</v>
      </c>
      <c r="P63" s="147" t="str">
        <f>IF($A$2=1,IF(SP_SUL!BJ63="","*",SP_SUL!BJ63),IF(SP_SUL!BK63="","*",SP_SUL!BK63))</f>
        <v>Não solicita intervalo / Condições climáticas</v>
      </c>
    </row>
    <row r="64" spans="1:16">
      <c r="A64" s="82">
        <f>IF(SP_SUL!B64="","*",SP_SUL!B64)</f>
        <v>46056</v>
      </c>
      <c r="B64" s="83" t="str">
        <f>IF(SP_SUL!X64="","*",SP_SUL!X64)</f>
        <v>Oportunidade</v>
      </c>
      <c r="C64" s="83" t="str">
        <f>IF(SP_SUL!S64="","*",SP_SUL!S64)</f>
        <v>SP SUL</v>
      </c>
      <c r="D64" s="83" t="str">
        <f>IF(SP_SUL!T64="","*",SP_SUL!T64)</f>
        <v>ZKE-ZEV</v>
      </c>
      <c r="E64" s="83" t="str">
        <f>IF(SP_SUL!D64="","*",SP_SUL!D64)</f>
        <v>CLEBISON (TP-728)</v>
      </c>
      <c r="F64" s="83" t="str">
        <f>IF(SP_SUL!H64="","*",SP_SUL!H64)</f>
        <v>-</v>
      </c>
      <c r="G64" s="83" t="str">
        <f>IF(SP_SUL!M64="","*",SP_SUL!M64)</f>
        <v>ZRB-ZEV</v>
      </c>
      <c r="H64" s="116">
        <f>IF(SP_SUL!K64="","*",SP_SUL!K64)</f>
        <v>156</v>
      </c>
      <c r="I64" s="113">
        <f>IF(SP_SUL!O64="","*",SP_SUL!O64)</f>
        <v>0.375</v>
      </c>
      <c r="J64" s="113">
        <f>IF(SP_SUL!P64="","*",SP_SUL!P64)</f>
        <v>6.25E-2</v>
      </c>
      <c r="K64" s="83" t="str">
        <f>IF(SP_SUL!AK64="","*",SP_SUL!AK64)</f>
        <v>-</v>
      </c>
      <c r="L64" s="83" t="str">
        <f>IF(SP_SUL!AM64="","*",SP_SUL!AM64)</f>
        <v>ZRB-ZEV</v>
      </c>
      <c r="M64" s="83">
        <f>IF(SP_SUL!AP64="","*",SP_SUL!AP64)</f>
        <v>156</v>
      </c>
      <c r="N64" s="83" t="str">
        <f>IF(SP_SUL!AM64="","*",SP_SUL!AM64)</f>
        <v>ZRB-ZEV</v>
      </c>
      <c r="O64" s="110">
        <f>IF(SP_SUL!BH64="","*",SP_SUL!BH64)</f>
        <v>0</v>
      </c>
      <c r="P64" s="147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>
      <c r="A65" s="82">
        <f>IF(SP_SUL!B65="","*",SP_SUL!B65)</f>
        <v>46056</v>
      </c>
      <c r="B65" s="83" t="str">
        <f>IF(SP_SUL!X65="","*",SP_SUL!X65)</f>
        <v>Oportunidade</v>
      </c>
      <c r="C65" s="83" t="str">
        <f>IF(SP_SUL!S65="","*",SP_SUL!S65)</f>
        <v>SP SUL</v>
      </c>
      <c r="D65" s="83" t="str">
        <f>IF(SP_SUL!T65="","*",SP_SUL!T65)</f>
        <v>ZKE-ZEV</v>
      </c>
      <c r="E65" s="83" t="str">
        <f>IF(SP_SUL!D65="","*",SP_SUL!D65)</f>
        <v>ISMAEL(TP-726)</v>
      </c>
      <c r="F65" s="83" t="str">
        <f>IF(SP_SUL!H65="","*",SP_SUL!H65)</f>
        <v>-</v>
      </c>
      <c r="G65" s="83" t="str">
        <f>IF(SP_SUL!M65="","*",SP_SUL!M65)</f>
        <v>ZRB-ZEV</v>
      </c>
      <c r="H65" s="116">
        <f>IF(SP_SUL!K65="","*",SP_SUL!K65)</f>
        <v>156</v>
      </c>
      <c r="I65" s="113">
        <f>IF(SP_SUL!O65="","*",SP_SUL!O65)</f>
        <v>0.35416666666666669</v>
      </c>
      <c r="J65" s="113">
        <f>IF(SP_SUL!P65="","*",SP_SUL!P65)</f>
        <v>6.25E-2</v>
      </c>
      <c r="K65" s="83" t="str">
        <f>IF(SP_SUL!AK65="","*",SP_SUL!AK65)</f>
        <v>-</v>
      </c>
      <c r="L65" s="83" t="str">
        <f>IF(SP_SUL!AM65="","*",SP_SUL!AM65)</f>
        <v>ZRB-ZEV</v>
      </c>
      <c r="M65" s="83">
        <f>IF(SP_SUL!AP65="","*",SP_SUL!AP65)</f>
        <v>156</v>
      </c>
      <c r="N65" s="83" t="str">
        <f>IF(SP_SUL!AM65="","*",SP_SUL!AM65)</f>
        <v>ZRB-ZEV</v>
      </c>
      <c r="O65" s="110">
        <f>IF(SP_SUL!BH65="","*",SP_SUL!BH65)</f>
        <v>0</v>
      </c>
      <c r="P65" s="147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>
      <c r="A66" s="82">
        <f>IF(SP_SUL!B66="","*",SP_SUL!B66)</f>
        <v>46056</v>
      </c>
      <c r="B66" s="83" t="str">
        <f>IF(SP_SUL!X66="","*",SP_SUL!X66)</f>
        <v>Oportunidade</v>
      </c>
      <c r="C66" s="83" t="str">
        <f>IF(SP_SUL!S66="","*",SP_SUL!S66)</f>
        <v>SP SUL</v>
      </c>
      <c r="D66" s="83" t="str">
        <f>IF(SP_SUL!T66="","*",SP_SUL!T66)</f>
        <v>ZKE-ZEV</v>
      </c>
      <c r="E66" s="83" t="str">
        <f>IF(SP_SUL!D66="","*",SP_SUL!D66)</f>
        <v>W96</v>
      </c>
      <c r="F66" s="83" t="str">
        <f>IF(SP_SUL!H66="","*",SP_SUL!H66)</f>
        <v>ZEM-1</v>
      </c>
      <c r="G66" s="83" t="str">
        <f>IF(SP_SUL!M66="","*",SP_SUL!M66)</f>
        <v>ZEJ-ZRB</v>
      </c>
      <c r="H66" s="116">
        <f>IF(SP_SUL!K66="","*",SP_SUL!K66)</f>
        <v>150.6</v>
      </c>
      <c r="I66" s="113">
        <f>IF(SP_SUL!O66="","*",SP_SUL!O66)</f>
        <v>0.3125</v>
      </c>
      <c r="J66" s="113">
        <f>IF(SP_SUL!P66="","*",SP_SUL!P66)</f>
        <v>0.20833333333333334</v>
      </c>
      <c r="K66" s="83" t="str">
        <f>IF(SP_SUL!AK66="","*",SP_SUL!AK66)</f>
        <v>ZEM-1</v>
      </c>
      <c r="L66" s="83" t="str">
        <f>IF(SP_SUL!AM66="","*",SP_SUL!AM66)</f>
        <v>ZEJ-ZRB</v>
      </c>
      <c r="M66" s="83">
        <f>IF(SP_SUL!AP66="","*",SP_SUL!AP66)</f>
        <v>150.6</v>
      </c>
      <c r="N66" s="83" t="str">
        <f>IF(SP_SUL!AM66="","*",SP_SUL!AM66)</f>
        <v>ZEJ-ZRB</v>
      </c>
      <c r="O66" s="110">
        <f>IF(SP_SUL!BH66="","*",SP_SUL!BH66)</f>
        <v>0</v>
      </c>
      <c r="P66" s="147" t="str">
        <f>IF($A$2=1,IF(SP_SUL!BJ66="","*",SP_SUL!BJ66),IF(SP_SUL!BK66="","*",SP_SUL!BK66))</f>
        <v>Cancelado Modernização.</v>
      </c>
    </row>
    <row r="67" spans="1:16">
      <c r="A67" s="82">
        <f>IF(SP_SUL!B67="","*",SP_SUL!B67)</f>
        <v>46056</v>
      </c>
      <c r="B67" s="83" t="str">
        <f>IF(SP_SUL!X67="","*",SP_SUL!X67)</f>
        <v>Contrato</v>
      </c>
      <c r="C67" s="83" t="str">
        <f>IF(SP_SUL!S67="","*",SP_SUL!S67)</f>
        <v>SP SUL</v>
      </c>
      <c r="D67" s="83" t="str">
        <f>IF(SP_SUL!T67="","*",SP_SUL!T67)</f>
        <v>ZEV-ZPT</v>
      </c>
      <c r="E67" s="83" t="str">
        <f>IF(SP_SUL!D67="","*",SP_SUL!D67)</f>
        <v>MODERNIZAÇÃO SERRA</v>
      </c>
      <c r="F67" s="83" t="str">
        <f>IF(SP_SUL!H67="","*",SP_SUL!H67)</f>
        <v>-</v>
      </c>
      <c r="G67" s="83" t="str">
        <f>IF(SP_SUL!M67="","*",SP_SUL!M67)</f>
        <v>ZEZ-ZXW</v>
      </c>
      <c r="H67" s="116">
        <f>IF(SP_SUL!K67="","*",SP_SUL!K67)</f>
        <v>75.2</v>
      </c>
      <c r="I67" s="113">
        <f>IF(SP_SUL!O67="","*",SP_SUL!O67)</f>
        <v>0.33333333333333331</v>
      </c>
      <c r="J67" s="113">
        <f>IF(SP_SUL!P67="","*",SP_SUL!P67)</f>
        <v>0.33333333333333331</v>
      </c>
      <c r="K67" s="83" t="str">
        <f>IF(SP_SUL!AK67="","*",SP_SUL!AK67)</f>
        <v>-</v>
      </c>
      <c r="L67" s="83" t="str">
        <f>IF(SP_SUL!AM67="","*",SP_SUL!AM67)</f>
        <v>ZEZ-ZXW</v>
      </c>
      <c r="M67" s="83">
        <f>IF(SP_SUL!AP67="","*",SP_SUL!AP67)</f>
        <v>75.2</v>
      </c>
      <c r="N67" s="83" t="str">
        <f>IF(SP_SUL!AM67="","*",SP_SUL!AM67)</f>
        <v>ZEZ-ZXW</v>
      </c>
      <c r="O67" s="110">
        <f>IF(SP_SUL!BH67="","*",SP_SUL!BH67)</f>
        <v>0</v>
      </c>
      <c r="P67" s="147" t="str">
        <f>IF($A$2=1,IF(SP_SUL!BJ67="","*",SP_SUL!BJ67),IF(SP_SUL!BK67="","*",SP_SUL!BK67))</f>
        <v>Cancelado CCO / Priorização da circulação de trens</v>
      </c>
    </row>
    <row r="68" spans="1:16">
      <c r="A68" s="82">
        <f>IF(SP_SUL!B68="","*",SP_SUL!B68)</f>
        <v>46056</v>
      </c>
      <c r="B68" s="83" t="str">
        <f>IF(SP_SUL!X68="","*",SP_SUL!X68)</f>
        <v>Contrato</v>
      </c>
      <c r="C68" s="83" t="str">
        <f>IF(SP_SUL!S68="","*",SP_SUL!S68)</f>
        <v>SP SUL</v>
      </c>
      <c r="D68" s="83" t="str">
        <f>IF(SP_SUL!T68="","*",SP_SUL!T68)</f>
        <v>ZEV-ZPT</v>
      </c>
      <c r="E68" s="83" t="str">
        <f>IF(SP_SUL!D68="","*",SP_SUL!D68)</f>
        <v>W61</v>
      </c>
      <c r="F68" s="83" t="str">
        <f>IF(SP_SUL!H68="","*",SP_SUL!H68)</f>
        <v>K67ZEV2</v>
      </c>
      <c r="G68" s="83" t="str">
        <f>IF(SP_SUL!M68="","*",SP_SUL!M68)</f>
        <v>ZEZ-ZXW</v>
      </c>
      <c r="H68" s="116">
        <f>IF(SP_SUL!K68="","*",SP_SUL!K68)</f>
        <v>75.2</v>
      </c>
      <c r="I68" s="113">
        <f>IF(SP_SUL!O68="","*",SP_SUL!O68)</f>
        <v>0.3125</v>
      </c>
      <c r="J68" s="113">
        <f>IF(SP_SUL!P68="","*",SP_SUL!P68)</f>
        <v>6.9444444444444447E-4</v>
      </c>
      <c r="K68" s="83" t="str">
        <f>IF(SP_SUL!AK68="","*",SP_SUL!AK68)</f>
        <v>K67ZEV2</v>
      </c>
      <c r="L68" s="83" t="str">
        <f>IF(SP_SUL!AM68="","*",SP_SUL!AM68)</f>
        <v>ZEZ-ZXW</v>
      </c>
      <c r="M68" s="83">
        <f>IF(SP_SUL!AP68="","*",SP_SUL!AP68)</f>
        <v>75.2</v>
      </c>
      <c r="N68" s="83" t="str">
        <f>IF(SP_SUL!AM68="","*",SP_SUL!AM68)</f>
        <v>ZEZ-ZXW</v>
      </c>
      <c r="O68" s="110">
        <f>IF(SP_SUL!BH68="","*",SP_SUL!BH68)</f>
        <v>2</v>
      </c>
      <c r="P68" s="147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>
      <c r="A69" s="82">
        <f>IF(SP_SUL!B69="","*",SP_SUL!B69)</f>
        <v>46056</v>
      </c>
      <c r="B69" s="83" t="str">
        <f>IF(SP_SUL!X69="","*",SP_SUL!X69)</f>
        <v>Contrato</v>
      </c>
      <c r="C69" s="83" t="str">
        <f>IF(SP_SUL!S69="","*",SP_SUL!S69)</f>
        <v>SP SUL</v>
      </c>
      <c r="D69" s="83" t="str">
        <f>IF(SP_SUL!T69="","*",SP_SUL!T69)</f>
        <v>ZEV-ZPT</v>
      </c>
      <c r="E69" s="83" t="str">
        <f>IF(SP_SUL!D69="","*",SP_SUL!D69)</f>
        <v>MODERNIZAÇÃO TURMA 2</v>
      </c>
      <c r="F69" s="83" t="str">
        <f>IF(SP_SUL!H69="","*",SP_SUL!H69)</f>
        <v>-</v>
      </c>
      <c r="G69" s="83" t="str">
        <f>IF(SP_SUL!M69="","*",SP_SUL!M69)</f>
        <v>ZEZ-ZXW</v>
      </c>
      <c r="H69" s="116">
        <f>IF(SP_SUL!K69="","*",SP_SUL!K69)</f>
        <v>75.373999999999995</v>
      </c>
      <c r="I69" s="113">
        <f>IF(SP_SUL!O69="","*",SP_SUL!O69)</f>
        <v>0.33333333333333331</v>
      </c>
      <c r="J69" s="113">
        <f>IF(SP_SUL!P69="","*",SP_SUL!P69)</f>
        <v>6.9444444444444447E-4</v>
      </c>
      <c r="K69" s="83" t="str">
        <f>IF(SP_SUL!AK69="","*",SP_SUL!AK69)</f>
        <v>-</v>
      </c>
      <c r="L69" s="83" t="str">
        <f>IF(SP_SUL!AM69="","*",SP_SUL!AM69)</f>
        <v>ZEZ-ZXW</v>
      </c>
      <c r="M69" s="83">
        <f>IF(SP_SUL!AP69="","*",SP_SUL!AP69)</f>
        <v>75.373999999999995</v>
      </c>
      <c r="N69" s="83" t="str">
        <f>IF(SP_SUL!AM69="","*",SP_SUL!AM69)</f>
        <v>ZEZ-ZXW</v>
      </c>
      <c r="O69" s="110">
        <f>IF(SP_SUL!BH69="","*",SP_SUL!BH69)</f>
        <v>0</v>
      </c>
      <c r="P69" s="147" t="str">
        <f>IF($A$2=1,IF(SP_SUL!BJ69="","*",SP_SUL!BJ69),IF(SP_SUL!BK69="","*",SP_SUL!BK69))</f>
        <v>Cancelado CCO / Priorização da circulação de trens</v>
      </c>
    </row>
    <row r="70" spans="1:16">
      <c r="A70" s="82" t="str">
        <f>IF(SP_SUL!B70="","*",SP_SUL!B70)</f>
        <v>*</v>
      </c>
      <c r="B70" s="83" t="str">
        <f>IF(SP_SUL!X70="","*",SP_SUL!X70)</f>
        <v>Oportunidade</v>
      </c>
      <c r="C70" s="83" t="str">
        <f>IF(SP_SUL!S70="","*",SP_SUL!S70)</f>
        <v>SP SUL</v>
      </c>
      <c r="D70" s="83" t="str">
        <f>IF(SP_SUL!T70="","*",SP_SUL!T70)</f>
        <v>ZEV-ZPT</v>
      </c>
      <c r="E70" s="83" t="str">
        <f>IF(SP_SUL!D70="","*",SP_SUL!D70)</f>
        <v>V85</v>
      </c>
      <c r="F70" s="83" t="str">
        <f>IF(SP_SUL!H70="","*",SP_SUL!H70)</f>
        <v>ZDRZPT</v>
      </c>
      <c r="G70" s="83" t="str">
        <f>IF(SP_SUL!M70="","*",SP_SUL!M70)</f>
        <v>ZPT-ZEV</v>
      </c>
      <c r="H70" s="116">
        <f>IF(SP_SUL!K70="","*",SP_SUL!K70)</f>
        <v>106.4</v>
      </c>
      <c r="I70" s="113">
        <f>IF(SP_SUL!O70="","*",SP_SUL!O70)</f>
        <v>0.375</v>
      </c>
      <c r="J70" s="113">
        <f>IF(SP_SUL!P70="","*",SP_SUL!P70)</f>
        <v>4.1666666666666664E-2</v>
      </c>
      <c r="K70" s="83" t="str">
        <f>IF(SP_SUL!AK70="","*",SP_SUL!AK70)</f>
        <v>ZDRZPT</v>
      </c>
      <c r="L70" s="83" t="str">
        <f>IF(SP_SUL!AM70="","*",SP_SUL!AM70)</f>
        <v>ZPT-ZEV</v>
      </c>
      <c r="M70" s="83">
        <f>IF(SP_SUL!AP70="","*",SP_SUL!AP70)</f>
        <v>106.4</v>
      </c>
      <c r="N70" s="83" t="str">
        <f>IF(SP_SUL!AM70="","*",SP_SUL!AM70)</f>
        <v>ZPT-ZEV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>
      <c r="A71" s="82">
        <f>IF(SP_SUL!B71="","*",SP_SUL!B71)</f>
        <v>46056</v>
      </c>
      <c r="B71" s="83" t="str">
        <f>IF(SP_SUL!X71="","*",SP_SUL!X71)</f>
        <v>Contrato</v>
      </c>
      <c r="C71" s="83" t="str">
        <f>IF(SP_SUL!S71="","*",SP_SUL!S71)</f>
        <v>SP SUL</v>
      </c>
      <c r="D71" s="83" t="str">
        <f>IF(SP_SUL!T71="","*",SP_SUL!T71)</f>
        <v>ZEV-ZPT</v>
      </c>
      <c r="E71" s="83" t="str">
        <f>IF(SP_SUL!D71="","*",SP_SUL!D71)</f>
        <v>MODERNIZAÇÃO SERRA</v>
      </c>
      <c r="F71" s="83" t="str">
        <f>IF(SP_SUL!H71="","*",SP_SUL!H71)</f>
        <v>-</v>
      </c>
      <c r="G71" s="83" t="str">
        <f>IF(SP_SUL!M71="","*",SP_SUL!M71)</f>
        <v>ZGP-ZPT</v>
      </c>
      <c r="H71" s="116">
        <f>IF(SP_SUL!K71="","*",SP_SUL!K71)</f>
        <v>102.48</v>
      </c>
      <c r="I71" s="113">
        <f>IF(SP_SUL!O71="","*",SP_SUL!O71)</f>
        <v>0.33333333333333331</v>
      </c>
      <c r="J71" s="113">
        <f>IF(SP_SUL!P71="","*",SP_SUL!P71)</f>
        <v>0.22916666666666666</v>
      </c>
      <c r="K71" s="83" t="str">
        <f>IF(SP_SUL!AK71="","*",SP_SUL!AK71)</f>
        <v>-</v>
      </c>
      <c r="L71" s="83" t="str">
        <f>IF(SP_SUL!AM71="","*",SP_SUL!AM71)</f>
        <v>ZGP-ZPT</v>
      </c>
      <c r="M71" s="83">
        <f>IF(SP_SUL!AP71="","*",SP_SUL!AP71)</f>
        <v>102.48</v>
      </c>
      <c r="N71" s="83" t="str">
        <f>IF(SP_SUL!AM71="","*",SP_SUL!AM71)</f>
        <v>ZGP-ZPT</v>
      </c>
      <c r="O71" s="110">
        <f>IF(SP_SUL!BH71="","*",SP_SUL!BH71)</f>
        <v>0</v>
      </c>
      <c r="P71" s="147" t="str">
        <f>IF($A$2=1,IF(SP_SUL!BJ71="","*",SP_SUL!BJ71),IF(SP_SUL!BK71="","*",SP_SUL!BK71))</f>
        <v>Cancelado CCO / Priorização da circulação de trens</v>
      </c>
    </row>
    <row r="72" spans="1:16">
      <c r="A72" s="82">
        <f>IF(SP_SUL!B72="","*",SP_SUL!B72)</f>
        <v>46056</v>
      </c>
      <c r="B72" s="83" t="str">
        <f>IF(SP_SUL!X72="","*",SP_SUL!X72)</f>
        <v>Contrato</v>
      </c>
      <c r="C72" s="83" t="str">
        <f>IF(SP_SUL!S72="","*",SP_SUL!S72)</f>
        <v>SP SUL</v>
      </c>
      <c r="D72" s="83" t="str">
        <f>IF(SP_SUL!T72="","*",SP_SUL!T72)</f>
        <v>ZEV-ZPT</v>
      </c>
      <c r="E72" s="83" t="str">
        <f>IF(SP_SUL!D72="","*",SP_SUL!D72)</f>
        <v>W62</v>
      </c>
      <c r="F72" s="83" t="str">
        <f>IF(SP_SUL!H72="","*",SP_SUL!H72)</f>
        <v>ZPT1051</v>
      </c>
      <c r="G72" s="83" t="str">
        <f>IF(SP_SUL!M72="","*",SP_SUL!M72)</f>
        <v>ZGP</v>
      </c>
      <c r="H72" s="116">
        <f>IF(SP_SUL!K72="","*",SP_SUL!K72)</f>
        <v>102.1</v>
      </c>
      <c r="I72" s="113">
        <f>IF(SP_SUL!O72="","*",SP_SUL!O72)</f>
        <v>0.3125</v>
      </c>
      <c r="J72" s="113">
        <f>IF(SP_SUL!P72="","*",SP_SUL!P72)</f>
        <v>6.9444444444444447E-4</v>
      </c>
      <c r="K72" s="83" t="str">
        <f>IF(SP_SUL!AK72="","*",SP_SUL!AK72)</f>
        <v>ZPT1051</v>
      </c>
      <c r="L72" s="83" t="str">
        <f>IF(SP_SUL!AM72="","*",SP_SUL!AM72)</f>
        <v>ZGP</v>
      </c>
      <c r="M72" s="83">
        <f>IF(SP_SUL!AP72="","*",SP_SUL!AP72)</f>
        <v>102.1</v>
      </c>
      <c r="N72" s="83" t="str">
        <f>IF(SP_SUL!AM72="","*",SP_SUL!AM72)</f>
        <v>ZGP</v>
      </c>
      <c r="O72" s="110">
        <f>IF(SP_SUL!BH72="","*",SP_SUL!BH72)</f>
        <v>0</v>
      </c>
      <c r="P72" s="147" t="str">
        <f>IF($A$2=1,IF(SP_SUL!BJ72="","*",SP_SUL!BJ72),IF(SP_SUL!BK72="","*",SP_SUL!BK72))</f>
        <v>Cancelado CCO / Priorização da circulação de trens</v>
      </c>
    </row>
    <row r="73" spans="1:16">
      <c r="A73" s="82">
        <f>IF(SP_SUL!B73="","*",SP_SUL!B73)</f>
        <v>46056</v>
      </c>
      <c r="B73" s="83" t="str">
        <f>IF(SP_SUL!X73="","*",SP_SUL!X73)</f>
        <v>Oportunidade</v>
      </c>
      <c r="C73" s="83" t="str">
        <f>IF(SP_SUL!S73="","*",SP_SUL!S73)</f>
        <v>SP SUL</v>
      </c>
      <c r="D73" s="83" t="str">
        <f>IF(SP_SUL!T73="","*",SP_SUL!T73)</f>
        <v>ZEV-ZPT</v>
      </c>
      <c r="E73" s="83" t="str">
        <f>IF(SP_SUL!D73="","*",SP_SUL!D73)</f>
        <v>HUELTON (TP-725)</v>
      </c>
      <c r="F73" s="83" t="str">
        <f>IF(SP_SUL!H73="","*",SP_SUL!H73)</f>
        <v>-</v>
      </c>
      <c r="G73" s="83" t="str">
        <f>IF(SP_SUL!M73="","*",SP_SUL!M73)</f>
        <v>ZPT</v>
      </c>
      <c r="H73" s="116">
        <f>IF(SP_SUL!K73="","*",SP_SUL!K73)</f>
        <v>106.7</v>
      </c>
      <c r="I73" s="113">
        <f>IF(SP_SUL!O73="","*",SP_SUL!O73)</f>
        <v>0.375</v>
      </c>
      <c r="J73" s="113">
        <f>IF(SP_SUL!P73="","*",SP_SUL!P73)</f>
        <v>0.125</v>
      </c>
      <c r="K73" s="83" t="str">
        <f>IF(SP_SUL!AK73="","*",SP_SUL!AK73)</f>
        <v>-</v>
      </c>
      <c r="L73" s="83" t="str">
        <f>IF(SP_SUL!AM73="","*",SP_SUL!AM73)</f>
        <v>ZPT</v>
      </c>
      <c r="M73" s="83">
        <f>IF(SP_SUL!AP73="","*",SP_SUL!AP73)</f>
        <v>106.7</v>
      </c>
      <c r="N73" s="83" t="str">
        <f>IF(SP_SUL!AM73="","*",SP_SUL!AM73)</f>
        <v>ZPT</v>
      </c>
      <c r="O73" s="110">
        <f>IF(SP_SUL!BH73="","*",SP_SUL!BH73)</f>
        <v>0</v>
      </c>
      <c r="P73" s="147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>
      <c r="A74" s="82">
        <f>IF(SP_SUL!B74="","*",SP_SUL!B74)</f>
        <v>46056</v>
      </c>
      <c r="B74" s="83" t="str">
        <f>IF(SP_SUL!X74="","*",SP_SUL!X74)</f>
        <v>Oportunidade</v>
      </c>
      <c r="C74" s="83" t="str">
        <f>IF(SP_SUL!S74="","*",SP_SUL!S74)</f>
        <v>SP SUL</v>
      </c>
      <c r="D74" s="83" t="str">
        <f>IF(SP_SUL!T74="","*",SP_SUL!T74)</f>
        <v>ZEV-ZPT</v>
      </c>
      <c r="E74" s="83" t="str">
        <f>IF(SP_SUL!D74="","*",SP_SUL!D74)</f>
        <v>V85</v>
      </c>
      <c r="F74" s="83" t="str">
        <f>IF(SP_SUL!H74="","*",SP_SUL!H74)</f>
        <v>ZDRZPT</v>
      </c>
      <c r="G74" s="83" t="str">
        <f>IF(SP_SUL!M74="","*",SP_SUL!M74)</f>
        <v>ZPT</v>
      </c>
      <c r="H74" s="116">
        <f>IF(SP_SUL!K74="","*",SP_SUL!K74)</f>
        <v>108.2</v>
      </c>
      <c r="I74" s="113">
        <f>IF(SP_SUL!O74="","*",SP_SUL!O74)</f>
        <v>0.375</v>
      </c>
      <c r="J74" s="113">
        <f>IF(SP_SUL!P74="","*",SP_SUL!P74)</f>
        <v>8.3333333333333329E-2</v>
      </c>
      <c r="K74" s="83" t="str">
        <f>IF(SP_SUL!AK74="","*",SP_SUL!AK74)</f>
        <v>ZDRZPT</v>
      </c>
      <c r="L74" s="83" t="str">
        <f>IF(SP_SUL!AM74="","*",SP_SUL!AM74)</f>
        <v>ZPT-ZGM</v>
      </c>
      <c r="M74" s="83">
        <f>IF(SP_SUL!AP74="","*",SP_SUL!AP74)</f>
        <v>108.7</v>
      </c>
      <c r="N74" s="83" t="str">
        <f>IF(SP_SUL!AM74="","*",SP_SUL!AM74)</f>
        <v>ZPT-ZGM</v>
      </c>
      <c r="O74" s="110">
        <f>IF(SP_SUL!BH74="","*",SP_SUL!BH74)</f>
        <v>2</v>
      </c>
      <c r="P74" s="147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>
      <c r="A75" s="82">
        <f>IF(SP_SUL!B75="","*",SP_SUL!B75)</f>
        <v>46056</v>
      </c>
      <c r="B75" s="83" t="str">
        <f>IF(SP_SUL!X75="","*",SP_SUL!X75)</f>
        <v>Oportunidade</v>
      </c>
      <c r="C75" s="83" t="str">
        <f>IF(SP_SUL!S75="","*",SP_SUL!S75)</f>
        <v>SP SUL</v>
      </c>
      <c r="D75" s="83" t="str">
        <f>IF(SP_SUL!T75="","*",SP_SUL!T75)</f>
        <v>ZPT-ZPG</v>
      </c>
      <c r="E75" s="83" t="str">
        <f>IF(SP_SUL!D75="","*",SP_SUL!D75)</f>
        <v>EXPANSÃO TURMA 1</v>
      </c>
      <c r="F75" s="83" t="str">
        <f>IF(SP_SUL!H75="","*",SP_SUL!H75)</f>
        <v>-</v>
      </c>
      <c r="G75" s="83" t="str">
        <f>IF(SP_SUL!M75="","*",SP_SUL!M75)</f>
        <v>ZZV-ZPG</v>
      </c>
      <c r="H75" s="116">
        <f>IF(SP_SUL!K75="","*",SP_SUL!K75)</f>
        <v>123.8</v>
      </c>
      <c r="I75" s="113">
        <f>IF(SP_SUL!O75="","*",SP_SUL!O75)</f>
        <v>0.33333333333333331</v>
      </c>
      <c r="J75" s="113">
        <f>IF(SP_SUL!P75="","*",SP_SUL!P75)</f>
        <v>6.25E-2</v>
      </c>
      <c r="K75" s="83" t="str">
        <f>IF(SP_SUL!AK75="","*",SP_SUL!AK75)</f>
        <v>-</v>
      </c>
      <c r="L75" s="83" t="str">
        <f>IF(SP_SUL!AM75="","*",SP_SUL!AM75)</f>
        <v>ZZV-ZPG</v>
      </c>
      <c r="M75" s="83">
        <f>IF(SP_SUL!AP75="","*",SP_SUL!AP75)</f>
        <v>123.8</v>
      </c>
      <c r="N75" s="83" t="str">
        <f>IF(SP_SUL!AM75="","*",SP_SUL!AM75)</f>
        <v>ZZV-ZPG</v>
      </c>
      <c r="O75" s="110">
        <f>IF(SP_SUL!BH75="","*",SP_SUL!BH75)</f>
        <v>2</v>
      </c>
      <c r="P75" s="147" t="str">
        <f>IF($A$2=1,IF(SP_SUL!BJ75="","*",SP_SUL!BJ75),IF(SP_SUL!BK75="","*",SP_SUL!BK75))</f>
        <v>Realizado intervalo das 10h17 até 11h47.</v>
      </c>
    </row>
    <row r="76" spans="1:16">
      <c r="A76" s="82">
        <f>IF(SP_SUL!B76="","*",SP_SUL!B76)</f>
        <v>46056</v>
      </c>
      <c r="B76" s="83" t="str">
        <f>IF(SP_SUL!X76="","*",SP_SUL!X76)</f>
        <v>Extra</v>
      </c>
      <c r="C76" s="83" t="str">
        <f>IF(SP_SUL!S76="","*",SP_SUL!S76)</f>
        <v>SP SUL</v>
      </c>
      <c r="D76" s="83" t="str">
        <f>IF(SP_SUL!T76="","*",SP_SUL!T76)</f>
        <v>ZEV-ZPT</v>
      </c>
      <c r="E76" s="83" t="str">
        <f>IF(SP_SUL!D76="","*",SP_SUL!D76)</f>
        <v xml:space="preserve">TURMA FIXA VIA </v>
      </c>
      <c r="F76" s="83" t="str">
        <f>IF(SP_SUL!H76="","*",SP_SUL!H76)</f>
        <v>-</v>
      </c>
      <c r="G76" s="83" t="str">
        <f>IF(SP_SUL!M76="","*",SP_SUL!M76)</f>
        <v>ZGP-ZPT</v>
      </c>
      <c r="H76" s="116">
        <f>IF(SP_SUL!K76="","*",SP_SUL!K76)</f>
        <v>104.6</v>
      </c>
      <c r="I76" s="113">
        <f>IF(SP_SUL!O76="","*",SP_SUL!O76)</f>
        <v>0.60416666666666663</v>
      </c>
      <c r="J76" s="113">
        <f>IF(SP_SUL!P76="","*",SP_SUL!P76)</f>
        <v>2.7777777777777776E-2</v>
      </c>
      <c r="K76" s="83" t="str">
        <f>IF(SP_SUL!AK76="","*",SP_SUL!AK76)</f>
        <v>-</v>
      </c>
      <c r="L76" s="83" t="str">
        <f>IF(SP_SUL!AM76="","*",SP_SUL!AM76)</f>
        <v>ZGP-ZPT</v>
      </c>
      <c r="M76" s="83">
        <f>IF(SP_SUL!AP76="","*",SP_SUL!AP76)</f>
        <v>104.6</v>
      </c>
      <c r="N76" s="83" t="str">
        <f>IF(SP_SUL!AM76="","*",SP_SUL!AM76)</f>
        <v>ZGP-ZPT</v>
      </c>
      <c r="O76" s="110">
        <f>IF(SP_SUL!BH76="","*",SP_SUL!BH76)</f>
        <v>2</v>
      </c>
      <c r="P76" s="147" t="str">
        <f>IF($A$2=1,IF(SP_SUL!BJ76="","*",SP_SUL!BJ76),IF(SP_SUL!BK76="","*",SP_SUL!BK76))</f>
        <v>TP pronto 14h31 / Em intervalo das 16h40 até 17h40</v>
      </c>
    </row>
    <row r="77" spans="1:16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>
      <c r="A78" s="82" t="str">
        <f>IF(SP_SUL!B78="","*",SP_SUL!B78)</f>
        <v>*</v>
      </c>
      <c r="B78" s="83" t="str">
        <f>IF(SP_SUL!X78="","*",SP_SUL!X78)</f>
        <v>Oportunidade</v>
      </c>
      <c r="C78" s="83" t="str">
        <f>IF(SP_SUL!S78="","*",SP_SUL!S78)</f>
        <v>SP SUL</v>
      </c>
      <c r="D78" s="83" t="str">
        <f>IF(SP_SUL!T78="","*",SP_SUL!T78)</f>
        <v>ZBV-ZRX</v>
      </c>
      <c r="E78" s="83" t="str">
        <f>IF(SP_SUL!D78="","*",SP_SUL!D78)</f>
        <v>EXPANSÃO TURMA 1</v>
      </c>
      <c r="F78" s="83" t="str">
        <f>IF(SP_SUL!H78="","*",SP_SUL!H78)</f>
        <v>-</v>
      </c>
      <c r="G78" s="83" t="str">
        <f>IF(SP_SUL!M78="","*",SP_SUL!M78)</f>
        <v>ZCD</v>
      </c>
      <c r="H78" s="116">
        <f>IF(SP_SUL!K78="","*",SP_SUL!K78)</f>
        <v>113.5</v>
      </c>
      <c r="I78" s="113">
        <f>IF(SP_SUL!O78="","*",SP_SUL!O78)</f>
        <v>0.375</v>
      </c>
      <c r="J78" s="113">
        <f>IF(SP_SUL!P78="","*",SP_SUL!P78)</f>
        <v>8.3333333333333329E-2</v>
      </c>
      <c r="K78" s="83" t="str">
        <f>IF(SP_SUL!AK78="","*",SP_SUL!AK78)</f>
        <v>-</v>
      </c>
      <c r="L78" s="83" t="str">
        <f>IF(SP_SUL!AM78="","*",SP_SUL!AM78)</f>
        <v>ZCD</v>
      </c>
      <c r="M78" s="83">
        <f>IF(SP_SUL!AP78="","*",SP_SUL!AP78)</f>
        <v>113.5</v>
      </c>
      <c r="N78" s="83" t="str">
        <f>IF(SP_SUL!AM78="","*",SP_SUL!AM78)</f>
        <v>ZCD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>
      <c r="A79" s="82">
        <f>IF(SP_SUL!B79="","*",SP_SUL!B79)</f>
        <v>46057</v>
      </c>
      <c r="B79" s="83" t="str">
        <f>IF(SP_SUL!X79="","*",SP_SUL!X79)</f>
        <v>Oportunidade</v>
      </c>
      <c r="C79" s="83" t="str">
        <f>IF(SP_SUL!S79="","*",SP_SUL!S79)</f>
        <v>SP SUL</v>
      </c>
      <c r="D79" s="83" t="str">
        <f>IF(SP_SUL!T79="","*",SP_SUL!T79)</f>
        <v>ZBV-ZRX</v>
      </c>
      <c r="E79" s="83" t="str">
        <f>IF(SP_SUL!D79="","*",SP_SUL!D79)</f>
        <v>EXPANSÃO TURMA 1</v>
      </c>
      <c r="F79" s="83" t="str">
        <f>IF(SP_SUL!H79="","*",SP_SUL!H79)</f>
        <v>-</v>
      </c>
      <c r="G79" s="83" t="str">
        <f>IF(SP_SUL!M79="","*",SP_SUL!M79)</f>
        <v>ZCD</v>
      </c>
      <c r="H79" s="116">
        <f>IF(SP_SUL!K79="","*",SP_SUL!K79)</f>
        <v>110.35</v>
      </c>
      <c r="I79" s="113">
        <f>IF(SP_SUL!O79="","*",SP_SUL!O79)</f>
        <v>0.375</v>
      </c>
      <c r="J79" s="113">
        <f>IF(SP_SUL!P79="","*",SP_SUL!P79)</f>
        <v>0.125</v>
      </c>
      <c r="K79" s="83" t="str">
        <f>IF(SP_SUL!AK79="","*",SP_SUL!AK79)</f>
        <v>-</v>
      </c>
      <c r="L79" s="83" t="str">
        <f>IF(SP_SUL!AM79="","*",SP_SUL!AM79)</f>
        <v>ZCD</v>
      </c>
      <c r="M79" s="83">
        <f>IF(SP_SUL!AP79="","*",SP_SUL!AP79)</f>
        <v>110.35</v>
      </c>
      <c r="N79" s="83" t="str">
        <f>IF(SP_SUL!AM79="","*",SP_SUL!AM79)</f>
        <v>ZCD</v>
      </c>
      <c r="O79" s="110">
        <f>IF(SP_SUL!BH79="","*",SP_SUL!BH79)</f>
        <v>0</v>
      </c>
      <c r="P79" s="147" t="str">
        <f>IF($A$2=1,IF(SP_SUL!BJ79="","*",SP_SUL!BJ79),IF(SP_SUL!BK79="","*",SP_SUL!BK79))</f>
        <v>TP não solicita intervalo / devido condições climáticas</v>
      </c>
    </row>
    <row r="80" spans="1:16">
      <c r="A80" s="82">
        <f>IF(SP_SUL!B80="","*",SP_SUL!B80)</f>
        <v>46057</v>
      </c>
      <c r="B80" s="83" t="str">
        <f>IF(SP_SUL!X80="","*",SP_SUL!X80)</f>
        <v>Oportunidade</v>
      </c>
      <c r="C80" s="83" t="str">
        <f>IF(SP_SUL!S80="","*",SP_SUL!S80)</f>
        <v>SP SUL</v>
      </c>
      <c r="D80" s="83" t="str">
        <f>IF(SP_SUL!T80="","*",SP_SUL!T80)</f>
        <v>ZBV-ZRX</v>
      </c>
      <c r="E80" s="83" t="str">
        <f>IF(SP_SUL!D80="","*",SP_SUL!D80)</f>
        <v>KLECIO (TP-699)</v>
      </c>
      <c r="F80" s="83" t="str">
        <f>IF(SP_SUL!H80="","*",SP_SUL!H80)</f>
        <v>-</v>
      </c>
      <c r="G80" s="83" t="str">
        <f>IF(SP_SUL!M80="","*",SP_SUL!M80)</f>
        <v>ZSW-2</v>
      </c>
      <c r="H80" s="116">
        <f>IF(SP_SUL!K80="","*",SP_SUL!K80)</f>
        <v>87.3</v>
      </c>
      <c r="I80" s="113">
        <f>IF(SP_SUL!O80="","*",SP_SUL!O80)</f>
        <v>0.375</v>
      </c>
      <c r="J80" s="113">
        <f>IF(SP_SUL!P80="","*",SP_SUL!P80)</f>
        <v>6.25E-2</v>
      </c>
      <c r="K80" s="83" t="str">
        <f>IF(SP_SUL!AK80="","*",SP_SUL!AK80)</f>
        <v>-</v>
      </c>
      <c r="L80" s="83" t="str">
        <f>IF(SP_SUL!AM80="","*",SP_SUL!AM80)</f>
        <v>ZSW-2</v>
      </c>
      <c r="M80" s="83">
        <f>IF(SP_SUL!AP80="","*",SP_SUL!AP80)</f>
        <v>87.3</v>
      </c>
      <c r="N80" s="83" t="str">
        <f>IF(SP_SUL!AM80="","*",SP_SUL!AM80)</f>
        <v>ZSW-2</v>
      </c>
      <c r="O80" s="110">
        <f>IF(SP_SUL!BH80="","*",SP_SUL!BH80)</f>
        <v>0</v>
      </c>
      <c r="P80" s="147" t="str">
        <f>IF($A$2=1,IF(SP_SUL!BJ80="","*",SP_SUL!BJ80),IF(SP_SUL!BK80="","*",SP_SUL!BK80))</f>
        <v>TP pronto 08h15 /  Sem oportunidade de faixa/</v>
      </c>
    </row>
    <row r="81" spans="1:16">
      <c r="A81" s="82">
        <f>IF(SP_SUL!B81="","*",SP_SUL!B81)</f>
        <v>46057</v>
      </c>
      <c r="B81" s="83" t="str">
        <f>IF(SP_SUL!X81="","*",SP_SUL!X81)</f>
        <v>Oportunidade</v>
      </c>
      <c r="C81" s="83" t="str">
        <f>IF(SP_SUL!S81="","*",SP_SUL!S81)</f>
        <v>SP SUL</v>
      </c>
      <c r="D81" s="83" t="str">
        <f>IF(SP_SUL!T81="","*",SP_SUL!T81)</f>
        <v>ZBV-ZRX</v>
      </c>
      <c r="E81" s="83" t="str">
        <f>IF(SP_SUL!D81="","*",SP_SUL!D81)</f>
        <v>V48</v>
      </c>
      <c r="F81" s="83" t="str">
        <f>IF(SP_SUL!H81="","*",SP_SUL!H81)</f>
        <v>ZAC2</v>
      </c>
      <c r="G81" s="83" t="str">
        <f>IF(SP_SUL!M81="","*",SP_SUL!M81)</f>
        <v>ZAC-ZSW</v>
      </c>
      <c r="H81" s="116">
        <f>IF(SP_SUL!K81="","*",SP_SUL!K81)</f>
        <v>82.5</v>
      </c>
      <c r="I81" s="113">
        <f>IF(SP_SUL!O81="","*",SP_SUL!O81)</f>
        <v>0.35416666666666669</v>
      </c>
      <c r="J81" s="113">
        <f>IF(SP_SUL!P81="","*",SP_SUL!P81)</f>
        <v>8.3333333333333329E-2</v>
      </c>
      <c r="K81" s="83" t="str">
        <f>IF(SP_SUL!AK81="","*",SP_SUL!AK81)</f>
        <v>ZAC2</v>
      </c>
      <c r="L81" s="83" t="str">
        <f>IF(SP_SUL!AM81="","*",SP_SUL!AM81)</f>
        <v>ZAC-ZSW</v>
      </c>
      <c r="M81" s="83">
        <f>IF(SP_SUL!AP81="","*",SP_SUL!AP81)</f>
        <v>82.5</v>
      </c>
      <c r="N81" s="83" t="str">
        <f>IF(SP_SUL!AM81="","*",SP_SUL!AM81)</f>
        <v>ZAC-ZSW</v>
      </c>
      <c r="O81" s="110">
        <f>IF(SP_SUL!BH81="","*",SP_SUL!BH81)</f>
        <v>0</v>
      </c>
      <c r="P81" s="147" t="str">
        <f>IF($A$2=1,IF(SP_SUL!BJ81="","*",SP_SUL!BJ81),IF(SP_SUL!BK81="","*",SP_SUL!BK81))</f>
        <v>MC1 08h20 / Sem oportunidade de faixa</v>
      </c>
    </row>
    <row r="82" spans="1:16">
      <c r="A82" s="82">
        <f>IF(SP_SUL!B82="","*",SP_SUL!B82)</f>
        <v>46057</v>
      </c>
      <c r="B82" s="83" t="str">
        <f>IF(SP_SUL!X82="","*",SP_SUL!X82)</f>
        <v>Oportunidade</v>
      </c>
      <c r="C82" s="83" t="str">
        <f>IF(SP_SUL!S82="","*",SP_SUL!S82)</f>
        <v>SP SUL</v>
      </c>
      <c r="D82" s="83" t="str">
        <f>IF(SP_SUL!T82="","*",SP_SUL!T82)</f>
        <v>ZBV-ZRX</v>
      </c>
      <c r="E82" s="83" t="str">
        <f>IF(SP_SUL!D82="","*",SP_SUL!D82)</f>
        <v>W58</v>
      </c>
      <c r="F82" s="83" t="str">
        <f>IF(SP_SUL!H82="","*",SP_SUL!H82)</f>
        <v>106-109</v>
      </c>
      <c r="G82" s="83" t="str">
        <f>IF(SP_SUL!M82="","*",SP_SUL!M82)</f>
        <v>ZBM-ZHO</v>
      </c>
      <c r="H82" s="116">
        <f>IF(SP_SUL!K82="","*",SP_SUL!K82)</f>
        <v>57</v>
      </c>
      <c r="I82" s="113">
        <f>IF(SP_SUL!O82="","*",SP_SUL!O82)</f>
        <v>0.33333333333333331</v>
      </c>
      <c r="J82" s="113">
        <f>IF(SP_SUL!P82="","*",SP_SUL!P82)</f>
        <v>4.1666666666666664E-2</v>
      </c>
      <c r="K82" s="83" t="str">
        <f>IF(SP_SUL!AK82="","*",SP_SUL!AK82)</f>
        <v>106-109</v>
      </c>
      <c r="L82" s="83" t="str">
        <f>IF(SP_SUL!AM82="","*",SP_SUL!AM82)</f>
        <v>ZBM-ZHO</v>
      </c>
      <c r="M82" s="83">
        <f>IF(SP_SUL!AP82="","*",SP_SUL!AP82)</f>
        <v>57</v>
      </c>
      <c r="N82" s="83" t="str">
        <f>IF(SP_SUL!AM82="","*",SP_SUL!AM82)</f>
        <v>ZBM-ZHO</v>
      </c>
      <c r="O82" s="110">
        <f>IF(SP_SUL!BH82="","*",SP_SUL!BH82)</f>
        <v>0</v>
      </c>
      <c r="P82" s="147" t="str">
        <f>IF($A$2=1,IF(SP_SUL!BJ82="","*",SP_SUL!BJ82),IF(SP_SUL!BK82="","*",SP_SUL!BK82))</f>
        <v>Sem auxiliar (atestado)</v>
      </c>
    </row>
    <row r="83" spans="1:16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>
      <c r="A85" s="82">
        <f>IF(SP_SUL!B85="","*",SP_SUL!B85)</f>
        <v>46057</v>
      </c>
      <c r="B85" s="83" t="str">
        <f>IF(SP_SUL!X85="","*",SP_SUL!X85)</f>
        <v>Contrato</v>
      </c>
      <c r="C85" s="83" t="str">
        <f>IF(SP_SUL!S85="","*",SP_SUL!S85)</f>
        <v>SP SUL</v>
      </c>
      <c r="D85" s="83" t="str">
        <f>IF(SP_SUL!T85="","*",SP_SUL!T85)</f>
        <v>ZBV-ZKE</v>
      </c>
      <c r="E85" s="83" t="str">
        <f>IF(SP_SUL!D85="","*",SP_SUL!D85)</f>
        <v>V42</v>
      </c>
      <c r="F85" s="83" t="str">
        <f>IF(SP_SUL!H85="","*",SP_SUL!H85)</f>
        <v>ZYU1</v>
      </c>
      <c r="G85" s="83" t="str">
        <f>IF(SP_SUL!M85="","*",SP_SUL!M85)</f>
        <v>ZYU-ZST</v>
      </c>
      <c r="H85" s="116">
        <f>IF(SP_SUL!K85="","*",SP_SUL!K85)</f>
        <v>208</v>
      </c>
      <c r="I85" s="113">
        <f>IF(SP_SUL!O85="","*",SP_SUL!O85)</f>
        <v>0.35416666666666669</v>
      </c>
      <c r="J85" s="113">
        <f>IF(SP_SUL!P85="","*",SP_SUL!P85)</f>
        <v>8.3333333333333329E-2</v>
      </c>
      <c r="K85" s="83" t="str">
        <f>IF(SP_SUL!AK85="","*",SP_SUL!AK85)</f>
        <v>ZYU1</v>
      </c>
      <c r="L85" s="83" t="str">
        <f>IF(SP_SUL!AM85="","*",SP_SUL!AM85)</f>
        <v>ZYU-ZST</v>
      </c>
      <c r="M85" s="83">
        <f>IF(SP_SUL!AP85="","*",SP_SUL!AP85)</f>
        <v>208</v>
      </c>
      <c r="N85" s="83" t="str">
        <f>IF(SP_SUL!AM85="","*",SP_SUL!AM85)</f>
        <v>ZYU-ZST</v>
      </c>
      <c r="O85" s="110">
        <f>IF(SP_SUL!BH85="","*",SP_SUL!BH85)</f>
        <v>0</v>
      </c>
      <c r="P85" s="147" t="str">
        <f>IF($A$2=1,IF(SP_SUL!BJ85="","*",SP_SUL!BJ85),IF(SP_SUL!BK85="","*",SP_SUL!BK85))</f>
        <v>MC1 08h42 / faixa negado pelo CCO, priorização da circulação de trens.</v>
      </c>
    </row>
    <row r="86" spans="1:16">
      <c r="A86" s="82">
        <f>IF(SP_SUL!B86="","*",SP_SUL!B86)</f>
        <v>46057</v>
      </c>
      <c r="B86" s="83" t="str">
        <f>IF(SP_SUL!X86="","*",SP_SUL!X86)</f>
        <v>Oportunidade</v>
      </c>
      <c r="C86" s="83" t="str">
        <f>IF(SP_SUL!S86="","*",SP_SUL!S86)</f>
        <v>SP SUL</v>
      </c>
      <c r="D86" s="83" t="str">
        <f>IF(SP_SUL!T86="","*",SP_SUL!T86)</f>
        <v>ZBV-ZKE</v>
      </c>
      <c r="E86" s="83" t="str">
        <f>IF(SP_SUL!D86="","*",SP_SUL!D86)</f>
        <v>EDSON (TP-780)</v>
      </c>
      <c r="F86" s="83" t="str">
        <f>IF(SP_SUL!H86="","*",SP_SUL!H86)</f>
        <v>-</v>
      </c>
      <c r="G86" s="83" t="str">
        <f>IF(SP_SUL!M86="","*",SP_SUL!M86)</f>
        <v>ZYU-ZST</v>
      </c>
      <c r="H86" s="116">
        <f>IF(SP_SUL!K86="","*",SP_SUL!K86)</f>
        <v>205</v>
      </c>
      <c r="I86" s="113">
        <f>IF(SP_SUL!O86="","*",SP_SUL!O86)</f>
        <v>0.375</v>
      </c>
      <c r="J86" s="113">
        <f>IF(SP_SUL!P86="","*",SP_SUL!P86)</f>
        <v>8.3333333333333329E-2</v>
      </c>
      <c r="K86" s="83" t="str">
        <f>IF(SP_SUL!AK86="","*",SP_SUL!AK86)</f>
        <v>-</v>
      </c>
      <c r="L86" s="83" t="str">
        <f>IF(SP_SUL!AM86="","*",SP_SUL!AM86)</f>
        <v>ZYU-ZST</v>
      </c>
      <c r="M86" s="83">
        <f>IF(SP_SUL!AP86="","*",SP_SUL!AP86)</f>
        <v>205</v>
      </c>
      <c r="N86" s="83" t="str">
        <f>IF(SP_SUL!AM86="","*",SP_SUL!AM86)</f>
        <v>ZYU-ZST</v>
      </c>
      <c r="O86" s="110">
        <f>IF(SP_SUL!BH86="","*",SP_SUL!BH86)</f>
        <v>0</v>
      </c>
      <c r="P86" s="147" t="str">
        <f>IF($A$2=1,IF(SP_SUL!BJ86="","*",SP_SUL!BJ86),IF(SP_SUL!BK86="","*",SP_SUL!BK86))</f>
        <v>TP pronto 08h06 / Sem oportunidade de faixa</v>
      </c>
    </row>
    <row r="87" spans="1:16">
      <c r="A87" s="82">
        <f>IF(SP_SUL!B87="","*",SP_SUL!B87)</f>
        <v>46057</v>
      </c>
      <c r="B87" s="83" t="str">
        <f>IF(SP_SUL!X87="","*",SP_SUL!X87)</f>
        <v>Oportunidade</v>
      </c>
      <c r="C87" s="83" t="str">
        <f>IF(SP_SUL!S87="","*",SP_SUL!S87)</f>
        <v>SP SUL</v>
      </c>
      <c r="D87" s="83" t="str">
        <f>IF(SP_SUL!T87="","*",SP_SUL!T87)</f>
        <v>ZBV-ZKE</v>
      </c>
      <c r="E87" s="83" t="str">
        <f>IF(SP_SUL!D87="","*",SP_SUL!D87)</f>
        <v>ROGÉRIO (TP-730)</v>
      </c>
      <c r="F87" s="83" t="str">
        <f>IF(SP_SUL!H87="","*",SP_SUL!H87)</f>
        <v>-</v>
      </c>
      <c r="G87" s="83" t="str">
        <f>IF(SP_SUL!M87="","*",SP_SUL!M87)</f>
        <v>ZYU-ZST</v>
      </c>
      <c r="H87" s="116">
        <f>IF(SP_SUL!K87="","*",SP_SUL!K87)</f>
        <v>205</v>
      </c>
      <c r="I87" s="113">
        <f>IF(SP_SUL!O87="","*",SP_SUL!O87)</f>
        <v>0.375</v>
      </c>
      <c r="J87" s="113">
        <f>IF(SP_SUL!P87="","*",SP_SUL!P87)</f>
        <v>8.3333333333333329E-2</v>
      </c>
      <c r="K87" s="83" t="str">
        <f>IF(SP_SUL!AK87="","*",SP_SUL!AK87)</f>
        <v>-</v>
      </c>
      <c r="L87" s="83" t="str">
        <f>IF(SP_SUL!AM87="","*",SP_SUL!AM87)</f>
        <v>ZYU-ZST</v>
      </c>
      <c r="M87" s="83">
        <f>IF(SP_SUL!AP87="","*",SP_SUL!AP87)</f>
        <v>205</v>
      </c>
      <c r="N87" s="83" t="str">
        <f>IF(SP_SUL!AM87="","*",SP_SUL!AM87)</f>
        <v>ZYU-ZST</v>
      </c>
      <c r="O87" s="110">
        <f>IF(SP_SUL!BH87="","*",SP_SUL!BH87)</f>
        <v>0</v>
      </c>
      <c r="P87" s="147" t="str">
        <f>IF($A$2=1,IF(SP_SUL!BJ87="","*",SP_SUL!BJ87),IF(SP_SUL!BK87="","*",SP_SUL!BK87))</f>
        <v>TP pronto 08h06 / Sem oportunidade de faixa</v>
      </c>
    </row>
    <row r="88" spans="1:16">
      <c r="A88" s="82">
        <f>IF(SP_SUL!B88="","*",SP_SUL!B88)</f>
        <v>46057</v>
      </c>
      <c r="B88" s="83" t="str">
        <f>IF(SP_SUL!X88="","*",SP_SUL!X88)</f>
        <v>Oportunidade</v>
      </c>
      <c r="C88" s="83" t="str">
        <f>IF(SP_SUL!S88="","*",SP_SUL!S88)</f>
        <v>SP SUL</v>
      </c>
      <c r="D88" s="83" t="str">
        <f>IF(SP_SUL!T88="","*",SP_SUL!T88)</f>
        <v>ZBV-ZKE</v>
      </c>
      <c r="E88" s="83" t="str">
        <f>IF(SP_SUL!D88="","*",SP_SUL!D88)</f>
        <v>W59</v>
      </c>
      <c r="F88" s="83" t="str">
        <f>IF(SP_SUL!H88="","*",SP_SUL!H88)</f>
        <v>ZYU1</v>
      </c>
      <c r="G88" s="83" t="str">
        <f>IF(SP_SUL!M88="","*",SP_SUL!M88)</f>
        <v>ZYU</v>
      </c>
      <c r="H88" s="116">
        <f>IF(SP_SUL!K88="","*",SP_SUL!K88)</f>
        <v>203.57</v>
      </c>
      <c r="I88" s="113">
        <f>IF(SP_SUL!O88="","*",SP_SUL!O88)</f>
        <v>0.39583333333333331</v>
      </c>
      <c r="J88" s="113">
        <f>IF(SP_SUL!P88="","*",SP_SUL!P88)</f>
        <v>6.25E-2</v>
      </c>
      <c r="K88" s="83" t="str">
        <f>IF(SP_SUL!AK88="","*",SP_SUL!AK88)</f>
        <v>ZYU1</v>
      </c>
      <c r="L88" s="83" t="str">
        <f>IF(SP_SUL!AM88="","*",SP_SUL!AM88)</f>
        <v>ZYU</v>
      </c>
      <c r="M88" s="83">
        <f>IF(SP_SUL!AP88="","*",SP_SUL!AP88)</f>
        <v>203.57</v>
      </c>
      <c r="N88" s="83" t="str">
        <f>IF(SP_SUL!AM88="","*",SP_SUL!AM88)</f>
        <v>ZYU</v>
      </c>
      <c r="O88" s="110">
        <f>IF(SP_SUL!BH88="","*",SP_SUL!BH88)</f>
        <v>0</v>
      </c>
      <c r="P88" s="147" t="str">
        <f>IF($A$2=1,IF(SP_SUL!BJ88="","*",SP_SUL!BJ88),IF(SP_SUL!BK88="","*",SP_SUL!BK88))</f>
        <v>MC1 09h21 /  Sem oportundiade de faixa</v>
      </c>
    </row>
    <row r="89" spans="1:16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>
      <c r="A90" s="82">
        <f>IF(SP_SUL!B90="","*",SP_SUL!B90)</f>
        <v>46057</v>
      </c>
      <c r="B90" s="83" t="str">
        <f>IF(SP_SUL!X90="","*",SP_SUL!X90)</f>
        <v>Oportunidade</v>
      </c>
      <c r="C90" s="83" t="str">
        <f>IF(SP_SUL!S90="","*",SP_SUL!S90)</f>
        <v>SP SUL</v>
      </c>
      <c r="D90" s="83" t="str">
        <f>IF(SP_SUL!T90="","*",SP_SUL!T90)</f>
        <v>ZKE-ZEV</v>
      </c>
      <c r="E90" s="83" t="str">
        <f>IF(SP_SUL!D90="","*",SP_SUL!D90)</f>
        <v>E17</v>
      </c>
      <c r="F90" s="83" t="str">
        <f>IF(SP_SUL!H90="","*",SP_SUL!H90)</f>
        <v>102ZKW2</v>
      </c>
      <c r="G90" s="83" t="str">
        <f>IF(SP_SUL!M90="","*",SP_SUL!M90)</f>
        <v>ZKE-ZWW</v>
      </c>
      <c r="H90" s="116">
        <f>IF(SP_SUL!K90="","*",SP_SUL!K90)</f>
        <v>81</v>
      </c>
      <c r="I90" s="113">
        <f>IF(SP_SUL!O90="","*",SP_SUL!O90)</f>
        <v>0.375</v>
      </c>
      <c r="J90" s="113">
        <f>IF(SP_SUL!P90="","*",SP_SUL!P90)</f>
        <v>0.16666666666666666</v>
      </c>
      <c r="K90" s="83" t="str">
        <f>IF(SP_SUL!AK90="","*",SP_SUL!AK90)</f>
        <v>102ZKW2</v>
      </c>
      <c r="L90" s="83" t="str">
        <f>IF(SP_SUL!AM90="","*",SP_SUL!AM90)</f>
        <v>ZKE-ZWW</v>
      </c>
      <c r="M90" s="83">
        <f>IF(SP_SUL!AP90="","*",SP_SUL!AP90)</f>
        <v>81</v>
      </c>
      <c r="N90" s="83" t="str">
        <f>IF(SP_SUL!AM90="","*",SP_SUL!AM90)</f>
        <v>ZKE-ZWW</v>
      </c>
      <c r="O90" s="110">
        <f>IF(SP_SUL!BH90="","*",SP_SUL!BH90)</f>
        <v>0</v>
      </c>
      <c r="P90" s="147" t="str">
        <f>IF($A$2=1,IF(SP_SUL!BJ90="","*",SP_SUL!BJ90),IF(SP_SUL!BK90="","*",SP_SUL!BK90))</f>
        <v>Não solicita MC1 devido condições climáticas (chuva)</v>
      </c>
    </row>
    <row r="91" spans="1:16">
      <c r="A91" s="82" t="str">
        <f>IF(SP_SUL!B91="","*",SP_SUL!B91)</f>
        <v>*</v>
      </c>
      <c r="B91" s="83" t="str">
        <f>IF(SP_SUL!X91="","*",SP_SUL!X91)</f>
        <v>Oportunidade</v>
      </c>
      <c r="C91" s="83" t="str">
        <f>IF(SP_SUL!S91="","*",SP_SUL!S91)</f>
        <v>SP SUL</v>
      </c>
      <c r="D91" s="83" t="str">
        <f>IF(SP_SUL!T91="","*",SP_SUL!T91)</f>
        <v>ZKE-ZEV</v>
      </c>
      <c r="E91" s="83" t="str">
        <f>IF(SP_SUL!D91="","*",SP_SUL!D91)</f>
        <v>V89</v>
      </c>
      <c r="F91" s="83" t="str">
        <f>IF(SP_SUL!H91="","*",SP_SUL!H91)</f>
        <v>102ZKW2</v>
      </c>
      <c r="G91" s="83" t="str">
        <f>IF(SP_SUL!M91="","*",SP_SUL!M91)</f>
        <v>ZWW-ZKW</v>
      </c>
      <c r="H91" s="116">
        <f>IF(SP_SUL!K91="","*",SP_SUL!K91)</f>
        <v>92.745000000000005</v>
      </c>
      <c r="I91" s="113">
        <f>IF(SP_SUL!O91="","*",SP_SUL!O91)</f>
        <v>0.375</v>
      </c>
      <c r="J91" s="113">
        <f>IF(SP_SUL!P91="","*",SP_SUL!P91)</f>
        <v>8.3333333333333329E-2</v>
      </c>
      <c r="K91" s="83" t="str">
        <f>IF(SP_SUL!AK91="","*",SP_SUL!AK91)</f>
        <v>102ZKW2</v>
      </c>
      <c r="L91" s="83" t="str">
        <f>IF(SP_SUL!AM91="","*",SP_SUL!AM91)</f>
        <v>ZWW-ZKW</v>
      </c>
      <c r="M91" s="83">
        <f>IF(SP_SUL!AP91="","*",SP_SUL!AP91)</f>
        <v>92.745000000000005</v>
      </c>
      <c r="N91" s="83" t="str">
        <f>IF(SP_SUL!AM91="","*",SP_SUL!AM91)</f>
        <v>ZWW-ZKW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>
      <c r="A92" s="82">
        <f>IF(SP_SUL!B92="","*",SP_SUL!B92)</f>
        <v>46057</v>
      </c>
      <c r="B92" s="83" t="str">
        <f>IF(SP_SUL!X92="","*",SP_SUL!X92)</f>
        <v>Oportunidade</v>
      </c>
      <c r="C92" s="83" t="str">
        <f>IF(SP_SUL!S92="","*",SP_SUL!S92)</f>
        <v>SP SUL</v>
      </c>
      <c r="D92" s="83" t="str">
        <f>IF(SP_SUL!T92="","*",SP_SUL!T92)</f>
        <v>ZKE-ZEV</v>
      </c>
      <c r="E92" s="83" t="str">
        <f>IF(SP_SUL!D92="","*",SP_SUL!D92)</f>
        <v>E42</v>
      </c>
      <c r="F92" s="83" t="str">
        <f>IF(SP_SUL!H92="","*",SP_SUL!H92)</f>
        <v>102ZKW2</v>
      </c>
      <c r="G92" s="83" t="str">
        <f>IF(SP_SUL!M92="","*",SP_SUL!M92)</f>
        <v>ZKW-ZCP</v>
      </c>
      <c r="H92" s="116">
        <f>IF(SP_SUL!K92="","*",SP_SUL!K92)</f>
        <v>102</v>
      </c>
      <c r="I92" s="113">
        <f>IF(SP_SUL!O92="","*",SP_SUL!O92)</f>
        <v>0.39583333333333331</v>
      </c>
      <c r="J92" s="113">
        <f>IF(SP_SUL!P92="","*",SP_SUL!P92)</f>
        <v>4.1666666666666664E-2</v>
      </c>
      <c r="K92" s="83" t="str">
        <f>IF(SP_SUL!AK92="","*",SP_SUL!AK92)</f>
        <v>102ZKW2</v>
      </c>
      <c r="L92" s="83" t="str">
        <f>IF(SP_SUL!AM92="","*",SP_SUL!AM92)</f>
        <v>ZKW-ZKE-ZKW</v>
      </c>
      <c r="M92" s="83">
        <f>IF(SP_SUL!AP92="","*",SP_SUL!AP92)</f>
        <v>102</v>
      </c>
      <c r="N92" s="83" t="str">
        <f>IF(SP_SUL!AM92="","*",SP_SUL!AM92)</f>
        <v>ZKW-ZKE-ZKW</v>
      </c>
      <c r="O92" s="110">
        <f>IF(SP_SUL!BH92="","*",SP_SUL!BH92)</f>
        <v>2</v>
      </c>
      <c r="P92" s="147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>
      <c r="A93" s="82">
        <f>IF(SP_SUL!B93="","*",SP_SUL!B93)</f>
        <v>46057</v>
      </c>
      <c r="B93" s="83" t="str">
        <f>IF(SP_SUL!X93="","*",SP_SUL!X93)</f>
        <v>Extra</v>
      </c>
      <c r="C93" s="83" t="str">
        <f>IF(SP_SUL!S93="","*",SP_SUL!S93)</f>
        <v>SP SUL</v>
      </c>
      <c r="D93" s="83" t="str">
        <f>IF(SP_SUL!T93="","*",SP_SUL!T93)</f>
        <v>ZKE-ZEV</v>
      </c>
      <c r="E93" s="83" t="str">
        <f>IF(SP_SUL!D93="","*",SP_SUL!D93)</f>
        <v xml:space="preserve">TURMA FIXA VIA </v>
      </c>
      <c r="F93" s="83" t="str">
        <f>IF(SP_SUL!H93="","*",SP_SUL!H93)</f>
        <v>-</v>
      </c>
      <c r="G93" s="83" t="str">
        <f>IF(SP_SUL!M93="","*",SP_SUL!M93)</f>
        <v>ZKW-ZLU</v>
      </c>
      <c r="H93" s="116">
        <f>IF(SP_SUL!K93="","*",SP_SUL!K93)</f>
        <v>101.7</v>
      </c>
      <c r="I93" s="113">
        <f>IF(SP_SUL!O93="","*",SP_SUL!O93)</f>
        <v>0.41666666666666669</v>
      </c>
      <c r="J93" s="113">
        <f>IF(SP_SUL!P93="","*",SP_SUL!P93)</f>
        <v>8.3333333333333329E-2</v>
      </c>
      <c r="K93" s="83" t="str">
        <f>IF(SP_SUL!AK93="","*",SP_SUL!AK93)</f>
        <v>-</v>
      </c>
      <c r="L93" s="83" t="str">
        <f>IF(SP_SUL!AM93="","*",SP_SUL!AM93)</f>
        <v>ZKW-ZLU</v>
      </c>
      <c r="M93" s="83">
        <f>IF(SP_SUL!AP93="","*",SP_SUL!AP93)</f>
        <v>101.7</v>
      </c>
      <c r="N93" s="83" t="str">
        <f>IF(SP_SUL!AM93="","*",SP_SUL!AM93)</f>
        <v>ZKW-ZLU</v>
      </c>
      <c r="O93" s="110">
        <f>IF(SP_SUL!BH93="","*",SP_SUL!BH93)</f>
        <v>2</v>
      </c>
      <c r="P93" s="147" t="str">
        <f>IF($A$2=1,IF(SP_SUL!BJ93="","*",SP_SUL!BJ93),IF(SP_SUL!BK93="","*",SP_SUL!BK93))</f>
        <v>Realizado intervalo das 10h20 ate 12h20.</v>
      </c>
    </row>
    <row r="94" spans="1:16">
      <c r="A94" s="82">
        <f>IF(SP_SUL!B94="","*",SP_SUL!B94)</f>
        <v>46057</v>
      </c>
      <c r="B94" s="83" t="str">
        <f>IF(SP_SUL!X94="","*",SP_SUL!X94)</f>
        <v>Oportunidade</v>
      </c>
      <c r="C94" s="83" t="str">
        <f>IF(SP_SUL!S94="","*",SP_SUL!S94)</f>
        <v>SP SUL</v>
      </c>
      <c r="D94" s="83" t="str">
        <f>IF(SP_SUL!T94="","*",SP_SUL!T94)</f>
        <v>ZKE-ZEV</v>
      </c>
      <c r="E94" s="83" t="str">
        <f>IF(SP_SUL!D94="","*",SP_SUL!D94)</f>
        <v>CAIQUE (TMA-677)</v>
      </c>
      <c r="F94" s="83" t="str">
        <f>IF(SP_SUL!H94="","*",SP_SUL!H94)</f>
        <v>-</v>
      </c>
      <c r="G94" s="83" t="str">
        <f>IF(SP_SUL!M94="","*",SP_SUL!M94)</f>
        <v>ZWI-ZEM</v>
      </c>
      <c r="H94" s="116">
        <f>IF(SP_SUL!K94="","*",SP_SUL!K94)</f>
        <v>123.363</v>
      </c>
      <c r="I94" s="113">
        <f>IF(SP_SUL!O94="","*",SP_SUL!O94)</f>
        <v>0.35416666666666669</v>
      </c>
      <c r="J94" s="113">
        <f>IF(SP_SUL!P94="","*",SP_SUL!P94)</f>
        <v>6.25E-2</v>
      </c>
      <c r="K94" s="83" t="str">
        <f>IF(SP_SUL!AK94="","*",SP_SUL!AK94)</f>
        <v>-</v>
      </c>
      <c r="L94" s="83" t="str">
        <f>IF(SP_SUL!AM94="","*",SP_SUL!AM94)</f>
        <v>ZWI-ZEM</v>
      </c>
      <c r="M94" s="83">
        <f>IF(SP_SUL!AP94="","*",SP_SUL!AP94)</f>
        <v>123.363</v>
      </c>
      <c r="N94" s="83" t="str">
        <f>IF(SP_SUL!AM94="","*",SP_SUL!AM94)</f>
        <v>ZWI-ZEM</v>
      </c>
      <c r="O94" s="110">
        <f>IF(SP_SUL!BH94="","*",SP_SUL!BH94)</f>
        <v>0</v>
      </c>
      <c r="P94" s="147" t="str">
        <f>IF($A$2=1,IF(SP_SUL!BJ94="","*",SP_SUL!BJ94),IF(SP_SUL!BK94="","*",SP_SUL!BK94))</f>
        <v>TP não solicita intervalo / devido condições climáticas</v>
      </c>
    </row>
    <row r="95" spans="1:16">
      <c r="A95" s="82">
        <f>IF(SP_SUL!B95="","*",SP_SUL!B95)</f>
        <v>46057</v>
      </c>
      <c r="B95" s="83" t="str">
        <f>IF(SP_SUL!X95="","*",SP_SUL!X95)</f>
        <v>Oportunidade</v>
      </c>
      <c r="C95" s="83" t="str">
        <f>IF(SP_SUL!S95="","*",SP_SUL!S95)</f>
        <v>SP SUL</v>
      </c>
      <c r="D95" s="83" t="str">
        <f>IF(SP_SUL!T95="","*",SP_SUL!T95)</f>
        <v>ZKE-ZEV</v>
      </c>
      <c r="E95" s="83" t="str">
        <f>IF(SP_SUL!D95="","*",SP_SUL!D95)</f>
        <v>WALTER (TP-810)</v>
      </c>
      <c r="F95" s="83" t="str">
        <f>IF(SP_SUL!H95="","*",SP_SUL!H95)</f>
        <v>-</v>
      </c>
      <c r="G95" s="83" t="str">
        <f>IF(SP_SUL!M95="","*",SP_SUL!M95)</f>
        <v>ZWI-ZEM</v>
      </c>
      <c r="H95" s="116">
        <f>IF(SP_SUL!K95="","*",SP_SUL!K95)</f>
        <v>123.465</v>
      </c>
      <c r="I95" s="113">
        <f>IF(SP_SUL!O95="","*",SP_SUL!O95)</f>
        <v>0.35416666666666669</v>
      </c>
      <c r="J95" s="113">
        <f>IF(SP_SUL!P95="","*",SP_SUL!P95)</f>
        <v>6.25E-2</v>
      </c>
      <c r="K95" s="83" t="str">
        <f>IF(SP_SUL!AK95="","*",SP_SUL!AK95)</f>
        <v>-</v>
      </c>
      <c r="L95" s="83" t="str">
        <f>IF(SP_SUL!AM95="","*",SP_SUL!AM95)</f>
        <v>ZWI-ZEM</v>
      </c>
      <c r="M95" s="83">
        <f>IF(SP_SUL!AP95="","*",SP_SUL!AP95)</f>
        <v>123.465</v>
      </c>
      <c r="N95" s="83" t="str">
        <f>IF(SP_SUL!AM95="","*",SP_SUL!AM95)</f>
        <v>ZWI-ZEM</v>
      </c>
      <c r="O95" s="110">
        <f>IF(SP_SUL!BH95="","*",SP_SUL!BH95)</f>
        <v>0</v>
      </c>
      <c r="P95" s="147" t="str">
        <f>IF($A$2=1,IF(SP_SUL!BJ95="","*",SP_SUL!BJ95),IF(SP_SUL!BK95="","*",SP_SUL!BK95))</f>
        <v>TP não solicita intervalo / devido condições climáticas</v>
      </c>
    </row>
    <row r="96" spans="1:16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>
      <c r="A98" s="82">
        <f>IF(SP_SUL!B98="","*",SP_SUL!B98)</f>
        <v>46057</v>
      </c>
      <c r="B98" s="83" t="str">
        <f>IF(SP_SUL!X98="","*",SP_SUL!X98)</f>
        <v>Oportunidade</v>
      </c>
      <c r="C98" s="83" t="str">
        <f>IF(SP_SUL!S98="","*",SP_SUL!S98)</f>
        <v>SP SUL</v>
      </c>
      <c r="D98" s="83" t="str">
        <f>IF(SP_SUL!T98="","*",SP_SUL!T98)</f>
        <v>ZEV-ZPT</v>
      </c>
      <c r="E98" s="83" t="str">
        <f>IF(SP_SUL!D98="","*",SP_SUL!D98)</f>
        <v>HUELTON (TP-725)</v>
      </c>
      <c r="F98" s="83" t="str">
        <f>IF(SP_SUL!H98="","*",SP_SUL!H98)</f>
        <v>-</v>
      </c>
      <c r="G98" s="83" t="str">
        <f>IF(SP_SUL!M98="","*",SP_SUL!M98)</f>
        <v>ZPG-MRS</v>
      </c>
      <c r="H98" s="116">
        <f>IF(SP_SUL!K98="","*",SP_SUL!K98)</f>
        <v>65.3</v>
      </c>
      <c r="I98" s="113">
        <f>IF(SP_SUL!O98="","*",SP_SUL!O98)</f>
        <v>0.41666666666666669</v>
      </c>
      <c r="J98" s="113">
        <f>IF(SP_SUL!P98="","*",SP_SUL!P98)</f>
        <v>6.25E-2</v>
      </c>
      <c r="K98" s="83" t="str">
        <f>IF(SP_SUL!AK98="","*",SP_SUL!AK98)</f>
        <v>-</v>
      </c>
      <c r="L98" s="83" t="str">
        <f>IF(SP_SUL!AM98="","*",SP_SUL!AM98)</f>
        <v>ZPG-MRS</v>
      </c>
      <c r="M98" s="83">
        <f>IF(SP_SUL!AP98="","*",SP_SUL!AP98)</f>
        <v>65.3</v>
      </c>
      <c r="N98" s="83" t="str">
        <f>IF(SP_SUL!AM98="","*",SP_SUL!AM98)</f>
        <v>ZPG-MRS</v>
      </c>
      <c r="O98" s="110">
        <f>IF(SP_SUL!BH98="","*",SP_SUL!BH98)</f>
        <v>0</v>
      </c>
      <c r="P98" s="147" t="str">
        <f>IF($A$2=1,IF(SP_SUL!BJ98="","*",SP_SUL!BJ98),IF(SP_SUL!BK98="","*",SP_SUL!BK98))</f>
        <v>TP pronto 09h31 / cancelado devido condições climáticas (chuva)</v>
      </c>
    </row>
    <row r="99" spans="1:16">
      <c r="A99" s="82">
        <f>IF(SP_SUL!B99="","*",SP_SUL!B99)</f>
        <v>46057</v>
      </c>
      <c r="B99" s="83" t="str">
        <f>IF(SP_SUL!X99="","*",SP_SUL!X99)</f>
        <v>Oportunidade</v>
      </c>
      <c r="C99" s="83" t="str">
        <f>IF(SP_SUL!S99="","*",SP_SUL!S99)</f>
        <v>SP SUL</v>
      </c>
      <c r="D99" s="83" t="str">
        <f>IF(SP_SUL!T99="","*",SP_SUL!T99)</f>
        <v>ZPT-ZPG</v>
      </c>
      <c r="E99" s="83" t="str">
        <f>IF(SP_SUL!D99="","*",SP_SUL!D99)</f>
        <v>DIEGO (TF-42)</v>
      </c>
      <c r="F99" s="83" t="str">
        <f>IF(SP_SUL!H99="","*",SP_SUL!H99)</f>
        <v>-</v>
      </c>
      <c r="G99" s="83" t="str">
        <f>IF(SP_SUL!M99="","*",SP_SUL!M99)</f>
        <v>PAT-ZGM</v>
      </c>
      <c r="H99" s="116">
        <f>IF(SP_SUL!K99="","*",SP_SUL!K99)</f>
        <v>109</v>
      </c>
      <c r="I99" s="113">
        <f>IF(SP_SUL!O99="","*",SP_SUL!O99)</f>
        <v>0.41666666666666669</v>
      </c>
      <c r="J99" s="113">
        <f>IF(SP_SUL!P99="","*",SP_SUL!P99)</f>
        <v>8.3333333333333329E-2</v>
      </c>
      <c r="K99" s="83" t="str">
        <f>IF(SP_SUL!AK99="","*",SP_SUL!AK99)</f>
        <v>-</v>
      </c>
      <c r="L99" s="83" t="str">
        <f>IF(SP_SUL!AM99="","*",SP_SUL!AM99)</f>
        <v>PAT-ZGM</v>
      </c>
      <c r="M99" s="83">
        <f>IF(SP_SUL!AP99="","*",SP_SUL!AP99)</f>
        <v>109</v>
      </c>
      <c r="N99" s="83" t="str">
        <f>IF(SP_SUL!AM99="","*",SP_SUL!AM99)</f>
        <v>PAT-ZGM</v>
      </c>
      <c r="O99" s="110">
        <f>IF(SP_SUL!BH99="","*",SP_SUL!BH99)</f>
        <v>0</v>
      </c>
      <c r="P99" s="147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>
      <c r="A100" s="82">
        <f>IF(SP_SUL!B100="","*",SP_SUL!B100)</f>
        <v>46057</v>
      </c>
      <c r="B100" s="83" t="str">
        <f>IF(SP_SUL!X100="","*",SP_SUL!X100)</f>
        <v>Oportunidade</v>
      </c>
      <c r="C100" s="83" t="str">
        <f>IF(SP_SUL!S100="","*",SP_SUL!S100)</f>
        <v>SP SUL</v>
      </c>
      <c r="D100" s="83" t="str">
        <f>IF(SP_SUL!T100="","*",SP_SUL!T100)</f>
        <v>ZPT-ZPG</v>
      </c>
      <c r="E100" s="83" t="str">
        <f>IF(SP_SUL!D100="","*",SP_SUL!D100)</f>
        <v>V85</v>
      </c>
      <c r="F100" s="83" t="str">
        <f>IF(SP_SUL!H100="","*",SP_SUL!H100)</f>
        <v>ZDRZPT</v>
      </c>
      <c r="G100" s="83" t="str">
        <f>IF(SP_SUL!M100="","*",SP_SUL!M100)</f>
        <v>PAT-ZGM</v>
      </c>
      <c r="H100" s="116">
        <f>IF(SP_SUL!K100="","*",SP_SUL!K100)</f>
        <v>108.8</v>
      </c>
      <c r="I100" s="113">
        <f>IF(SP_SUL!O100="","*",SP_SUL!O100)</f>
        <v>0.375</v>
      </c>
      <c r="J100" s="113">
        <f>IF(SP_SUL!P100="","*",SP_SUL!P100)</f>
        <v>8.3333333333333329E-2</v>
      </c>
      <c r="K100" s="83" t="str">
        <f>IF(SP_SUL!AK100="","*",SP_SUL!AK100)</f>
        <v>ZDRZPT</v>
      </c>
      <c r="L100" s="83" t="str">
        <f>IF(SP_SUL!AM100="","*",SP_SUL!AM100)</f>
        <v>PAT-ZGM</v>
      </c>
      <c r="M100" s="83">
        <f>IF(SP_SUL!AP100="","*",SP_SUL!AP100)</f>
        <v>108.8</v>
      </c>
      <c r="N100" s="83" t="str">
        <f>IF(SP_SUL!AM100="","*",SP_SUL!AM100)</f>
        <v>PAT-ZGM</v>
      </c>
      <c r="O100" s="110">
        <f>IF(SP_SUL!BH100="","*",SP_SUL!BH100)</f>
        <v>0</v>
      </c>
      <c r="P100" s="147" t="str">
        <f>IF($A$2=1,IF(SP_SUL!BJ100="","*",SP_SUL!BJ100),IF(SP_SUL!BK100="","*",SP_SUL!BK100))</f>
        <v>MC1 09h12 / Cancelado a faixa, devido priorização da descarga de pedra do W62.</v>
      </c>
    </row>
    <row r="101" spans="1:16">
      <c r="A101" s="82">
        <f>IF(SP_SUL!B101="","*",SP_SUL!B101)</f>
        <v>46057</v>
      </c>
      <c r="B101" s="83" t="str">
        <f>IF(SP_SUL!X101="","*",SP_SUL!X101)</f>
        <v>Oportunidade</v>
      </c>
      <c r="C101" s="83" t="str">
        <f>IF(SP_SUL!S101="","*",SP_SUL!S101)</f>
        <v>SP SUL</v>
      </c>
      <c r="D101" s="83" t="str">
        <f>IF(SP_SUL!T101="","*",SP_SUL!T101)</f>
        <v>ZEV-ZPT</v>
      </c>
      <c r="E101" s="83" t="str">
        <f>IF(SP_SUL!D101="","*",SP_SUL!D101)</f>
        <v>EXPANSÃO TURMA 1</v>
      </c>
      <c r="F101" s="83" t="str">
        <f>IF(SP_SUL!H101="","*",SP_SUL!H101)</f>
        <v>-</v>
      </c>
      <c r="G101" s="83" t="str">
        <f>IF(SP_SUL!M101="","*",SP_SUL!M101)</f>
        <v>109-ZGM</v>
      </c>
      <c r="H101" s="116">
        <f>IF(SP_SUL!K101="","*",SP_SUL!K101)</f>
        <v>109</v>
      </c>
      <c r="I101" s="113">
        <f>IF(SP_SUL!O101="","*",SP_SUL!O101)</f>
        <v>0.33333333333333331</v>
      </c>
      <c r="J101" s="113">
        <f>IF(SP_SUL!P101="","*",SP_SUL!P101)</f>
        <v>6.25E-2</v>
      </c>
      <c r="K101" s="83" t="str">
        <f>IF(SP_SUL!AK101="","*",SP_SUL!AK101)</f>
        <v>-</v>
      </c>
      <c r="L101" s="83" t="str">
        <f>IF(SP_SUL!AM101="","*",SP_SUL!AM101)</f>
        <v>ZPGZZV</v>
      </c>
      <c r="M101" s="83">
        <f>IF(SP_SUL!AP101="","*",SP_SUL!AP101)</f>
        <v>123.6</v>
      </c>
      <c r="N101" s="83" t="str">
        <f>IF(SP_SUL!AM101="","*",SP_SUL!AM101)</f>
        <v>ZPGZZV</v>
      </c>
      <c r="O101" s="110">
        <f>IF(SP_SUL!BH101="","*",SP_SUL!BH101)</f>
        <v>0</v>
      </c>
      <c r="P101" s="147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>
      <c r="A102" s="82">
        <f>IF(SP_SUL!B102="","*",SP_SUL!B102)</f>
        <v>46057</v>
      </c>
      <c r="B102" s="83" t="str">
        <f>IF(SP_SUL!X102="","*",SP_SUL!X102)</f>
        <v>Oportunidade</v>
      </c>
      <c r="C102" s="83" t="str">
        <f>IF(SP_SUL!S102="","*",SP_SUL!S102)</f>
        <v>SP SUL</v>
      </c>
      <c r="D102" s="83" t="str">
        <f>IF(SP_SUL!T102="","*",SP_SUL!T102)</f>
        <v>ZPT-ZPG</v>
      </c>
      <c r="E102" s="83" t="str">
        <f>IF(SP_SUL!D102="","*",SP_SUL!D102)</f>
        <v>W62</v>
      </c>
      <c r="F102" s="83" t="str">
        <f>IF(SP_SUL!H102="","*",SP_SUL!H102)</f>
        <v>ZPTZDR</v>
      </c>
      <c r="G102" s="83" t="str">
        <f>IF(SP_SUL!M102="","*",SP_SUL!M102)</f>
        <v>ZZV-ZPG</v>
      </c>
      <c r="H102" s="116">
        <f>IF(SP_SUL!K102="","*",SP_SUL!K102)</f>
        <v>125</v>
      </c>
      <c r="I102" s="113">
        <f>IF(SP_SUL!O102="","*",SP_SUL!O102)</f>
        <v>0.33333333333333331</v>
      </c>
      <c r="J102" s="113">
        <f>IF(SP_SUL!P102="","*",SP_SUL!P102)</f>
        <v>6.25E-2</v>
      </c>
      <c r="K102" s="83" t="str">
        <f>IF(SP_SUL!AK102="","*",SP_SUL!AK102)</f>
        <v>ZPTZDR</v>
      </c>
      <c r="L102" s="83" t="str">
        <f>IF(SP_SUL!AM102="","*",SP_SUL!AM102)</f>
        <v>ZPT-ZGM</v>
      </c>
      <c r="M102" s="83">
        <f>IF(SP_SUL!AP102="","*",SP_SUL!AP102)</f>
        <v>109.5</v>
      </c>
      <c r="N102" s="83" t="str">
        <f>IF(SP_SUL!AM102="","*",SP_SUL!AM102)</f>
        <v>ZPT-ZGM</v>
      </c>
      <c r="O102" s="110">
        <f>IF(SP_SUL!BH102="","*",SP_SUL!BH102)</f>
        <v>0</v>
      </c>
      <c r="P102" s="147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>
      <c r="A105" s="82" t="str">
        <f>IF(SP_SUL!B105="","*",SP_SUL!B105)</f>
        <v>*</v>
      </c>
      <c r="B105" s="83" t="str">
        <f>IF(SP_SUL!X105="","*",SP_SUL!X105)</f>
        <v>Oportunidade</v>
      </c>
      <c r="C105" s="83" t="str">
        <f>IF(SP_SUL!S105="","*",SP_SUL!S105)</f>
        <v>SP SUL</v>
      </c>
      <c r="D105" s="83" t="str">
        <f>IF(SP_SUL!T105="","*",SP_SUL!T105)</f>
        <v>ZBV-ZRX</v>
      </c>
      <c r="E105" s="83" t="str">
        <f>IF(SP_SUL!D105="","*",SP_SUL!D105)</f>
        <v>EXPANSÃO TURMA 1</v>
      </c>
      <c r="F105" s="83" t="str">
        <f>IF(SP_SUL!H105="","*",SP_SUL!H105)</f>
        <v>-</v>
      </c>
      <c r="G105" s="83" t="str">
        <f>IF(SP_SUL!M105="","*",SP_SUL!M105)</f>
        <v>ZCD</v>
      </c>
      <c r="H105" s="116">
        <f>IF(SP_SUL!K105="","*",SP_SUL!K105)</f>
        <v>113.5</v>
      </c>
      <c r="I105" s="113">
        <f>IF(SP_SUL!O105="","*",SP_SUL!O105)</f>
        <v>0.375</v>
      </c>
      <c r="J105" s="113">
        <f>IF(SP_SUL!P105="","*",SP_SUL!P105)</f>
        <v>8.3333333333333329E-2</v>
      </c>
      <c r="K105" s="83" t="str">
        <f>IF(SP_SUL!AK105="","*",SP_SUL!AK105)</f>
        <v>-</v>
      </c>
      <c r="L105" s="83" t="str">
        <f>IF(SP_SUL!AM105="","*",SP_SUL!AM105)</f>
        <v>ZCD</v>
      </c>
      <c r="M105" s="83">
        <f>IF(SP_SUL!AP105="","*",SP_SUL!AP105)</f>
        <v>113.5</v>
      </c>
      <c r="N105" s="83" t="str">
        <f>IF(SP_SUL!AM105="","*",SP_SUL!AM105)</f>
        <v>ZCD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>
      <c r="A106" s="82">
        <f>IF(SP_SUL!B106="","*",SP_SUL!B106)</f>
        <v>46058</v>
      </c>
      <c r="B106" s="83" t="str">
        <f>IF(SP_SUL!X106="","*",SP_SUL!X106)</f>
        <v>Oportunidade</v>
      </c>
      <c r="C106" s="83" t="str">
        <f>IF(SP_SUL!S106="","*",SP_SUL!S106)</f>
        <v>SP SUL</v>
      </c>
      <c r="D106" s="83" t="str">
        <f>IF(SP_SUL!T106="","*",SP_SUL!T106)</f>
        <v>ZBV-ZRX</v>
      </c>
      <c r="E106" s="83" t="str">
        <f>IF(SP_SUL!D106="","*",SP_SUL!D106)</f>
        <v>EXPANSÃO TURMA 1</v>
      </c>
      <c r="F106" s="83" t="str">
        <f>IF(SP_SUL!H106="","*",SP_SUL!H106)</f>
        <v>-</v>
      </c>
      <c r="G106" s="83" t="str">
        <f>IF(SP_SUL!M106="","*",SP_SUL!M106)</f>
        <v>ZCD</v>
      </c>
      <c r="H106" s="116">
        <f>IF(SP_SUL!K106="","*",SP_SUL!K106)</f>
        <v>110.35</v>
      </c>
      <c r="I106" s="113">
        <f>IF(SP_SUL!O106="","*",SP_SUL!O106)</f>
        <v>0.375</v>
      </c>
      <c r="J106" s="113">
        <f>IF(SP_SUL!P106="","*",SP_SUL!P106)</f>
        <v>0.125</v>
      </c>
      <c r="K106" s="83" t="str">
        <f>IF(SP_SUL!AK106="","*",SP_SUL!AK106)</f>
        <v>-</v>
      </c>
      <c r="L106" s="83" t="str">
        <f>IF(SP_SUL!AM106="","*",SP_SUL!AM106)</f>
        <v>ZCD</v>
      </c>
      <c r="M106" s="83">
        <f>IF(SP_SUL!AP106="","*",SP_SUL!AP106)</f>
        <v>110.35</v>
      </c>
      <c r="N106" s="83" t="str">
        <f>IF(SP_SUL!AM106="","*",SP_SUL!AM106)</f>
        <v>ZCD</v>
      </c>
      <c r="O106" s="110">
        <f>IF(SP_SUL!BH106="","*",SP_SUL!BH106)</f>
        <v>0</v>
      </c>
      <c r="P106" s="147" t="str">
        <f>IF($A$2=1,IF(SP_SUL!BJ106="","*",SP_SUL!BJ106),IF(SP_SUL!BK106="","*",SP_SUL!BK106))</f>
        <v>Alteração da programação para km114+045 via 2 - TP pronto 09h22 / Sem oportunidade de faixa</v>
      </c>
    </row>
    <row r="107" spans="1:16">
      <c r="A107" s="82">
        <f>IF(SP_SUL!B107="","*",SP_SUL!B107)</f>
        <v>46058</v>
      </c>
      <c r="B107" s="83" t="str">
        <f>IF(SP_SUL!X107="","*",SP_SUL!X107)</f>
        <v>Oportunidade</v>
      </c>
      <c r="C107" s="83" t="str">
        <f>IF(SP_SUL!S107="","*",SP_SUL!S107)</f>
        <v>SP SUL</v>
      </c>
      <c r="D107" s="83" t="str">
        <f>IF(SP_SUL!T107="","*",SP_SUL!T107)</f>
        <v>ZBV-ZRX</v>
      </c>
      <c r="E107" s="83" t="str">
        <f>IF(SP_SUL!D107="","*",SP_SUL!D107)</f>
        <v>KLECIO (TP-699)</v>
      </c>
      <c r="F107" s="83" t="str">
        <f>IF(SP_SUL!H107="","*",SP_SUL!H107)</f>
        <v>-</v>
      </c>
      <c r="G107" s="83" t="str">
        <f>IF(SP_SUL!M107="","*",SP_SUL!M107)</f>
        <v>ZSW-2</v>
      </c>
      <c r="H107" s="116">
        <f>IF(SP_SUL!K107="","*",SP_SUL!K107)</f>
        <v>87.3</v>
      </c>
      <c r="I107" s="113">
        <f>IF(SP_SUL!O107="","*",SP_SUL!O107)</f>
        <v>0.375</v>
      </c>
      <c r="J107" s="113">
        <f>IF(SP_SUL!P107="","*",SP_SUL!P107)</f>
        <v>6.25E-2</v>
      </c>
      <c r="K107" s="83" t="str">
        <f>IF(SP_SUL!AK107="","*",SP_SUL!AK107)</f>
        <v>-</v>
      </c>
      <c r="L107" s="83" t="str">
        <f>IF(SP_SUL!AM107="","*",SP_SUL!AM107)</f>
        <v>ZSW-2</v>
      </c>
      <c r="M107" s="83">
        <f>IF(SP_SUL!AP107="","*",SP_SUL!AP107)</f>
        <v>87.3</v>
      </c>
      <c r="N107" s="83" t="str">
        <f>IF(SP_SUL!AM107="","*",SP_SUL!AM107)</f>
        <v>ZSW-2</v>
      </c>
      <c r="O107" s="110">
        <f>IF(SP_SUL!BH107="","*",SP_SUL!BH107)</f>
        <v>2</v>
      </c>
      <c r="P107" s="147" t="str">
        <f>IF($A$2=1,IF(SP_SUL!BJ107="","*",SP_SUL!BJ107),IF(SP_SUL!BK107="","*",SP_SUL!BK107))</f>
        <v>Realizado intervalo das 11h36 até 13h06.</v>
      </c>
    </row>
    <row r="108" spans="1:16">
      <c r="A108" s="82">
        <f>IF(SP_SUL!B108="","*",SP_SUL!B108)</f>
        <v>46058</v>
      </c>
      <c r="B108" s="83" t="str">
        <f>IF(SP_SUL!X108="","*",SP_SUL!X108)</f>
        <v>Oportunidade</v>
      </c>
      <c r="C108" s="83" t="str">
        <f>IF(SP_SUL!S108="","*",SP_SUL!S108)</f>
        <v>SP SUL</v>
      </c>
      <c r="D108" s="83" t="str">
        <f>IF(SP_SUL!T108="","*",SP_SUL!T108)</f>
        <v>ZBV-ZRX</v>
      </c>
      <c r="E108" s="83" t="str">
        <f>IF(SP_SUL!D108="","*",SP_SUL!D108)</f>
        <v>V48</v>
      </c>
      <c r="F108" s="83" t="str">
        <f>IF(SP_SUL!H108="","*",SP_SUL!H108)</f>
        <v>ZAC2</v>
      </c>
      <c r="G108" s="83" t="str">
        <f>IF(SP_SUL!M108="","*",SP_SUL!M108)</f>
        <v>ZAC-ZSW</v>
      </c>
      <c r="H108" s="116">
        <f>IF(SP_SUL!K108="","*",SP_SUL!K108)</f>
        <v>82.5</v>
      </c>
      <c r="I108" s="113">
        <f>IF(SP_SUL!O108="","*",SP_SUL!O108)</f>
        <v>0.35416666666666669</v>
      </c>
      <c r="J108" s="113">
        <f>IF(SP_SUL!P108="","*",SP_SUL!P108)</f>
        <v>8.3333333333333329E-2</v>
      </c>
      <c r="K108" s="83" t="str">
        <f>IF(SP_SUL!AK108="","*",SP_SUL!AK108)</f>
        <v>ZAC2</v>
      </c>
      <c r="L108" s="83" t="str">
        <f>IF(SP_SUL!AM108="","*",SP_SUL!AM108)</f>
        <v>ZAC-ZSW</v>
      </c>
      <c r="M108" s="83">
        <f>IF(SP_SUL!AP108="","*",SP_SUL!AP108)</f>
        <v>82.5</v>
      </c>
      <c r="N108" s="83" t="str">
        <f>IF(SP_SUL!AM108="","*",SP_SUL!AM108)</f>
        <v>ZAC-ZSW</v>
      </c>
      <c r="O108" s="110">
        <f>IF(SP_SUL!BH108="","*",SP_SUL!BH108)</f>
        <v>0</v>
      </c>
      <c r="P108" s="147" t="str">
        <f>IF($A$2=1,IF(SP_SUL!BJ108="","*",SP_SUL!BJ108),IF(SP_SUL!BK108="","*",SP_SUL!BK108))</f>
        <v>Sem oportunidade devido circulação</v>
      </c>
    </row>
    <row r="109" spans="1:16">
      <c r="A109" s="82">
        <f>IF(SP_SUL!B109="","*",SP_SUL!B109)</f>
        <v>46058</v>
      </c>
      <c r="B109" s="83" t="str">
        <f>IF(SP_SUL!X109="","*",SP_SUL!X109)</f>
        <v>Oportunidade</v>
      </c>
      <c r="C109" s="83" t="str">
        <f>IF(SP_SUL!S109="","*",SP_SUL!S109)</f>
        <v>SP SUL</v>
      </c>
      <c r="D109" s="83" t="str">
        <f>IF(SP_SUL!T109="","*",SP_SUL!T109)</f>
        <v>ZBV-ZRX</v>
      </c>
      <c r="E109" s="83" t="str">
        <f>IF(SP_SUL!D109="","*",SP_SUL!D109)</f>
        <v>W58</v>
      </c>
      <c r="F109" s="83">
        <f>IF(SP_SUL!H109="","*",SP_SUL!H109)</f>
        <v>106109</v>
      </c>
      <c r="G109" s="83" t="str">
        <f>IF(SP_SUL!M109="","*",SP_SUL!M109)</f>
        <v>ZBM-ZHO</v>
      </c>
      <c r="H109" s="116">
        <f>IF(SP_SUL!K109="","*",SP_SUL!K109)</f>
        <v>57</v>
      </c>
      <c r="I109" s="113">
        <f>IF(SP_SUL!O109="","*",SP_SUL!O109)</f>
        <v>0.33333333333333331</v>
      </c>
      <c r="J109" s="113">
        <f>IF(SP_SUL!P109="","*",SP_SUL!P109)</f>
        <v>4.1666666666666664E-2</v>
      </c>
      <c r="K109" s="83">
        <f>IF(SP_SUL!AK109="","*",SP_SUL!AK109)</f>
        <v>106109</v>
      </c>
      <c r="L109" s="83" t="str">
        <f>IF(SP_SUL!AM109="","*",SP_SUL!AM109)</f>
        <v>ZBM-ZHO</v>
      </c>
      <c r="M109" s="83">
        <f>IF(SP_SUL!AP109="","*",SP_SUL!AP109)</f>
        <v>57</v>
      </c>
      <c r="N109" s="83" t="str">
        <f>IF(SP_SUL!AM109="","*",SP_SUL!AM109)</f>
        <v>ZBM-ZHO</v>
      </c>
      <c r="O109" s="110">
        <f>IF(SP_SUL!BH109="","*",SP_SUL!BH109)</f>
        <v>0</v>
      </c>
      <c r="P109" s="147" t="str">
        <f>IF($A$2=1,IF(SP_SUL!BJ109="","*",SP_SUL!BJ109),IF(SP_SUL!BK109="","*",SP_SUL!BK109))</f>
        <v>Sem oportunidade devido circulação</v>
      </c>
    </row>
    <row r="110" spans="1:16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>
      <c r="A111" s="82">
        <f>IF(SP_SUL!B111="","*",SP_SUL!B111)</f>
        <v>46058</v>
      </c>
      <c r="B111" s="83" t="str">
        <f>IF(SP_SUL!X111="","*",SP_SUL!X111)</f>
        <v>Oportunidade</v>
      </c>
      <c r="C111" s="83" t="str">
        <f>IF(SP_SUL!S111="","*",SP_SUL!S111)</f>
        <v>SP SUL</v>
      </c>
      <c r="D111" s="83" t="str">
        <f>IF(SP_SUL!T111="","*",SP_SUL!T111)</f>
        <v>ZBV-ZKE</v>
      </c>
      <c r="E111" s="83" t="str">
        <f>IF(SP_SUL!D111="","*",SP_SUL!D111)</f>
        <v>V42</v>
      </c>
      <c r="F111" s="83" t="str">
        <f>IF(SP_SUL!H111="","*",SP_SUL!H111)</f>
        <v>ZYU1</v>
      </c>
      <c r="G111" s="83" t="str">
        <f>IF(SP_SUL!M111="","*",SP_SUL!M111)</f>
        <v>ZYU-ZST</v>
      </c>
      <c r="H111" s="116">
        <f>IF(SP_SUL!K111="","*",SP_SUL!K111)</f>
        <v>208</v>
      </c>
      <c r="I111" s="113">
        <f>IF(SP_SUL!O111="","*",SP_SUL!O111)</f>
        <v>0.35416666666666669</v>
      </c>
      <c r="J111" s="113">
        <f>IF(SP_SUL!P111="","*",SP_SUL!P111)</f>
        <v>8.3333333333333329E-2</v>
      </c>
      <c r="K111" s="83" t="str">
        <f>IF(SP_SUL!AK111="","*",SP_SUL!AK111)</f>
        <v>ZYU1</v>
      </c>
      <c r="L111" s="83" t="str">
        <f>IF(SP_SUL!AM111="","*",SP_SUL!AM111)</f>
        <v>ZYU-ZST</v>
      </c>
      <c r="M111" s="83">
        <f>IF(SP_SUL!AP111="","*",SP_SUL!AP111)</f>
        <v>208</v>
      </c>
      <c r="N111" s="83" t="str">
        <f>IF(SP_SUL!AM111="","*",SP_SUL!AM111)</f>
        <v>ZYU-ZST</v>
      </c>
      <c r="O111" s="110">
        <f>IF(SP_SUL!BH111="","*",SP_SUL!BH111)</f>
        <v>2</v>
      </c>
      <c r="P111" s="147" t="str">
        <f>IF($A$2=1,IF(SP_SUL!BJ111="","*",SP_SUL!BJ111),IF(SP_SUL!BK111="","*",SP_SUL!BK111))</f>
        <v xml:space="preserve">Realizado intervalo </v>
      </c>
    </row>
    <row r="112" spans="1:16">
      <c r="A112" s="82">
        <f>IF(SP_SUL!B112="","*",SP_SUL!B112)</f>
        <v>46058</v>
      </c>
      <c r="B112" s="83" t="str">
        <f>IF(SP_SUL!X112="","*",SP_SUL!X112)</f>
        <v>Oportunidade</v>
      </c>
      <c r="C112" s="83" t="str">
        <f>IF(SP_SUL!S112="","*",SP_SUL!S112)</f>
        <v>SP SUL</v>
      </c>
      <c r="D112" s="83" t="str">
        <f>IF(SP_SUL!T112="","*",SP_SUL!T112)</f>
        <v>ZBV-ZKE</v>
      </c>
      <c r="E112" s="83" t="str">
        <f>IF(SP_SUL!D112="","*",SP_SUL!D112)</f>
        <v>EDSON (TP-780)</v>
      </c>
      <c r="F112" s="83" t="str">
        <f>IF(SP_SUL!H112="","*",SP_SUL!H112)</f>
        <v>-</v>
      </c>
      <c r="G112" s="83" t="str">
        <f>IF(SP_SUL!M112="","*",SP_SUL!M112)</f>
        <v>ZYU-ZST</v>
      </c>
      <c r="H112" s="116">
        <f>IF(SP_SUL!K112="","*",SP_SUL!K112)</f>
        <v>205</v>
      </c>
      <c r="I112" s="113">
        <f>IF(SP_SUL!O112="","*",SP_SUL!O112)</f>
        <v>0.375</v>
      </c>
      <c r="J112" s="113">
        <f>IF(SP_SUL!P112="","*",SP_SUL!P112)</f>
        <v>8.3333333333333329E-2</v>
      </c>
      <c r="K112" s="83" t="str">
        <f>IF(SP_SUL!AK112="","*",SP_SUL!AK112)</f>
        <v>-</v>
      </c>
      <c r="L112" s="83" t="str">
        <f>IF(SP_SUL!AM112="","*",SP_SUL!AM112)</f>
        <v>ZYU-ZST</v>
      </c>
      <c r="M112" s="83">
        <f>IF(SP_SUL!AP112="","*",SP_SUL!AP112)</f>
        <v>205</v>
      </c>
      <c r="N112" s="83" t="str">
        <f>IF(SP_SUL!AM112="","*",SP_SUL!AM112)</f>
        <v>ZYU-ZST</v>
      </c>
      <c r="O112" s="110">
        <f>IF(SP_SUL!BH112="","*",SP_SUL!BH112)</f>
        <v>0</v>
      </c>
      <c r="P112" s="147" t="str">
        <f>IF($A$2=1,IF(SP_SUL!BJ112="","*",SP_SUL!BJ112),IF(SP_SUL!BK112="","*",SP_SUL!BK112))</f>
        <v>Sem oportunidade de faixa</v>
      </c>
    </row>
    <row r="113" spans="1:16">
      <c r="A113" s="82">
        <f>IF(SP_SUL!B113="","*",SP_SUL!B113)</f>
        <v>46058</v>
      </c>
      <c r="B113" s="83" t="str">
        <f>IF(SP_SUL!X113="","*",SP_SUL!X113)</f>
        <v>Oportunidade</v>
      </c>
      <c r="C113" s="83" t="str">
        <f>IF(SP_SUL!S113="","*",SP_SUL!S113)</f>
        <v>SP SUL</v>
      </c>
      <c r="D113" s="83" t="str">
        <f>IF(SP_SUL!T113="","*",SP_SUL!T113)</f>
        <v>ZBV-ZKE</v>
      </c>
      <c r="E113" s="83" t="str">
        <f>IF(SP_SUL!D113="","*",SP_SUL!D113)</f>
        <v>ROGÉRIO (TP-730)</v>
      </c>
      <c r="F113" s="83" t="str">
        <f>IF(SP_SUL!H113="","*",SP_SUL!H113)</f>
        <v>-</v>
      </c>
      <c r="G113" s="83" t="str">
        <f>IF(SP_SUL!M113="","*",SP_SUL!M113)</f>
        <v>ZYU-ZST</v>
      </c>
      <c r="H113" s="116">
        <f>IF(SP_SUL!K113="","*",SP_SUL!K113)</f>
        <v>205</v>
      </c>
      <c r="I113" s="113">
        <f>IF(SP_SUL!O113="","*",SP_SUL!O113)</f>
        <v>0.375</v>
      </c>
      <c r="J113" s="113">
        <f>IF(SP_SUL!P113="","*",SP_SUL!P113)</f>
        <v>8.3333333333333329E-2</v>
      </c>
      <c r="K113" s="83" t="str">
        <f>IF(SP_SUL!AK113="","*",SP_SUL!AK113)</f>
        <v>-</v>
      </c>
      <c r="L113" s="83" t="str">
        <f>IF(SP_SUL!AM113="","*",SP_SUL!AM113)</f>
        <v>ZYU-ZST</v>
      </c>
      <c r="M113" s="83">
        <f>IF(SP_SUL!AP113="","*",SP_SUL!AP113)</f>
        <v>205</v>
      </c>
      <c r="N113" s="83" t="str">
        <f>IF(SP_SUL!AM113="","*",SP_SUL!AM113)</f>
        <v>ZYU-ZST</v>
      </c>
      <c r="O113" s="110">
        <f>IF(SP_SUL!BH113="","*",SP_SUL!BH113)</f>
        <v>0</v>
      </c>
      <c r="P113" s="147" t="str">
        <f>IF($A$2=1,IF(SP_SUL!BJ113="","*",SP_SUL!BJ113),IF(SP_SUL!BK113="","*",SP_SUL!BK113))</f>
        <v>Sem oportunidade de faixa</v>
      </c>
    </row>
    <row r="114" spans="1:16">
      <c r="A114" s="82">
        <f>IF(SP_SUL!B114="","*",SP_SUL!B114)</f>
        <v>46058</v>
      </c>
      <c r="B114" s="83" t="str">
        <f>IF(SP_SUL!X114="","*",SP_SUL!X114)</f>
        <v>Oportunidade</v>
      </c>
      <c r="C114" s="83" t="str">
        <f>IF(SP_SUL!S114="","*",SP_SUL!S114)</f>
        <v>SP SUL</v>
      </c>
      <c r="D114" s="83" t="str">
        <f>IF(SP_SUL!T114="","*",SP_SUL!T114)</f>
        <v>ZBV-ZKE</v>
      </c>
      <c r="E114" s="83" t="str">
        <f>IF(SP_SUL!D114="","*",SP_SUL!D114)</f>
        <v>DANIEL (TP-647)</v>
      </c>
      <c r="F114" s="83" t="str">
        <f>IF(SP_SUL!H114="","*",SP_SUL!H114)</f>
        <v>-</v>
      </c>
      <c r="G114" s="83" t="str">
        <f>IF(SP_SUL!M114="","*",SP_SUL!M114)</f>
        <v>ZYU</v>
      </c>
      <c r="H114" s="116">
        <f>IF(SP_SUL!K114="","*",SP_SUL!K114)</f>
        <v>201.5</v>
      </c>
      <c r="I114" s="113">
        <f>IF(SP_SUL!O114="","*",SP_SUL!O114)</f>
        <v>0.375</v>
      </c>
      <c r="J114" s="113">
        <f>IF(SP_SUL!P114="","*",SP_SUL!P114)</f>
        <v>6.25E-2</v>
      </c>
      <c r="K114" s="83" t="str">
        <f>IF(SP_SUL!AK114="","*",SP_SUL!AK114)</f>
        <v>-</v>
      </c>
      <c r="L114" s="83" t="str">
        <f>IF(SP_SUL!AM114="","*",SP_SUL!AM114)</f>
        <v>ZYU</v>
      </c>
      <c r="M114" s="83">
        <f>IF(SP_SUL!AP114="","*",SP_SUL!AP114)</f>
        <v>201.5</v>
      </c>
      <c r="N114" s="83" t="str">
        <f>IF(SP_SUL!AM114="","*",SP_SUL!AM114)</f>
        <v>ZYU</v>
      </c>
      <c r="O114" s="110">
        <f>IF(SP_SUL!BH114="","*",SP_SUL!BH114)</f>
        <v>0</v>
      </c>
      <c r="P114" s="147" t="str">
        <f>IF($A$2=1,IF(SP_SUL!BJ114="","*",SP_SUL!BJ114),IF(SP_SUL!BK114="","*",SP_SUL!BK114))</f>
        <v>Sem oportunidade de faixa</v>
      </c>
    </row>
    <row r="115" spans="1:16">
      <c r="A115" s="82">
        <f>IF(SP_SUL!B115="","*",SP_SUL!B115)</f>
        <v>46058</v>
      </c>
      <c r="B115" s="83" t="str">
        <f>IF(SP_SUL!X115="","*",SP_SUL!X115)</f>
        <v>Oportunidade</v>
      </c>
      <c r="C115" s="83" t="str">
        <f>IF(SP_SUL!S115="","*",SP_SUL!S115)</f>
        <v>SP SUL</v>
      </c>
      <c r="D115" s="83" t="str">
        <f>IF(SP_SUL!T115="","*",SP_SUL!T115)</f>
        <v>ZBV-ZKE</v>
      </c>
      <c r="E115" s="83" t="str">
        <f>IF(SP_SUL!D115="","*",SP_SUL!D115)</f>
        <v>W59</v>
      </c>
      <c r="F115" s="83" t="str">
        <f>IF(SP_SUL!H115="","*",SP_SUL!H115)</f>
        <v>ZYU1</v>
      </c>
      <c r="G115" s="83" t="str">
        <f>IF(SP_SUL!M115="","*",SP_SUL!M115)</f>
        <v>ZYU</v>
      </c>
      <c r="H115" s="116">
        <f>IF(SP_SUL!K115="","*",SP_SUL!K115)</f>
        <v>203.57</v>
      </c>
      <c r="I115" s="113">
        <f>IF(SP_SUL!O115="","*",SP_SUL!O115)</f>
        <v>0.35416666666666669</v>
      </c>
      <c r="J115" s="113">
        <f>IF(SP_SUL!P115="","*",SP_SUL!P115)</f>
        <v>6.25E-2</v>
      </c>
      <c r="K115" s="83" t="str">
        <f>IF(SP_SUL!AK115="","*",SP_SUL!AK115)</f>
        <v>ZYU1</v>
      </c>
      <c r="L115" s="83" t="str">
        <f>IF(SP_SUL!AM115="","*",SP_SUL!AM115)</f>
        <v>ZYU</v>
      </c>
      <c r="M115" s="83">
        <f>IF(SP_SUL!AP115="","*",SP_SUL!AP115)</f>
        <v>203.57</v>
      </c>
      <c r="N115" s="83" t="str">
        <f>IF(SP_SUL!AM115="","*",SP_SUL!AM115)</f>
        <v>ZYU</v>
      </c>
      <c r="O115" s="110">
        <f>IF(SP_SUL!BH115="","*",SP_SUL!BH115)</f>
        <v>0</v>
      </c>
      <c r="P115" s="147" t="str">
        <f>IF($A$2=1,IF(SP_SUL!BJ115="","*",SP_SUL!BJ115),IF(SP_SUL!BK115="","*",SP_SUL!BK115))</f>
        <v>Sem oportunidade devido circulação</v>
      </c>
    </row>
    <row r="116" spans="1:16">
      <c r="A116" s="82">
        <f>IF(SP_SUL!B116="","*",SP_SUL!B116)</f>
        <v>46058</v>
      </c>
      <c r="B116" s="83" t="str">
        <f>IF(SP_SUL!X116="","*",SP_SUL!X116)</f>
        <v>Oportunidade</v>
      </c>
      <c r="C116" s="83" t="str">
        <f>IF(SP_SUL!S116="","*",SP_SUL!S116)</f>
        <v>SP SUL</v>
      </c>
      <c r="D116" s="83" t="str">
        <f>IF(SP_SUL!T116="","*",SP_SUL!T116)</f>
        <v>ZKE-ZEV</v>
      </c>
      <c r="E116" s="83" t="str">
        <f>IF(SP_SUL!D116="","*",SP_SUL!D116)</f>
        <v>E17</v>
      </c>
      <c r="F116" s="83" t="str">
        <f>IF(SP_SUL!H116="","*",SP_SUL!H116)</f>
        <v>102ZKW2</v>
      </c>
      <c r="G116" s="83" t="str">
        <f>IF(SP_SUL!M116="","*",SP_SUL!M116)</f>
        <v>ZKE-ZWW</v>
      </c>
      <c r="H116" s="116">
        <f>IF(SP_SUL!K116="","*",SP_SUL!K116)</f>
        <v>81</v>
      </c>
      <c r="I116" s="113">
        <f>IF(SP_SUL!O116="","*",SP_SUL!O116)</f>
        <v>0.375</v>
      </c>
      <c r="J116" s="113">
        <f>IF(SP_SUL!P116="","*",SP_SUL!P116)</f>
        <v>8.3333333333333329E-2</v>
      </c>
      <c r="K116" s="83" t="str">
        <f>IF(SP_SUL!AK116="","*",SP_SUL!AK116)</f>
        <v>102ZKW2</v>
      </c>
      <c r="L116" s="83" t="str">
        <f>IF(SP_SUL!AM116="","*",SP_SUL!AM116)</f>
        <v>ZKE-ZWW</v>
      </c>
      <c r="M116" s="83">
        <f>IF(SP_SUL!AP116="","*",SP_SUL!AP116)</f>
        <v>81</v>
      </c>
      <c r="N116" s="83" t="str">
        <f>IF(SP_SUL!AM116="","*",SP_SUL!AM116)</f>
        <v>ZKE-ZWW</v>
      </c>
      <c r="O116" s="110">
        <f>IF(SP_SUL!BH116="","*",SP_SUL!BH116)</f>
        <v>2</v>
      </c>
      <c r="P116" s="147" t="str">
        <f>IF($A$2=1,IF(SP_SUL!BJ116="","*",SP_SUL!BJ116),IF(SP_SUL!BK116="","*",SP_SUL!BK116))</f>
        <v>Realiazado o intervalo, produção: 3 soldas</v>
      </c>
    </row>
    <row r="117" spans="1:16">
      <c r="A117" s="82" t="str">
        <f>IF(SP_SUL!B117="","*",SP_SUL!B117)</f>
        <v>*</v>
      </c>
      <c r="B117" s="83" t="str">
        <f>IF(SP_SUL!X117="","*",SP_SUL!X117)</f>
        <v>Oportunidade</v>
      </c>
      <c r="C117" s="83" t="str">
        <f>IF(SP_SUL!S117="","*",SP_SUL!S117)</f>
        <v>SP SUL</v>
      </c>
      <c r="D117" s="83" t="str">
        <f>IF(SP_SUL!T117="","*",SP_SUL!T117)</f>
        <v>ZKE-ZEV</v>
      </c>
      <c r="E117" s="83" t="str">
        <f>IF(SP_SUL!D117="","*",SP_SUL!D117)</f>
        <v>V89</v>
      </c>
      <c r="F117" s="83" t="str">
        <f>IF(SP_SUL!H117="","*",SP_SUL!H117)</f>
        <v>102ZKW2</v>
      </c>
      <c r="G117" s="83" t="str">
        <f>IF(SP_SUL!M117="","*",SP_SUL!M117)</f>
        <v>ZWW-ZKW</v>
      </c>
      <c r="H117" s="116">
        <f>IF(SP_SUL!K117="","*",SP_SUL!K117)</f>
        <v>92.745000000000005</v>
      </c>
      <c r="I117" s="113">
        <f>IF(SP_SUL!O117="","*",SP_SUL!O117)</f>
        <v>0.375</v>
      </c>
      <c r="J117" s="113">
        <f>IF(SP_SUL!P117="","*",SP_SUL!P117)</f>
        <v>8.3333333333333329E-2</v>
      </c>
      <c r="K117" s="83" t="str">
        <f>IF(SP_SUL!AK117="","*",SP_SUL!AK117)</f>
        <v>102ZKW2</v>
      </c>
      <c r="L117" s="83" t="str">
        <f>IF(SP_SUL!AM117="","*",SP_SUL!AM117)</f>
        <v>ZWW-ZKW</v>
      </c>
      <c r="M117" s="83">
        <f>IF(SP_SUL!AP117="","*",SP_SUL!AP117)</f>
        <v>92.745000000000005</v>
      </c>
      <c r="N117" s="83" t="str">
        <f>IF(SP_SUL!AM117="","*",SP_SUL!AM117)</f>
        <v>ZWW-ZKW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>
      <c r="A118" s="82" t="str">
        <f>IF(SP_SUL!B118="","*",SP_SUL!B118)</f>
        <v>*</v>
      </c>
      <c r="B118" s="83" t="str">
        <f>IF(SP_SUL!X118="","*",SP_SUL!X118)</f>
        <v>Oportunidade</v>
      </c>
      <c r="C118" s="83" t="str">
        <f>IF(SP_SUL!S118="","*",SP_SUL!S118)</f>
        <v>SP SUL</v>
      </c>
      <c r="D118" s="83" t="str">
        <f>IF(SP_SUL!T118="","*",SP_SUL!T118)</f>
        <v>ZKE-ZEV</v>
      </c>
      <c r="E118" s="83" t="str">
        <f>IF(SP_SUL!D118="","*",SP_SUL!D118)</f>
        <v>E42</v>
      </c>
      <c r="F118" s="83" t="str">
        <f>IF(SP_SUL!H118="","*",SP_SUL!H118)</f>
        <v>102ZKW2</v>
      </c>
      <c r="G118" s="83" t="str">
        <f>IF(SP_SUL!M118="","*",SP_SUL!M118)</f>
        <v>ZKW-ZCP</v>
      </c>
      <c r="H118" s="116">
        <f>IF(SP_SUL!K118="","*",SP_SUL!K118)</f>
        <v>102</v>
      </c>
      <c r="I118" s="113">
        <f>IF(SP_SUL!O118="","*",SP_SUL!O118)</f>
        <v>0.39583333333333331</v>
      </c>
      <c r="J118" s="113">
        <f>IF(SP_SUL!P118="","*",SP_SUL!P118)</f>
        <v>4.1666666666666664E-2</v>
      </c>
      <c r="K118" s="83" t="str">
        <f>IF(SP_SUL!AK118="","*",SP_SUL!AK118)</f>
        <v>102ZKW2</v>
      </c>
      <c r="L118" s="83" t="str">
        <f>IF(SP_SUL!AM118="","*",SP_SUL!AM118)</f>
        <v>ZKW-ZCP</v>
      </c>
      <c r="M118" s="83">
        <f>IF(SP_SUL!AP118="","*",SP_SUL!AP118)</f>
        <v>102</v>
      </c>
      <c r="N118" s="83" t="str">
        <f>IF(SP_SUL!AM118="","*",SP_SUL!AM118)</f>
        <v>ZKW-ZCP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>
      <c r="A119" s="82">
        <f>IF(SP_SUL!B119="","*",SP_SUL!B119)</f>
        <v>46058</v>
      </c>
      <c r="B119" s="83" t="str">
        <f>IF(SP_SUL!X119="","*",SP_SUL!X119)</f>
        <v>Oportunidade</v>
      </c>
      <c r="C119" s="83" t="str">
        <f>IF(SP_SUL!S119="","*",SP_SUL!S119)</f>
        <v>SP SUL</v>
      </c>
      <c r="D119" s="83" t="str">
        <f>IF(SP_SUL!T119="","*",SP_SUL!T119)</f>
        <v>ZKE-ZEV</v>
      </c>
      <c r="E119" s="83" t="str">
        <f>IF(SP_SUL!D119="","*",SP_SUL!D119)</f>
        <v>CAIQUE (TMA-677)</v>
      </c>
      <c r="F119" s="83" t="str">
        <f>IF(SP_SUL!H119="","*",SP_SUL!H119)</f>
        <v>-</v>
      </c>
      <c r="G119" s="83" t="str">
        <f>IF(SP_SUL!M119="","*",SP_SUL!M119)</f>
        <v>ZWI-ZEM</v>
      </c>
      <c r="H119" s="116">
        <f>IF(SP_SUL!K119="","*",SP_SUL!K119)</f>
        <v>123.363</v>
      </c>
      <c r="I119" s="113">
        <f>IF(SP_SUL!O119="","*",SP_SUL!O119)</f>
        <v>0.35416666666666669</v>
      </c>
      <c r="J119" s="113">
        <f>IF(SP_SUL!P119="","*",SP_SUL!P119)</f>
        <v>6.25E-2</v>
      </c>
      <c r="K119" s="83" t="str">
        <f>IF(SP_SUL!AK119="","*",SP_SUL!AK119)</f>
        <v>-</v>
      </c>
      <c r="L119" s="83" t="str">
        <f>IF(SP_SUL!AM119="","*",SP_SUL!AM119)</f>
        <v>ZWI-ZEM</v>
      </c>
      <c r="M119" s="83">
        <f>IF(SP_SUL!AP119="","*",SP_SUL!AP119)</f>
        <v>123.363</v>
      </c>
      <c r="N119" s="83" t="str">
        <f>IF(SP_SUL!AM119="","*",SP_SUL!AM119)</f>
        <v>ZWI-ZEM</v>
      </c>
      <c r="O119" s="110">
        <f>IF(SP_SUL!BH119="","*",SP_SUL!BH119)</f>
        <v>0</v>
      </c>
      <c r="P119" s="147" t="str">
        <f>IF($A$2=1,IF(SP_SUL!BJ119="","*",SP_SUL!BJ119),IF(SP_SUL!BK119="","*",SP_SUL!BK119))</f>
        <v>Equipe em outras atividades</v>
      </c>
    </row>
    <row r="120" spans="1:16">
      <c r="A120" s="82">
        <f>IF(SP_SUL!B120="","*",SP_SUL!B120)</f>
        <v>46058</v>
      </c>
      <c r="B120" s="83" t="str">
        <f>IF(SP_SUL!X120="","*",SP_SUL!X120)</f>
        <v>Oportunidade</v>
      </c>
      <c r="C120" s="83" t="str">
        <f>IF(SP_SUL!S120="","*",SP_SUL!S120)</f>
        <v>SP SUL</v>
      </c>
      <c r="D120" s="83" t="str">
        <f>IF(SP_SUL!T120="","*",SP_SUL!T120)</f>
        <v>ZKE-ZEV</v>
      </c>
      <c r="E120" s="83" t="str">
        <f>IF(SP_SUL!D120="","*",SP_SUL!D120)</f>
        <v>WALTER (TP-810)</v>
      </c>
      <c r="F120" s="83" t="str">
        <f>IF(SP_SUL!H120="","*",SP_SUL!H120)</f>
        <v>-</v>
      </c>
      <c r="G120" s="83" t="str">
        <f>IF(SP_SUL!M120="","*",SP_SUL!M120)</f>
        <v>ZWI-ZEM</v>
      </c>
      <c r="H120" s="116">
        <f>IF(SP_SUL!K120="","*",SP_SUL!K120)</f>
        <v>123.465</v>
      </c>
      <c r="I120" s="113">
        <f>IF(SP_SUL!O120="","*",SP_SUL!O120)</f>
        <v>0.35416666666666669</v>
      </c>
      <c r="J120" s="113">
        <f>IF(SP_SUL!P120="","*",SP_SUL!P120)</f>
        <v>6.25E-2</v>
      </c>
      <c r="K120" s="83" t="str">
        <f>IF(SP_SUL!AK120="","*",SP_SUL!AK120)</f>
        <v>-</v>
      </c>
      <c r="L120" s="83" t="str">
        <f>IF(SP_SUL!AM120="","*",SP_SUL!AM120)</f>
        <v>ZWI-ZEM</v>
      </c>
      <c r="M120" s="83">
        <f>IF(SP_SUL!AP120="","*",SP_SUL!AP120)</f>
        <v>123.465</v>
      </c>
      <c r="N120" s="83" t="str">
        <f>IF(SP_SUL!AM120="","*",SP_SUL!AM120)</f>
        <v>ZWI-ZEM</v>
      </c>
      <c r="O120" s="110">
        <f>IF(SP_SUL!BH120="","*",SP_SUL!BH120)</f>
        <v>2</v>
      </c>
      <c r="P120" s="147" t="str">
        <f>IF($A$2=1,IF(SP_SUL!BJ120="","*",SP_SUL!BJ120),IF(SP_SUL!BK120="","*",SP_SUL!BK120))</f>
        <v>Realizado intervalo das 10h45 até 12h15</v>
      </c>
    </row>
    <row r="121" spans="1:16">
      <c r="A121" s="82">
        <f>IF(SP_SUL!B121="","*",SP_SUL!B121)</f>
        <v>46058</v>
      </c>
      <c r="B121" s="83" t="str">
        <f>IF(SP_SUL!X121="","*",SP_SUL!X121)</f>
        <v>Oportunidade</v>
      </c>
      <c r="C121" s="83" t="str">
        <f>IF(SP_SUL!S121="","*",SP_SUL!S121)</f>
        <v>SP SUL</v>
      </c>
      <c r="D121" s="83" t="str">
        <f>IF(SP_SUL!T121="","*",SP_SUL!T121)</f>
        <v>ZKE-ZEV</v>
      </c>
      <c r="E121" s="83" t="str">
        <f>IF(SP_SUL!D121="","*",SP_SUL!D121)</f>
        <v>W60</v>
      </c>
      <c r="F121" s="83" t="str">
        <f>IF(SP_SUL!H121="","*",SP_SUL!H121)</f>
        <v>ZEM1302</v>
      </c>
      <c r="G121" s="83" t="str">
        <f>IF(SP_SUL!M121="","*",SP_SUL!M121)</f>
        <v>ZEJ-ZRB</v>
      </c>
      <c r="H121" s="116">
        <f>IF(SP_SUL!K121="","*",SP_SUL!K121)</f>
        <v>145.9</v>
      </c>
      <c r="I121" s="113">
        <f>IF(SP_SUL!O121="","*",SP_SUL!O121)</f>
        <v>0.375</v>
      </c>
      <c r="J121" s="113">
        <f>IF(SP_SUL!P121="","*",SP_SUL!P121)</f>
        <v>4.1666666666666664E-2</v>
      </c>
      <c r="K121" s="83" t="str">
        <f>IF(SP_SUL!AK121="","*",SP_SUL!AK121)</f>
        <v>ZEM1302</v>
      </c>
      <c r="L121" s="83" t="str">
        <f>IF(SP_SUL!AM121="","*",SP_SUL!AM121)</f>
        <v>ZEJ-ZRB</v>
      </c>
      <c r="M121" s="83">
        <f>IF(SP_SUL!AP121="","*",SP_SUL!AP121)</f>
        <v>145.9</v>
      </c>
      <c r="N121" s="83" t="str">
        <f>IF(SP_SUL!AM121="","*",SP_SUL!AM121)</f>
        <v>ZEJ-ZRB</v>
      </c>
      <c r="O121" s="110">
        <f>IF(SP_SUL!BH121="","*",SP_SUL!BH121)</f>
        <v>0</v>
      </c>
      <c r="P121" s="147" t="str">
        <f>IF($A$2=1,IF(SP_SUL!BJ121="","*",SP_SUL!BJ121),IF(SP_SUL!BK121="","*",SP_SUL!BK121))</f>
        <v>Locomotiva 7694  não envia macro</v>
      </c>
    </row>
    <row r="122" spans="1:16">
      <c r="A122" s="82">
        <f>IF(SP_SUL!B122="","*",SP_SUL!B122)</f>
        <v>46058</v>
      </c>
      <c r="B122" s="83" t="str">
        <f>IF(SP_SUL!X122="","*",SP_SUL!X122)</f>
        <v>Oportunidade</v>
      </c>
      <c r="C122" s="83" t="str">
        <f>IF(SP_SUL!S122="","*",SP_SUL!S122)</f>
        <v>SP SUL</v>
      </c>
      <c r="D122" s="83" t="str">
        <f>IF(SP_SUL!T122="","*",SP_SUL!T122)</f>
        <v>ZKE-ZEV</v>
      </c>
      <c r="E122" s="83" t="str">
        <f>IF(SP_SUL!D122="","*",SP_SUL!D122)</f>
        <v>W96</v>
      </c>
      <c r="F122" s="83" t="str">
        <f>IF(SP_SUL!H122="","*",SP_SUL!H122)</f>
        <v>ZEM1</v>
      </c>
      <c r="G122" s="83" t="str">
        <f>IF(SP_SUL!M122="","*",SP_SUL!M122)</f>
        <v>ZEJ-ZRB</v>
      </c>
      <c r="H122" s="116">
        <f>IF(SP_SUL!K122="","*",SP_SUL!K122)</f>
        <v>151.6</v>
      </c>
      <c r="I122" s="113">
        <f>IF(SP_SUL!O122="","*",SP_SUL!O122)</f>
        <v>0.3125</v>
      </c>
      <c r="J122" s="113">
        <f>IF(SP_SUL!P122="","*",SP_SUL!P122)</f>
        <v>8.3333333333333329E-2</v>
      </c>
      <c r="K122" s="83" t="str">
        <f>IF(SP_SUL!AK122="","*",SP_SUL!AK122)</f>
        <v>ZEM1</v>
      </c>
      <c r="L122" s="83" t="str">
        <f>IF(SP_SUL!AM122="","*",SP_SUL!AM122)</f>
        <v>ZEJ-ZRB</v>
      </c>
      <c r="M122" s="83">
        <f>IF(SP_SUL!AP122="","*",SP_SUL!AP122)</f>
        <v>151.6</v>
      </c>
      <c r="N122" s="83" t="str">
        <f>IF(SP_SUL!AM122="","*",SP_SUL!AM122)</f>
        <v>ZEJ-ZRB</v>
      </c>
      <c r="O122" s="110">
        <f>IF(SP_SUL!BH122="","*",SP_SUL!BH122)</f>
        <v>2</v>
      </c>
      <c r="P122" s="147" t="str">
        <f>IF($A$2=1,IF(SP_SUL!BJ122="","*",SP_SUL!BJ122),IF(SP_SUL!BK122="","*",SP_SUL!BK122))</f>
        <v>Realizado descarga de dormentes</v>
      </c>
    </row>
    <row r="123" spans="1:16">
      <c r="A123" s="82">
        <f>IF(SP_SUL!B123="","*",SP_SUL!B123)</f>
        <v>46058</v>
      </c>
      <c r="B123" s="83" t="str">
        <f>IF(SP_SUL!X123="","*",SP_SUL!X123)</f>
        <v>Oportunidade</v>
      </c>
      <c r="C123" s="83" t="str">
        <f>IF(SP_SUL!S123="","*",SP_SUL!S123)</f>
        <v>SP SUL</v>
      </c>
      <c r="D123" s="83" t="str">
        <f>IF(SP_SUL!T123="","*",SP_SUL!T123)</f>
        <v>ZEV-ZPT</v>
      </c>
      <c r="E123" s="83" t="str">
        <f>IF(SP_SUL!D123="","*",SP_SUL!D123)</f>
        <v>HUELTON (TP-725)</v>
      </c>
      <c r="F123" s="83" t="str">
        <f>IF(SP_SUL!H123="","*",SP_SUL!H123)</f>
        <v>-</v>
      </c>
      <c r="G123" s="83" t="str">
        <f>IF(SP_SUL!M123="","*",SP_SUL!M123)</f>
        <v>ZPG-MRS</v>
      </c>
      <c r="H123" s="116">
        <f>IF(SP_SUL!K123="","*",SP_SUL!K123)</f>
        <v>65.3</v>
      </c>
      <c r="I123" s="113">
        <f>IF(SP_SUL!O123="","*",SP_SUL!O123)</f>
        <v>0.41666666666666669</v>
      </c>
      <c r="J123" s="113">
        <f>IF(SP_SUL!P123="","*",SP_SUL!P123)</f>
        <v>6.25E-2</v>
      </c>
      <c r="K123" s="83" t="str">
        <f>IF(SP_SUL!AK123="","*",SP_SUL!AK123)</f>
        <v>-</v>
      </c>
      <c r="L123" s="83" t="str">
        <f>IF(SP_SUL!AM123="","*",SP_SUL!AM123)</f>
        <v>ZPG-MRS</v>
      </c>
      <c r="M123" s="83">
        <f>IF(SP_SUL!AP123="","*",SP_SUL!AP123)</f>
        <v>65.3</v>
      </c>
      <c r="N123" s="83" t="str">
        <f>IF(SP_SUL!AM123="","*",SP_SUL!AM123)</f>
        <v>ZPG-MRS</v>
      </c>
      <c r="O123" s="110">
        <f>IF(SP_SUL!BH123="","*",SP_SUL!BH123)</f>
        <v>0</v>
      </c>
      <c r="P123" s="147" t="str">
        <f>IF($A$2=1,IF(SP_SUL!BJ123="","*",SP_SUL!BJ123),IF(SP_SUL!BK123="","*",SP_SUL!BK123))</f>
        <v>Cancelado / Condições climáticas</v>
      </c>
    </row>
    <row r="124" spans="1:16">
      <c r="A124" s="82">
        <f>IF(SP_SUL!B124="","*",SP_SUL!B124)</f>
        <v>46058</v>
      </c>
      <c r="B124" s="83" t="str">
        <f>IF(SP_SUL!X124="","*",SP_SUL!X124)</f>
        <v>Contrato</v>
      </c>
      <c r="C124" s="83" t="str">
        <f>IF(SP_SUL!S124="","*",SP_SUL!S124)</f>
        <v>SP SUL</v>
      </c>
      <c r="D124" s="83" t="str">
        <f>IF(SP_SUL!T124="","*",SP_SUL!T124)</f>
        <v>ZEV-ZPT</v>
      </c>
      <c r="E124" s="83" t="str">
        <f>IF(SP_SUL!D124="","*",SP_SUL!D124)</f>
        <v>W62</v>
      </c>
      <c r="F124" s="83" t="str">
        <f>IF(SP_SUL!H124="","*",SP_SUL!H124)</f>
        <v>ZPT1051</v>
      </c>
      <c r="G124" s="83" t="str">
        <f>IF(SP_SUL!M124="","*",SP_SUL!M124)</f>
        <v>ZXW-ZGP</v>
      </c>
      <c r="H124" s="116">
        <f>IF(SP_SUL!K124="","*",SP_SUL!K124)</f>
        <v>83.7</v>
      </c>
      <c r="I124" s="113">
        <f>IF(SP_SUL!O124="","*",SP_SUL!O124)</f>
        <v>0.33333333333333331</v>
      </c>
      <c r="J124" s="113">
        <f>IF(SP_SUL!P124="","*",SP_SUL!P124)</f>
        <v>4.1666666666666664E-2</v>
      </c>
      <c r="K124" s="83" t="str">
        <f>IF(SP_SUL!AK124="","*",SP_SUL!AK124)</f>
        <v>ZPT1051</v>
      </c>
      <c r="L124" s="83" t="str">
        <f>IF(SP_SUL!AM124="","*",SP_SUL!AM124)</f>
        <v>ZXW-ZGP</v>
      </c>
      <c r="M124" s="83">
        <f>IF(SP_SUL!AP124="","*",SP_SUL!AP124)</f>
        <v>83.7</v>
      </c>
      <c r="N124" s="83" t="str">
        <f>IF(SP_SUL!AM124="","*",SP_SUL!AM124)</f>
        <v>ZXW-ZGP</v>
      </c>
      <c r="O124" s="110">
        <f>IF(SP_SUL!BH124="","*",SP_SUL!BH124)</f>
        <v>2</v>
      </c>
      <c r="P124" s="147" t="str">
        <f>IF($A$2=1,IF(SP_SUL!BJ124="","*",SP_SUL!BJ124),IF(SP_SUL!BK124="","*",SP_SUL!BK124))</f>
        <v>Realizado descloamento</v>
      </c>
    </row>
    <row r="125" spans="1:16">
      <c r="A125" s="82">
        <f>IF(SP_SUL!B125="","*",SP_SUL!B125)</f>
        <v>46058</v>
      </c>
      <c r="B125" s="83" t="str">
        <f>IF(SP_SUL!X125="","*",SP_SUL!X125)</f>
        <v>Oportunidade</v>
      </c>
      <c r="C125" s="83" t="str">
        <f>IF(SP_SUL!S125="","*",SP_SUL!S125)</f>
        <v>SP SUL</v>
      </c>
      <c r="D125" s="83" t="str">
        <f>IF(SP_SUL!T125="","*",SP_SUL!T125)</f>
        <v>ZPT-ZPG</v>
      </c>
      <c r="E125" s="83" t="str">
        <f>IF(SP_SUL!D125="","*",SP_SUL!D125)</f>
        <v>DIEGO (TF-42)</v>
      </c>
      <c r="F125" s="83" t="str">
        <f>IF(SP_SUL!H125="","*",SP_SUL!H125)</f>
        <v>-</v>
      </c>
      <c r="G125" s="83" t="str">
        <f>IF(SP_SUL!M125="","*",SP_SUL!M125)</f>
        <v>PAT-ZGM</v>
      </c>
      <c r="H125" s="116">
        <f>IF(SP_SUL!K125="","*",SP_SUL!K125)</f>
        <v>109.05</v>
      </c>
      <c r="I125" s="113">
        <f>IF(SP_SUL!O125="","*",SP_SUL!O125)</f>
        <v>0.41666666666666669</v>
      </c>
      <c r="J125" s="113">
        <f>IF(SP_SUL!P125="","*",SP_SUL!P125)</f>
        <v>8.3333333333333329E-2</v>
      </c>
      <c r="K125" s="83" t="str">
        <f>IF(SP_SUL!AK125="","*",SP_SUL!AK125)</f>
        <v>-</v>
      </c>
      <c r="L125" s="83" t="str">
        <f>IF(SP_SUL!AM125="","*",SP_SUL!AM125)</f>
        <v>PAT-ZGM</v>
      </c>
      <c r="M125" s="83">
        <f>IF(SP_SUL!AP125="","*",SP_SUL!AP125)</f>
        <v>109.05</v>
      </c>
      <c r="N125" s="83" t="str">
        <f>IF(SP_SUL!AM125="","*",SP_SUL!AM125)</f>
        <v>PAT-ZGM</v>
      </c>
      <c r="O125" s="110">
        <f>IF(SP_SUL!BH125="","*",SP_SUL!BH125)</f>
        <v>2</v>
      </c>
      <c r="P125" s="147" t="str">
        <f>IF($A$2=1,IF(SP_SUL!BJ125="","*",SP_SUL!BJ125),IF(SP_SUL!BK125="","*",SP_SUL!BK125))</f>
        <v>Realizado intervalo das 12h45 até 14h15</v>
      </c>
    </row>
    <row r="126" spans="1:16">
      <c r="A126" s="82">
        <f>IF(SP_SUL!B126="","*",SP_SUL!B126)</f>
        <v>46058</v>
      </c>
      <c r="B126" s="83" t="str">
        <f>IF(SP_SUL!X126="","*",SP_SUL!X126)</f>
        <v>Oportunidade</v>
      </c>
      <c r="C126" s="83" t="str">
        <f>IF(SP_SUL!S126="","*",SP_SUL!S126)</f>
        <v>SP SUL</v>
      </c>
      <c r="D126" s="83" t="str">
        <f>IF(SP_SUL!T126="","*",SP_SUL!T126)</f>
        <v>ZEV-ZPT</v>
      </c>
      <c r="E126" s="83" t="str">
        <f>IF(SP_SUL!D126="","*",SP_SUL!D126)</f>
        <v>V85</v>
      </c>
      <c r="F126" s="83" t="str">
        <f>IF(SP_SUL!H126="","*",SP_SUL!H126)</f>
        <v>ZDRZPT</v>
      </c>
      <c r="G126" s="83" t="str">
        <f>IF(SP_SUL!M126="","*",SP_SUL!M126)</f>
        <v>ZGM-ZZV</v>
      </c>
      <c r="H126" s="116">
        <f>IF(SP_SUL!K126="","*",SP_SUL!K126)</f>
        <v>115.3</v>
      </c>
      <c r="I126" s="113">
        <f>IF(SP_SUL!O126="","*",SP_SUL!O126)</f>
        <v>0.39583333333333331</v>
      </c>
      <c r="J126" s="113">
        <f>IF(SP_SUL!P126="","*",SP_SUL!P126)</f>
        <v>8.3333333333333329E-2</v>
      </c>
      <c r="K126" s="83" t="str">
        <f>IF(SP_SUL!AK126="","*",SP_SUL!AK126)</f>
        <v>ZDRZPT</v>
      </c>
      <c r="L126" s="83" t="str">
        <f>IF(SP_SUL!AM126="","*",SP_SUL!AM126)</f>
        <v>ZGM-ZZV</v>
      </c>
      <c r="M126" s="83">
        <f>IF(SP_SUL!AP126="","*",SP_SUL!AP126)</f>
        <v>115.3</v>
      </c>
      <c r="N126" s="83" t="str">
        <f>IF(SP_SUL!AM126="","*",SP_SUL!AM126)</f>
        <v>ZGM-ZZV</v>
      </c>
      <c r="O126" s="110">
        <f>IF(SP_SUL!BH126="","*",SP_SUL!BH126)</f>
        <v>0</v>
      </c>
      <c r="P126" s="147" t="str">
        <f>IF($A$2=1,IF(SP_SUL!BJ126="","*",SP_SUL!BJ126),IF(SP_SUL!BK126="","*",SP_SUL!BK126))</f>
        <v>Sem oportunidade devido circulação</v>
      </c>
    </row>
    <row r="127" spans="1:16">
      <c r="A127" s="82">
        <f>IF(SP_SUL!B127="","*",SP_SUL!B127)</f>
        <v>46058</v>
      </c>
      <c r="B127" s="83" t="str">
        <f>IF(SP_SUL!X127="","*",SP_SUL!X127)</f>
        <v>Oportunidade</v>
      </c>
      <c r="C127" s="83" t="str">
        <f>IF(SP_SUL!S127="","*",SP_SUL!S127)</f>
        <v>SP SUL</v>
      </c>
      <c r="D127" s="83" t="str">
        <f>IF(SP_SUL!T127="","*",SP_SUL!T127)</f>
        <v>ZPT-ZPG</v>
      </c>
      <c r="E127" s="83" t="str">
        <f>IF(SP_SUL!D127="","*",SP_SUL!D127)</f>
        <v>INFRA 1</v>
      </c>
      <c r="F127" s="83" t="str">
        <f>IF(SP_SUL!H127="","*",SP_SUL!H127)</f>
        <v>-</v>
      </c>
      <c r="G127" s="83" t="str">
        <f>IF(SP_SUL!M127="","*",SP_SUL!M127)</f>
        <v>ZGM-ZZV</v>
      </c>
      <c r="H127" s="116">
        <f>IF(SP_SUL!K127="","*",SP_SUL!K127)</f>
        <v>117</v>
      </c>
      <c r="I127" s="113">
        <f>IF(SP_SUL!O127="","*",SP_SUL!O127)</f>
        <v>0.41666666666666669</v>
      </c>
      <c r="J127" s="113">
        <f>IF(SP_SUL!P127="","*",SP_SUL!P127)</f>
        <v>4.1666666666666664E-2</v>
      </c>
      <c r="K127" s="83" t="str">
        <f>IF(SP_SUL!AK127="","*",SP_SUL!AK127)</f>
        <v>-</v>
      </c>
      <c r="L127" s="83" t="str">
        <f>IF(SP_SUL!AM127="","*",SP_SUL!AM127)</f>
        <v>ZGM-ZZV</v>
      </c>
      <c r="M127" s="83">
        <f>IF(SP_SUL!AP127="","*",SP_SUL!AP127)</f>
        <v>117</v>
      </c>
      <c r="N127" s="83" t="str">
        <f>IF(SP_SUL!AM127="","*",SP_SUL!AM127)</f>
        <v>ZGM-ZZV</v>
      </c>
      <c r="O127" s="110">
        <f>IF(SP_SUL!BH127="","*",SP_SUL!BH127)</f>
        <v>0</v>
      </c>
      <c r="P127" s="147" t="str">
        <f>IF($A$2=1,IF(SP_SUL!BJ127="","*",SP_SUL!BJ127),IF(SP_SUL!BK127="","*",SP_SUL!BK127))</f>
        <v>Cancelado / Condições climáticas</v>
      </c>
    </row>
    <row r="128" spans="1:16">
      <c r="A128" s="82">
        <f>IF(SP_SUL!B128="","*",SP_SUL!B128)</f>
        <v>46058</v>
      </c>
      <c r="B128" s="83" t="str">
        <f>IF(SP_SUL!X128="","*",SP_SUL!X128)</f>
        <v>Oportunidade</v>
      </c>
      <c r="C128" s="83" t="str">
        <f>IF(SP_SUL!S128="","*",SP_SUL!S128)</f>
        <v>SP SUL</v>
      </c>
      <c r="D128" s="83" t="str">
        <f>IF(SP_SUL!T128="","*",SP_SUL!T128)</f>
        <v>ZPT-ZPG</v>
      </c>
      <c r="E128" s="83" t="str">
        <f>IF(SP_SUL!D128="","*",SP_SUL!D128)</f>
        <v>EXPANSÃO TURMA 1</v>
      </c>
      <c r="F128" s="83" t="str">
        <f>IF(SP_SUL!H128="","*",SP_SUL!H128)</f>
        <v>-</v>
      </c>
      <c r="G128" s="83" t="str">
        <f>IF(SP_SUL!M128="","*",SP_SUL!M128)</f>
        <v>ZZV-ZPG</v>
      </c>
      <c r="H128" s="116">
        <f>IF(SP_SUL!K128="","*",SP_SUL!K128)</f>
        <v>123.59</v>
      </c>
      <c r="I128" s="113">
        <f>IF(SP_SUL!O128="","*",SP_SUL!O128)</f>
        <v>0.35416666666666669</v>
      </c>
      <c r="J128" s="113">
        <f>IF(SP_SUL!P128="","*",SP_SUL!P128)</f>
        <v>6.25E-2</v>
      </c>
      <c r="K128" s="83" t="str">
        <f>IF(SP_SUL!AK128="","*",SP_SUL!AK128)</f>
        <v>-</v>
      </c>
      <c r="L128" s="83" t="str">
        <f>IF(SP_SUL!AM128="","*",SP_SUL!AM128)</f>
        <v>ZZV-ZPG</v>
      </c>
      <c r="M128" s="83">
        <f>IF(SP_SUL!AP128="","*",SP_SUL!AP128)</f>
        <v>123.59</v>
      </c>
      <c r="N128" s="83" t="str">
        <f>IF(SP_SUL!AM128="","*",SP_SUL!AM128)</f>
        <v>ZZV-ZPG</v>
      </c>
      <c r="O128" s="110">
        <f>IF(SP_SUL!BH128="","*",SP_SUL!BH128)</f>
        <v>0</v>
      </c>
      <c r="P128" s="147" t="str">
        <f>IF($A$2=1,IF(SP_SUL!BJ128="","*",SP_SUL!BJ128),IF(SP_SUL!BK128="","*",SP_SUL!BK128))</f>
        <v>Cancelado / Condições climáticas</v>
      </c>
    </row>
    <row r="129" spans="1:16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>
      <c r="A131" s="82" t="str">
        <f>IF(SP_SUL!B131="","*",SP_SUL!B131)</f>
        <v>*</v>
      </c>
      <c r="B131" s="83" t="str">
        <f>IF(SP_SUL!X131="","*",SP_SUL!X131)</f>
        <v>Oportunidade</v>
      </c>
      <c r="C131" s="83" t="str">
        <f>IF(SP_SUL!S131="","*",SP_SUL!S131)</f>
        <v>SP SUL</v>
      </c>
      <c r="D131" s="83" t="str">
        <f>IF(SP_SUL!T131="","*",SP_SUL!T131)</f>
        <v>ZBV-ZRX</v>
      </c>
      <c r="E131" s="83" t="str">
        <f>IF(SP_SUL!D131="","*",SP_SUL!D131)</f>
        <v>EXPANSÃO TURMA 1</v>
      </c>
      <c r="F131" s="83" t="str">
        <f>IF(SP_SUL!H131="","*",SP_SUL!H131)</f>
        <v>-</v>
      </c>
      <c r="G131" s="83" t="str">
        <f>IF(SP_SUL!M131="","*",SP_SUL!M131)</f>
        <v>ZCD</v>
      </c>
      <c r="H131" s="116">
        <f>IF(SP_SUL!K131="","*",SP_SUL!K131)</f>
        <v>113.5</v>
      </c>
      <c r="I131" s="113">
        <f>IF(SP_SUL!O131="","*",SP_SUL!O131)</f>
        <v>0.375</v>
      </c>
      <c r="J131" s="113">
        <f>IF(SP_SUL!P131="","*",SP_SUL!P131)</f>
        <v>8.3333333333333329E-2</v>
      </c>
      <c r="K131" s="83" t="str">
        <f>IF(SP_SUL!AK131="","*",SP_SUL!AK131)</f>
        <v>-</v>
      </c>
      <c r="L131" s="83" t="str">
        <f>IF(SP_SUL!AM131="","*",SP_SUL!AM131)</f>
        <v>ZCD</v>
      </c>
      <c r="M131" s="83">
        <f>IF(SP_SUL!AP131="","*",SP_SUL!AP131)</f>
        <v>113.5</v>
      </c>
      <c r="N131" s="83" t="str">
        <f>IF(SP_SUL!AM131="","*",SP_SUL!AM131)</f>
        <v>ZCD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>
      <c r="A132" s="82">
        <f>IF(SP_SUL!B132="","*",SP_SUL!B132)</f>
        <v>46059</v>
      </c>
      <c r="B132" s="83" t="str">
        <f>IF(SP_SUL!X132="","*",SP_SUL!X132)</f>
        <v>Oportunidade</v>
      </c>
      <c r="C132" s="83" t="str">
        <f>IF(SP_SUL!S132="","*",SP_SUL!S132)</f>
        <v>SP SUL</v>
      </c>
      <c r="D132" s="83" t="str">
        <f>IF(SP_SUL!T132="","*",SP_SUL!T132)</f>
        <v>ZBV-ZRX</v>
      </c>
      <c r="E132" s="83" t="str">
        <f>IF(SP_SUL!D132="","*",SP_SUL!D132)</f>
        <v>EXPANSÃO TURMA 1</v>
      </c>
      <c r="F132" s="83" t="str">
        <f>IF(SP_SUL!H132="","*",SP_SUL!H132)</f>
        <v>-</v>
      </c>
      <c r="G132" s="83" t="str">
        <f>IF(SP_SUL!M132="","*",SP_SUL!M132)</f>
        <v>ZCD</v>
      </c>
      <c r="H132" s="116">
        <f>IF(SP_SUL!K132="","*",SP_SUL!K132)</f>
        <v>110.35</v>
      </c>
      <c r="I132" s="113">
        <f>IF(SP_SUL!O132="","*",SP_SUL!O132)</f>
        <v>0.375</v>
      </c>
      <c r="J132" s="113">
        <f>IF(SP_SUL!P132="","*",SP_SUL!P132)</f>
        <v>8.3333333333333329E-2</v>
      </c>
      <c r="K132" s="83" t="str">
        <f>IF(SP_SUL!AK132="","*",SP_SUL!AK132)</f>
        <v>-</v>
      </c>
      <c r="L132" s="83" t="str">
        <f>IF(SP_SUL!AM132="","*",SP_SUL!AM132)</f>
        <v>ZCD</v>
      </c>
      <c r="M132" s="83">
        <f>IF(SP_SUL!AP132="","*",SP_SUL!AP132)</f>
        <v>113</v>
      </c>
      <c r="N132" s="83" t="str">
        <f>IF(SP_SUL!AM132="","*",SP_SUL!AM132)</f>
        <v>ZCD</v>
      </c>
      <c r="O132" s="110">
        <f>IF(SP_SUL!BH132="","*",SP_SUL!BH132)</f>
        <v>2</v>
      </c>
      <c r="P132" s="147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>
      <c r="A133" s="82">
        <f>IF(SP_SUL!B133="","*",SP_SUL!B133)</f>
        <v>46059</v>
      </c>
      <c r="B133" s="83" t="str">
        <f>IF(SP_SUL!X133="","*",SP_SUL!X133)</f>
        <v>Oportunidade</v>
      </c>
      <c r="C133" s="83" t="str">
        <f>IF(SP_SUL!S133="","*",SP_SUL!S133)</f>
        <v>SP SUL</v>
      </c>
      <c r="D133" s="83" t="str">
        <f>IF(SP_SUL!T133="","*",SP_SUL!T133)</f>
        <v>ZBV-ZRX</v>
      </c>
      <c r="E133" s="83" t="str">
        <f>IF(SP_SUL!D133="","*",SP_SUL!D133)</f>
        <v>KLECIO (TP-699)</v>
      </c>
      <c r="F133" s="83" t="str">
        <f>IF(SP_SUL!H133="","*",SP_SUL!H133)</f>
        <v>-</v>
      </c>
      <c r="G133" s="83" t="str">
        <f>IF(SP_SUL!M133="","*",SP_SUL!M133)</f>
        <v>ZSW-2</v>
      </c>
      <c r="H133" s="116">
        <f>IF(SP_SUL!K133="","*",SP_SUL!K133)</f>
        <v>87.3</v>
      </c>
      <c r="I133" s="113">
        <f>IF(SP_SUL!O133="","*",SP_SUL!O133)</f>
        <v>0.375</v>
      </c>
      <c r="J133" s="113">
        <f>IF(SP_SUL!P133="","*",SP_SUL!P133)</f>
        <v>6.25E-2</v>
      </c>
      <c r="K133" s="83" t="str">
        <f>IF(SP_SUL!AK133="","*",SP_SUL!AK133)</f>
        <v>-</v>
      </c>
      <c r="L133" s="83" t="str">
        <f>IF(SP_SUL!AM133="","*",SP_SUL!AM133)</f>
        <v>ZSW-2</v>
      </c>
      <c r="M133" s="83">
        <f>IF(SP_SUL!AP133="","*",SP_SUL!AP133)</f>
        <v>87.3</v>
      </c>
      <c r="N133" s="83" t="str">
        <f>IF(SP_SUL!AM133="","*",SP_SUL!AM133)</f>
        <v>ZSW-2</v>
      </c>
      <c r="O133" s="110">
        <f>IF(SP_SUL!BH133="","*",SP_SUL!BH133)</f>
        <v>0</v>
      </c>
      <c r="P133" s="147" t="str">
        <f>IF($A$2=1,IF(SP_SUL!BJ133="","*",SP_SUL!BJ133),IF(SP_SUL!BK133="","*",SP_SUL!BK133))</f>
        <v>Alterado programação para km134+800 via 1/ TP pronto 08h20 / Sem oportunidade de faixa.</v>
      </c>
    </row>
    <row r="134" spans="1:16">
      <c r="A134" s="82">
        <f>IF(SP_SUL!B134="","*",SP_SUL!B134)</f>
        <v>46059</v>
      </c>
      <c r="B134" s="83" t="str">
        <f>IF(SP_SUL!X134="","*",SP_SUL!X134)</f>
        <v>Oportunidade</v>
      </c>
      <c r="C134" s="83" t="str">
        <f>IF(SP_SUL!S134="","*",SP_SUL!S134)</f>
        <v>SP SUL</v>
      </c>
      <c r="D134" s="83" t="str">
        <f>IF(SP_SUL!T134="","*",SP_SUL!T134)</f>
        <v>ZBV-ZRX</v>
      </c>
      <c r="E134" s="83" t="str">
        <f>IF(SP_SUL!D134="","*",SP_SUL!D134)</f>
        <v>V48</v>
      </c>
      <c r="F134" s="83" t="str">
        <f>IF(SP_SUL!H134="","*",SP_SUL!H134)</f>
        <v>ZAC2</v>
      </c>
      <c r="G134" s="83" t="str">
        <f>IF(SP_SUL!M134="","*",SP_SUL!M134)</f>
        <v>ZAC-ZSW</v>
      </c>
      <c r="H134" s="116">
        <f>IF(SP_SUL!K134="","*",SP_SUL!K134)</f>
        <v>82.5</v>
      </c>
      <c r="I134" s="113">
        <f>IF(SP_SUL!O134="","*",SP_SUL!O134)</f>
        <v>0.35416666666666669</v>
      </c>
      <c r="J134" s="113">
        <f>IF(SP_SUL!P134="","*",SP_SUL!P134)</f>
        <v>8.3333333333333329E-2</v>
      </c>
      <c r="K134" s="83" t="str">
        <f>IF(SP_SUL!AK134="","*",SP_SUL!AK134)</f>
        <v>ZAC2</v>
      </c>
      <c r="L134" s="83" t="str">
        <f>IF(SP_SUL!AM134="","*",SP_SUL!AM134)</f>
        <v>ZAC-ZSW</v>
      </c>
      <c r="M134" s="83">
        <f>IF(SP_SUL!AP134="","*",SP_SUL!AP134)</f>
        <v>82.5</v>
      </c>
      <c r="N134" s="83" t="str">
        <f>IF(SP_SUL!AM134="","*",SP_SUL!AM134)</f>
        <v>ZAC-ZSW</v>
      </c>
      <c r="O134" s="110">
        <f>IF(SP_SUL!BH134="","*",SP_SUL!BH134)</f>
        <v>0</v>
      </c>
      <c r="P134" s="147" t="str">
        <f>IF($A$2=1,IF(SP_SUL!BJ134="","*",SP_SUL!BJ134),IF(SP_SUL!BK134="","*",SP_SUL!BK134))</f>
        <v>MC1 07h54 / Sem oportunidade de faixa</v>
      </c>
    </row>
    <row r="135" spans="1:16">
      <c r="A135" s="82">
        <f>IF(SP_SUL!B135="","*",SP_SUL!B135)</f>
        <v>46059</v>
      </c>
      <c r="B135" s="83" t="str">
        <f>IF(SP_SUL!X135="","*",SP_SUL!X135)</f>
        <v>Oportunidade</v>
      </c>
      <c r="C135" s="83" t="str">
        <f>IF(SP_SUL!S135="","*",SP_SUL!S135)</f>
        <v>SP SUL</v>
      </c>
      <c r="D135" s="83" t="str">
        <f>IF(SP_SUL!T135="","*",SP_SUL!T135)</f>
        <v>ZBV-ZRX</v>
      </c>
      <c r="E135" s="83" t="str">
        <f>IF(SP_SUL!D135="","*",SP_SUL!D135)</f>
        <v>W58</v>
      </c>
      <c r="F135" s="83">
        <f>IF(SP_SUL!H135="","*",SP_SUL!H135)</f>
        <v>106109</v>
      </c>
      <c r="G135" s="83" t="str">
        <f>IF(SP_SUL!M135="","*",SP_SUL!M135)</f>
        <v>ZBM-ZHO</v>
      </c>
      <c r="H135" s="116">
        <f>IF(SP_SUL!K135="","*",SP_SUL!K135)</f>
        <v>57</v>
      </c>
      <c r="I135" s="113">
        <f>IF(SP_SUL!O135="","*",SP_SUL!O135)</f>
        <v>0.33333333333333331</v>
      </c>
      <c r="J135" s="113">
        <f>IF(SP_SUL!P135="","*",SP_SUL!P135)</f>
        <v>4.1666666666666664E-2</v>
      </c>
      <c r="K135" s="83">
        <f>IF(SP_SUL!AK135="","*",SP_SUL!AK135)</f>
        <v>106109</v>
      </c>
      <c r="L135" s="83" t="str">
        <f>IF(SP_SUL!AM135="","*",SP_SUL!AM135)</f>
        <v>ZBM-ZHO</v>
      </c>
      <c r="M135" s="83">
        <f>IF(SP_SUL!AP135="","*",SP_SUL!AP135)</f>
        <v>57</v>
      </c>
      <c r="N135" s="83" t="str">
        <f>IF(SP_SUL!AM135="","*",SP_SUL!AM135)</f>
        <v>ZBM-ZHO</v>
      </c>
      <c r="O135" s="110">
        <f>IF(SP_SUL!BH135="","*",SP_SUL!BH135)</f>
        <v>0</v>
      </c>
      <c r="P135" s="147" t="str">
        <f>IF($A$2=1,IF(SP_SUL!BJ135="","*",SP_SUL!BJ135),IF(SP_SUL!BK135="","*",SP_SUL!BK135))</f>
        <v>MC1 11h00 /  Sem oportunidade de faixa</v>
      </c>
    </row>
    <row r="136" spans="1:16">
      <c r="A136" s="82">
        <f>IF(SP_SUL!B136="","*",SP_SUL!B136)</f>
        <v>46059</v>
      </c>
      <c r="B136" s="83" t="str">
        <f>IF(SP_SUL!X136="","*",SP_SUL!X136)</f>
        <v>Oportunidade</v>
      </c>
      <c r="C136" s="83" t="str">
        <f>IF(SP_SUL!S136="","*",SP_SUL!S136)</f>
        <v>SP SUL</v>
      </c>
      <c r="D136" s="83" t="str">
        <f>IF(SP_SUL!T136="","*",SP_SUL!T136)</f>
        <v>ZKE-ZEV</v>
      </c>
      <c r="E136" s="83" t="str">
        <f>IF(SP_SUL!D136="","*",SP_SUL!D136)</f>
        <v>CLEBISON (TP-728)</v>
      </c>
      <c r="F136" s="83" t="str">
        <f>IF(SP_SUL!H136="","*",SP_SUL!H136)</f>
        <v>-</v>
      </c>
      <c r="G136" s="83" t="str">
        <f>IF(SP_SUL!M136="","*",SP_SUL!M136)</f>
        <v>ZWW-ZKW</v>
      </c>
      <c r="H136" s="116">
        <f>IF(SP_SUL!K136="","*",SP_SUL!K136)</f>
        <v>91.5</v>
      </c>
      <c r="I136" s="113">
        <f>IF(SP_SUL!O136="","*",SP_SUL!O136)</f>
        <v>0.375</v>
      </c>
      <c r="J136" s="113">
        <f>IF(SP_SUL!P136="","*",SP_SUL!P136)</f>
        <v>6.25E-2</v>
      </c>
      <c r="K136" s="83" t="str">
        <f>IF(SP_SUL!AK136="","*",SP_SUL!AK136)</f>
        <v>-</v>
      </c>
      <c r="L136" s="83" t="str">
        <f>IF(SP_SUL!AM136="","*",SP_SUL!AM136)</f>
        <v>ZWW-ZKW</v>
      </c>
      <c r="M136" s="83">
        <f>IF(SP_SUL!AP136="","*",SP_SUL!AP136)</f>
        <v>91.5</v>
      </c>
      <c r="N136" s="83" t="str">
        <f>IF(SP_SUL!AM136="","*",SP_SUL!AM136)</f>
        <v>ZWW-ZKW</v>
      </c>
      <c r="O136" s="110">
        <f>IF(SP_SUL!BH136="","*",SP_SUL!BH136)</f>
        <v>2</v>
      </c>
      <c r="P136" s="147" t="str">
        <f>IF($A$2=1,IF(SP_SUL!BJ136="","*",SP_SUL!BJ136),IF(SP_SUL!BK136="","*",SP_SUL!BK136))</f>
        <v>Realizado intervalo para solda</v>
      </c>
    </row>
    <row r="137" spans="1:16">
      <c r="A137" s="82">
        <f>IF(SP_SUL!B137="","*",SP_SUL!B137)</f>
        <v>46059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ZKE-ZEV</v>
      </c>
      <c r="E137" s="83" t="str">
        <f>IF(SP_SUL!D137="","*",SP_SUL!D137)</f>
        <v>ISMAEL(TP-726)</v>
      </c>
      <c r="F137" s="83" t="str">
        <f>IF(SP_SUL!H137="","*",SP_SUL!H137)</f>
        <v>-</v>
      </c>
      <c r="G137" s="83" t="str">
        <f>IF(SP_SUL!M137="","*",SP_SUL!M137)</f>
        <v>ZWW-ZKW</v>
      </c>
      <c r="H137" s="116">
        <f>IF(SP_SUL!K137="","*",SP_SUL!K137)</f>
        <v>91.5</v>
      </c>
      <c r="I137" s="113">
        <f>IF(SP_SUL!O137="","*",SP_SUL!O137)</f>
        <v>0.375</v>
      </c>
      <c r="J137" s="113">
        <f>IF(SP_SUL!P137="","*",SP_SUL!P137)</f>
        <v>6.25E-2</v>
      </c>
      <c r="K137" s="83" t="str">
        <f>IF(SP_SUL!AK137="","*",SP_SUL!AK137)</f>
        <v>-</v>
      </c>
      <c r="L137" s="83" t="str">
        <f>IF(SP_SUL!AM137="","*",SP_SUL!AM137)</f>
        <v>ZWW-ZKW</v>
      </c>
      <c r="M137" s="83">
        <f>IF(SP_SUL!AP137="","*",SP_SUL!AP137)</f>
        <v>91.5</v>
      </c>
      <c r="N137" s="83" t="str">
        <f>IF(SP_SUL!AM137="","*",SP_SUL!AM137)</f>
        <v>ZWW-ZKW</v>
      </c>
      <c r="O137" s="110">
        <f>IF(SP_SUL!BH137="","*",SP_SUL!BH137)</f>
        <v>2</v>
      </c>
      <c r="P137" s="147" t="str">
        <f>IF($A$2=1,IF(SP_SUL!BJ137="","*",SP_SUL!BJ137),IF(SP_SUL!BK137="","*",SP_SUL!BK137))</f>
        <v>Realizado intervalo para solda</v>
      </c>
    </row>
    <row r="138" spans="1:16">
      <c r="A138" s="82">
        <f>IF(SP_SUL!B138="","*",SP_SUL!B138)</f>
        <v>46059</v>
      </c>
      <c r="B138" s="83" t="str">
        <f>IF(SP_SUL!X138="","*",SP_SUL!X138)</f>
        <v>Oportunidade</v>
      </c>
      <c r="C138" s="83" t="str">
        <f>IF(SP_SUL!S138="","*",SP_SUL!S138)</f>
        <v>SP SUL</v>
      </c>
      <c r="D138" s="83" t="str">
        <f>IF(SP_SUL!T138="","*",SP_SUL!T138)</f>
        <v>ZBV-ZKE</v>
      </c>
      <c r="E138" s="83" t="str">
        <f>IF(SP_SUL!D138="","*",SP_SUL!D138)</f>
        <v>V42</v>
      </c>
      <c r="F138" s="83" t="str">
        <f>IF(SP_SUL!H138="","*",SP_SUL!H138)</f>
        <v>ZYU1</v>
      </c>
      <c r="G138" s="83" t="str">
        <f>IF(SP_SUL!M138="","*",SP_SUL!M138)</f>
        <v>ZYU-ZST</v>
      </c>
      <c r="H138" s="116">
        <f>IF(SP_SUL!K138="","*",SP_SUL!K138)</f>
        <v>208</v>
      </c>
      <c r="I138" s="113">
        <f>IF(SP_SUL!O138="","*",SP_SUL!O138)</f>
        <v>0.35416666666666669</v>
      </c>
      <c r="J138" s="113">
        <f>IF(SP_SUL!P138="","*",SP_SUL!P138)</f>
        <v>8.3333333333333329E-2</v>
      </c>
      <c r="K138" s="83" t="str">
        <f>IF(SP_SUL!AK138="","*",SP_SUL!AK138)</f>
        <v>ZYU1</v>
      </c>
      <c r="L138" s="83" t="str">
        <f>IF(SP_SUL!AM138="","*",SP_SUL!AM138)</f>
        <v>ZYU-ZST</v>
      </c>
      <c r="M138" s="83">
        <f>IF(SP_SUL!AP138="","*",SP_SUL!AP138)</f>
        <v>208</v>
      </c>
      <c r="N138" s="83" t="str">
        <f>IF(SP_SUL!AM138="","*",SP_SUL!AM138)</f>
        <v>ZYU-ZST</v>
      </c>
      <c r="O138" s="110">
        <f>IF(SP_SUL!BH138="","*",SP_SUL!BH138)</f>
        <v>0</v>
      </c>
      <c r="P138" s="147" t="str">
        <f>IF($A$2=1,IF(SP_SUL!BJ138="","*",SP_SUL!BJ138),IF(SP_SUL!BK138="","*",SP_SUL!BK138))</f>
        <v>MC1 11h38, Sem oportunidade de faixa</v>
      </c>
    </row>
    <row r="139" spans="1:16">
      <c r="A139" s="82">
        <f>IF(SP_SUL!B139="","*",SP_SUL!B139)</f>
        <v>46059</v>
      </c>
      <c r="B139" s="83" t="str">
        <f>IF(SP_SUL!X139="","*",SP_SUL!X139)</f>
        <v>Oportunidade</v>
      </c>
      <c r="C139" s="83" t="str">
        <f>IF(SP_SUL!S139="","*",SP_SUL!S139)</f>
        <v>SP SUL</v>
      </c>
      <c r="D139" s="83" t="str">
        <f>IF(SP_SUL!T139="","*",SP_SUL!T139)</f>
        <v>ZBV-ZKE</v>
      </c>
      <c r="E139" s="83" t="str">
        <f>IF(SP_SUL!D139="","*",SP_SUL!D139)</f>
        <v>EDSON (TP-780)</v>
      </c>
      <c r="F139" s="83" t="str">
        <f>IF(SP_SUL!H139="","*",SP_SUL!H139)</f>
        <v>-</v>
      </c>
      <c r="G139" s="83" t="str">
        <f>IF(SP_SUL!M139="","*",SP_SUL!M139)</f>
        <v>ZYU-ZST</v>
      </c>
      <c r="H139" s="116">
        <f>IF(SP_SUL!K139="","*",SP_SUL!K139)</f>
        <v>205</v>
      </c>
      <c r="I139" s="113">
        <f>IF(SP_SUL!O139="","*",SP_SUL!O139)</f>
        <v>0.375</v>
      </c>
      <c r="J139" s="113">
        <f>IF(SP_SUL!P139="","*",SP_SUL!P139)</f>
        <v>8.3333333333333329E-2</v>
      </c>
      <c r="K139" s="83" t="str">
        <f>IF(SP_SUL!AK139="","*",SP_SUL!AK139)</f>
        <v>-</v>
      </c>
      <c r="L139" s="83" t="str">
        <f>IF(SP_SUL!AM139="","*",SP_SUL!AM139)</f>
        <v>ZYU-1</v>
      </c>
      <c r="M139" s="83">
        <f>IF(SP_SUL!AP139="","*",SP_SUL!AP139)</f>
        <v>202.41499999999999</v>
      </c>
      <c r="N139" s="83" t="str">
        <f>IF(SP_SUL!AM139="","*",SP_SUL!AM139)</f>
        <v>ZYU-1</v>
      </c>
      <c r="O139" s="110">
        <f>IF(SP_SUL!BH139="","*",SP_SUL!BH139)</f>
        <v>0</v>
      </c>
      <c r="P139" s="147" t="str">
        <f>IF($A$2=1,IF(SP_SUL!BJ139="","*",SP_SUL!BJ139),IF(SP_SUL!BK139="","*",SP_SUL!BK139))</f>
        <v>Alterado a programação para km 202+415 ao km 202+800 via 1. TP pronto 07h31 /  Sem oportunidade</v>
      </c>
    </row>
    <row r="140" spans="1:16">
      <c r="A140" s="82">
        <f>IF(SP_SUL!B140="","*",SP_SUL!B140)</f>
        <v>46059</v>
      </c>
      <c r="B140" s="83" t="str">
        <f>IF(SP_SUL!X140="","*",SP_SUL!X140)</f>
        <v>Oportunidade</v>
      </c>
      <c r="C140" s="83" t="str">
        <f>IF(SP_SUL!S140="","*",SP_SUL!S140)</f>
        <v>SP SUL</v>
      </c>
      <c r="D140" s="83" t="str">
        <f>IF(SP_SUL!T140="","*",SP_SUL!T140)</f>
        <v>ZBV-ZKE</v>
      </c>
      <c r="E140" s="83" t="str">
        <f>IF(SP_SUL!D140="","*",SP_SUL!D140)</f>
        <v>ROGÉRIO (TP-730)</v>
      </c>
      <c r="F140" s="83" t="str">
        <f>IF(SP_SUL!H140="","*",SP_SUL!H140)</f>
        <v>-</v>
      </c>
      <c r="G140" s="83" t="str">
        <f>IF(SP_SUL!M140="","*",SP_SUL!M140)</f>
        <v>ZYU-ZST</v>
      </c>
      <c r="H140" s="116">
        <f>IF(SP_SUL!K140="","*",SP_SUL!K140)</f>
        <v>205</v>
      </c>
      <c r="I140" s="113">
        <f>IF(SP_SUL!O140="","*",SP_SUL!O140)</f>
        <v>0.375</v>
      </c>
      <c r="J140" s="113">
        <f>IF(SP_SUL!P140="","*",SP_SUL!P140)</f>
        <v>8.3333333333333329E-2</v>
      </c>
      <c r="K140" s="83" t="str">
        <f>IF(SP_SUL!AK140="","*",SP_SUL!AK140)</f>
        <v>-</v>
      </c>
      <c r="L140" s="83" t="str">
        <f>IF(SP_SUL!AM140="","*",SP_SUL!AM140)</f>
        <v>ZYU-ZST</v>
      </c>
      <c r="M140" s="83">
        <f>IF(SP_SUL!AP140="","*",SP_SUL!AP140)</f>
        <v>205</v>
      </c>
      <c r="N140" s="83" t="str">
        <f>IF(SP_SUL!AM140="","*",SP_SUL!AM140)</f>
        <v>ZYU-ZST</v>
      </c>
      <c r="O140" s="110">
        <f>IF(SP_SUL!BH140="","*",SP_SUL!BH140)</f>
        <v>0</v>
      </c>
      <c r="P140" s="147" t="str">
        <f>IF($A$2=1,IF(SP_SUL!BJ140="","*",SP_SUL!BJ140),IF(SP_SUL!BK140="","*",SP_SUL!BK140))</f>
        <v>TP pronto 09h16 / Sem oportunidade de faixa</v>
      </c>
    </row>
    <row r="141" spans="1:16">
      <c r="A141" s="82">
        <f>IF(SP_SUL!B141="","*",SP_SUL!B141)</f>
        <v>46059</v>
      </c>
      <c r="B141" s="83" t="str">
        <f>IF(SP_SUL!X141="","*",SP_SUL!X141)</f>
        <v>Oportunidade</v>
      </c>
      <c r="C141" s="83" t="str">
        <f>IF(SP_SUL!S141="","*",SP_SUL!S141)</f>
        <v>SP SUL</v>
      </c>
      <c r="D141" s="83" t="str">
        <f>IF(SP_SUL!T141="","*",SP_SUL!T141)</f>
        <v>ZBV-ZKE</v>
      </c>
      <c r="E141" s="83" t="str">
        <f>IF(SP_SUL!D141="","*",SP_SUL!D141)</f>
        <v>DANIEL (TP-647)</v>
      </c>
      <c r="F141" s="83" t="str">
        <f>IF(SP_SUL!H141="","*",SP_SUL!H141)</f>
        <v>-</v>
      </c>
      <c r="G141" s="83" t="str">
        <f>IF(SP_SUL!M141="","*",SP_SUL!M141)</f>
        <v>ZYU</v>
      </c>
      <c r="H141" s="116">
        <f>IF(SP_SUL!K141="","*",SP_SUL!K141)</f>
        <v>201.5</v>
      </c>
      <c r="I141" s="113">
        <f>IF(SP_SUL!O141="","*",SP_SUL!O141)</f>
        <v>0.375</v>
      </c>
      <c r="J141" s="113">
        <f>IF(SP_SUL!P141="","*",SP_SUL!P141)</f>
        <v>6.25E-2</v>
      </c>
      <c r="K141" s="83" t="str">
        <f>IF(SP_SUL!AK141="","*",SP_SUL!AK141)</f>
        <v>-</v>
      </c>
      <c r="L141" s="83" t="str">
        <f>IF(SP_SUL!AM141="","*",SP_SUL!AM141)</f>
        <v>ZYU</v>
      </c>
      <c r="M141" s="83">
        <f>IF(SP_SUL!AP141="","*",SP_SUL!AP141)</f>
        <v>201.5</v>
      </c>
      <c r="N141" s="83" t="str">
        <f>IF(SP_SUL!AM141="","*",SP_SUL!AM141)</f>
        <v>ZYU</v>
      </c>
      <c r="O141" s="110">
        <f>IF(SP_SUL!BH141="","*",SP_SUL!BH141)</f>
        <v>0</v>
      </c>
      <c r="P141" s="147" t="str">
        <f>IF($A$2=1,IF(SP_SUL!BJ141="","*",SP_SUL!BJ141),IF(SP_SUL!BK141="","*",SP_SUL!BK141))</f>
        <v>TP não solicitou intervalo, realizando outro atendimento.</v>
      </c>
    </row>
    <row r="142" spans="1:16">
      <c r="A142" s="82">
        <f>IF(SP_SUL!B142="","*",SP_SUL!B142)</f>
        <v>46059</v>
      </c>
      <c r="B142" s="83" t="str">
        <f>IF(SP_SUL!X142="","*",SP_SUL!X142)</f>
        <v>Oportunidade</v>
      </c>
      <c r="C142" s="83" t="str">
        <f>IF(SP_SUL!S142="","*",SP_SUL!S142)</f>
        <v>SP SUL</v>
      </c>
      <c r="D142" s="83" t="str">
        <f>IF(SP_SUL!T142="","*",SP_SUL!T142)</f>
        <v>ZBV-ZKE</v>
      </c>
      <c r="E142" s="83" t="str">
        <f>IF(SP_SUL!D142="","*",SP_SUL!D142)</f>
        <v>W59</v>
      </c>
      <c r="F142" s="83" t="str">
        <f>IF(SP_SUL!H142="","*",SP_SUL!H142)</f>
        <v>ZYU1</v>
      </c>
      <c r="G142" s="83" t="str">
        <f>IF(SP_SUL!M142="","*",SP_SUL!M142)</f>
        <v>ZYU</v>
      </c>
      <c r="H142" s="116">
        <f>IF(SP_SUL!K142="","*",SP_SUL!K142)</f>
        <v>203.57</v>
      </c>
      <c r="I142" s="113">
        <f>IF(SP_SUL!O142="","*",SP_SUL!O142)</f>
        <v>0.35416666666666669</v>
      </c>
      <c r="J142" s="113">
        <f>IF(SP_SUL!P142="","*",SP_SUL!P142)</f>
        <v>6.25E-2</v>
      </c>
      <c r="K142" s="83" t="str">
        <f>IF(SP_SUL!AK142="","*",SP_SUL!AK142)</f>
        <v>ZYU1</v>
      </c>
      <c r="L142" s="83" t="str">
        <f>IF(SP_SUL!AM142="","*",SP_SUL!AM142)</f>
        <v>ZYU</v>
      </c>
      <c r="M142" s="83">
        <f>IF(SP_SUL!AP142="","*",SP_SUL!AP142)</f>
        <v>203.57</v>
      </c>
      <c r="N142" s="83" t="str">
        <f>IF(SP_SUL!AM142="","*",SP_SUL!AM142)</f>
        <v>ZYU</v>
      </c>
      <c r="O142" s="110">
        <f>IF(SP_SUL!BH142="","*",SP_SUL!BH142)</f>
        <v>2</v>
      </c>
      <c r="P142" s="147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>
      <c r="A144" s="82">
        <f>IF(SP_SUL!B144="","*",SP_SUL!B144)</f>
        <v>46059</v>
      </c>
      <c r="B144" s="83" t="str">
        <f>IF(SP_SUL!X144="","*",SP_SUL!X144)</f>
        <v>Oportunidade</v>
      </c>
      <c r="C144" s="83" t="str">
        <f>IF(SP_SUL!S144="","*",SP_SUL!S144)</f>
        <v>SP SUL</v>
      </c>
      <c r="D144" s="83" t="str">
        <f>IF(SP_SUL!T144="","*",SP_SUL!T144)</f>
        <v>ZKE-ZEV</v>
      </c>
      <c r="E144" s="83" t="str">
        <f>IF(SP_SUL!D144="","*",SP_SUL!D144)</f>
        <v>E17</v>
      </c>
      <c r="F144" s="83" t="str">
        <f>IF(SP_SUL!H144="","*",SP_SUL!H144)</f>
        <v>102ZKW2</v>
      </c>
      <c r="G144" s="83" t="str">
        <f>IF(SP_SUL!M144="","*",SP_SUL!M144)</f>
        <v>ZKE-ZWW</v>
      </c>
      <c r="H144" s="116">
        <f>IF(SP_SUL!K144="","*",SP_SUL!K144)</f>
        <v>81</v>
      </c>
      <c r="I144" s="113">
        <f>IF(SP_SUL!O144="","*",SP_SUL!O144)</f>
        <v>0.375</v>
      </c>
      <c r="J144" s="113">
        <f>IF(SP_SUL!P144="","*",SP_SUL!P144)</f>
        <v>0.16666666666666666</v>
      </c>
      <c r="K144" s="83" t="str">
        <f>IF(SP_SUL!AK144="","*",SP_SUL!AK144)</f>
        <v>102ZKW2</v>
      </c>
      <c r="L144" s="83" t="str">
        <f>IF(SP_SUL!AM144="","*",SP_SUL!AM144)</f>
        <v>ZKE-ZWW</v>
      </c>
      <c r="M144" s="83">
        <f>IF(SP_SUL!AP144="","*",SP_SUL!AP144)</f>
        <v>81</v>
      </c>
      <c r="N144" s="83" t="str">
        <f>IF(SP_SUL!AM144="","*",SP_SUL!AM144)</f>
        <v>ZKE-ZWW</v>
      </c>
      <c r="O144" s="110">
        <f>IF(SP_SUL!BH144="","*",SP_SUL!BH144)</f>
        <v>0</v>
      </c>
      <c r="P144" s="147" t="str">
        <f>IF($A$2=1,IF(SP_SUL!BJ144="","*",SP_SUL!BJ144),IF(SP_SUL!BK144="","*",SP_SUL!BK144))</f>
        <v>MC1 09h40 / Cancelado faixa, devido priorização do V89</v>
      </c>
    </row>
    <row r="145" spans="1:16">
      <c r="A145" s="82">
        <f>IF(SP_SUL!B145="","*",SP_SUL!B145)</f>
        <v>46059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ZKE-ZEV</v>
      </c>
      <c r="E145" s="83" t="str">
        <f>IF(SP_SUL!D145="","*",SP_SUL!D145)</f>
        <v>V89</v>
      </c>
      <c r="F145" s="83" t="str">
        <f>IF(SP_SUL!H145="","*",SP_SUL!H145)</f>
        <v>102ZKW2</v>
      </c>
      <c r="G145" s="83" t="str">
        <f>IF(SP_SUL!M145="","*",SP_SUL!M145)</f>
        <v>ZWW-ZKW</v>
      </c>
      <c r="H145" s="116">
        <f>IF(SP_SUL!K145="","*",SP_SUL!K145)</f>
        <v>92.745000000000005</v>
      </c>
      <c r="I145" s="113">
        <f>IF(SP_SUL!O145="","*",SP_SUL!O145)</f>
        <v>0.375</v>
      </c>
      <c r="J145" s="113">
        <f>IF(SP_SUL!P145="","*",SP_SUL!P145)</f>
        <v>8.3333333333333329E-2</v>
      </c>
      <c r="K145" s="83" t="str">
        <f>IF(SP_SUL!AK145="","*",SP_SUL!AK145)</f>
        <v>102ZKW2</v>
      </c>
      <c r="L145" s="83" t="str">
        <f>IF(SP_SUL!AM145="","*",SP_SUL!AM145)</f>
        <v>ZWW-ZKW</v>
      </c>
      <c r="M145" s="83">
        <f>IF(SP_SUL!AP145="","*",SP_SUL!AP145)</f>
        <v>92.745000000000005</v>
      </c>
      <c r="N145" s="83" t="str">
        <f>IF(SP_SUL!AM145="","*",SP_SUL!AM145)</f>
        <v>ZWW-ZKW</v>
      </c>
      <c r="O145" s="110">
        <f>IF(SP_SUL!BH145="","*",SP_SUL!BH145)</f>
        <v>2</v>
      </c>
      <c r="P145" s="147" t="str">
        <f>IF($A$2=1,IF(SP_SUL!BJ145="","*",SP_SUL!BJ145),IF(SP_SUL!BK145="","*",SP_SUL!BK145))</f>
        <v xml:space="preserve">MC1 09h10 / Em intervalo das 13h06 até 16h00 / </v>
      </c>
    </row>
    <row r="146" spans="1:16">
      <c r="A146" s="82">
        <f>IF(SP_SUL!B146="","*",SP_SUL!B146)</f>
        <v>46059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ZKE-ZEV</v>
      </c>
      <c r="E146" s="83" t="str">
        <f>IF(SP_SUL!D146="","*",SP_SUL!D146)</f>
        <v>E42</v>
      </c>
      <c r="F146" s="83" t="str">
        <f>IF(SP_SUL!H146="","*",SP_SUL!H146)</f>
        <v>102ZKW2</v>
      </c>
      <c r="G146" s="83" t="str">
        <f>IF(SP_SUL!M146="","*",SP_SUL!M146)</f>
        <v>ZKW-ZCP</v>
      </c>
      <c r="H146" s="116">
        <f>IF(SP_SUL!K146="","*",SP_SUL!K146)</f>
        <v>102</v>
      </c>
      <c r="I146" s="113">
        <f>IF(SP_SUL!O146="","*",SP_SUL!O146)</f>
        <v>0.39583333333333331</v>
      </c>
      <c r="J146" s="113">
        <f>IF(SP_SUL!P146="","*",SP_SUL!P146)</f>
        <v>4.1666666666666664E-2</v>
      </c>
      <c r="K146" s="83" t="str">
        <f>IF(SP_SUL!AK146="","*",SP_SUL!AK146)</f>
        <v>102ZKW2</v>
      </c>
      <c r="L146" s="83" t="str">
        <f>IF(SP_SUL!AM146="","*",SP_SUL!AM146)</f>
        <v>ZKW-ZCP</v>
      </c>
      <c r="M146" s="83">
        <f>IF(SP_SUL!AP146="","*",SP_SUL!AP146)</f>
        <v>102</v>
      </c>
      <c r="N146" s="83" t="str">
        <f>IF(SP_SUL!AM146="","*",SP_SUL!AM146)</f>
        <v>ZKW-ZCP</v>
      </c>
      <c r="O146" s="110">
        <f>IF(SP_SUL!BH146="","*",SP_SUL!BH146)</f>
        <v>0</v>
      </c>
      <c r="P146" s="147" t="str">
        <f>IF($A$2=1,IF(SP_SUL!BJ146="","*",SP_SUL!BJ146),IF(SP_SUL!BK146="","*",SP_SUL!BK146))</f>
        <v>Cancelado a descarga, devido a necessidade da equipe da MNB de ZZZ para levar locos de ZZZ para ZCP</v>
      </c>
    </row>
    <row r="147" spans="1:16">
      <c r="A147" s="82">
        <f>IF(SP_SUL!B147="","*",SP_SUL!B147)</f>
        <v>46059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ZKE-ZEV</v>
      </c>
      <c r="E147" s="83" t="str">
        <f>IF(SP_SUL!D147="","*",SP_SUL!D147)</f>
        <v>W60</v>
      </c>
      <c r="F147" s="83" t="str">
        <f>IF(SP_SUL!H147="","*",SP_SUL!H147)</f>
        <v>ZEM1302</v>
      </c>
      <c r="G147" s="83" t="str">
        <f>IF(SP_SUL!M147="","*",SP_SUL!M147)</f>
        <v>ZLU-ZWI</v>
      </c>
      <c r="H147" s="116">
        <f>IF(SP_SUL!K147="","*",SP_SUL!K147)</f>
        <v>118</v>
      </c>
      <c r="I147" s="113">
        <f>IF(SP_SUL!O147="","*",SP_SUL!O147)</f>
        <v>0.375</v>
      </c>
      <c r="J147" s="113">
        <f>IF(SP_SUL!P147="","*",SP_SUL!P147)</f>
        <v>4.1666666666666664E-2</v>
      </c>
      <c r="K147" s="83" t="str">
        <f>IF(SP_SUL!AK147="","*",SP_SUL!AK147)</f>
        <v>ZEM1302</v>
      </c>
      <c r="L147" s="83" t="str">
        <f>IF(SP_SUL!AM147="","*",SP_SUL!AM147)</f>
        <v>ZLU-ZWI</v>
      </c>
      <c r="M147" s="83">
        <f>IF(SP_SUL!AP147="","*",SP_SUL!AP147)</f>
        <v>118</v>
      </c>
      <c r="N147" s="83" t="str">
        <f>IF(SP_SUL!AM147="","*",SP_SUL!AM147)</f>
        <v>ZLU-ZWI</v>
      </c>
      <c r="O147" s="110">
        <f>IF(SP_SUL!BH147="","*",SP_SUL!BH147)</f>
        <v>0</v>
      </c>
      <c r="P147" s="147" t="str">
        <f>IF($A$2=1,IF(SP_SUL!BJ147="","*",SP_SUL!BJ147),IF(SP_SUL!BK147="","*",SP_SUL!BK147))</f>
        <v>Locomotiva 7694 não envia macro /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46059</v>
      </c>
      <c r="B149" s="83" t="str">
        <f>IF(SP_SUL!X149="","*",SP_SUL!X149)</f>
        <v>Contrato</v>
      </c>
      <c r="C149" s="83" t="str">
        <f>IF(SP_SUL!S149="","*",SP_SUL!S149)</f>
        <v>SP SUL</v>
      </c>
      <c r="D149" s="83" t="str">
        <f>IF(SP_SUL!T149="","*",SP_SUL!T149)</f>
        <v>ZEV-ZPT</v>
      </c>
      <c r="E149" s="83" t="str">
        <f>IF(SP_SUL!D149="","*",SP_SUL!D149)</f>
        <v>MODERNIZAÇÃO SERRA</v>
      </c>
      <c r="F149" s="83" t="str">
        <f>IF(SP_SUL!H149="","*",SP_SUL!H149)</f>
        <v>-</v>
      </c>
      <c r="G149" s="83" t="str">
        <f>IF(SP_SUL!M149="","*",SP_SUL!M149)</f>
        <v>ZEZ-ZXW</v>
      </c>
      <c r="H149" s="116">
        <f>IF(SP_SUL!K149="","*",SP_SUL!K149)</f>
        <v>75.2</v>
      </c>
      <c r="I149" s="113">
        <f>IF(SP_SUL!O149="","*",SP_SUL!O149)</f>
        <v>0.33333333333333331</v>
      </c>
      <c r="J149" s="113">
        <f>IF(SP_SUL!P149="","*",SP_SUL!P149)</f>
        <v>0.16666666666666666</v>
      </c>
      <c r="K149" s="83" t="str">
        <f>IF(SP_SUL!AK149="","*",SP_SUL!AK149)</f>
        <v>-</v>
      </c>
      <c r="L149" s="83" t="str">
        <f>IF(SP_SUL!AM149="","*",SP_SUL!AM149)</f>
        <v>ZEZ-ZXW</v>
      </c>
      <c r="M149" s="83">
        <f>IF(SP_SUL!AP149="","*",SP_SUL!AP149)</f>
        <v>75.2</v>
      </c>
      <c r="N149" s="83" t="str">
        <f>IF(SP_SUL!AM149="","*",SP_SUL!AM149)</f>
        <v>ZEZ-ZXW</v>
      </c>
      <c r="O149" s="110">
        <f>IF(SP_SUL!BH149="","*",SP_SUL!BH149)</f>
        <v>2</v>
      </c>
      <c r="P149" s="147" t="str">
        <f>IF($A$2=1,IF(SP_SUL!BJ149="","*",SP_SUL!BJ149),IF(SP_SUL!BK149="","*",SP_SUL!BK149))</f>
        <v>Realizado intervalo das 10h01 até 14h01</v>
      </c>
    </row>
    <row r="150" spans="1:16">
      <c r="A150" s="82">
        <f>IF(SP_SUL!B150="","*",SP_SUL!B150)</f>
        <v>46059</v>
      </c>
      <c r="B150" s="83" t="str">
        <f>IF(SP_SUL!X150="","*",SP_SUL!X150)</f>
        <v>Contrato</v>
      </c>
      <c r="C150" s="83" t="str">
        <f>IF(SP_SUL!S150="","*",SP_SUL!S150)</f>
        <v>SP SUL</v>
      </c>
      <c r="D150" s="83" t="str">
        <f>IF(SP_SUL!T150="","*",SP_SUL!T150)</f>
        <v>ZEV-ZPT</v>
      </c>
      <c r="E150" s="83" t="str">
        <f>IF(SP_SUL!D150="","*",SP_SUL!D150)</f>
        <v>W61</v>
      </c>
      <c r="F150" s="83" t="str">
        <f>IF(SP_SUL!H150="","*",SP_SUL!H150)</f>
        <v>K67ZEV2</v>
      </c>
      <c r="G150" s="83" t="str">
        <f>IF(SP_SUL!M150="","*",SP_SUL!M150)</f>
        <v>ZEZ-ZXW</v>
      </c>
      <c r="H150" s="116">
        <f>IF(SP_SUL!K150="","*",SP_SUL!K150)</f>
        <v>75.2</v>
      </c>
      <c r="I150" s="113">
        <f>IF(SP_SUL!O150="","*",SP_SUL!O150)</f>
        <v>0.3125</v>
      </c>
      <c r="J150" s="113">
        <f>IF(SP_SUL!P150="","*",SP_SUL!P150)</f>
        <v>6.9444444444444447E-4</v>
      </c>
      <c r="K150" s="83" t="str">
        <f>IF(SP_SUL!AK150="","*",SP_SUL!AK150)</f>
        <v>K67ZEV2</v>
      </c>
      <c r="L150" s="83" t="str">
        <f>IF(SP_SUL!AM150="","*",SP_SUL!AM150)</f>
        <v>ZEZ-ZXW</v>
      </c>
      <c r="M150" s="83">
        <f>IF(SP_SUL!AP150="","*",SP_SUL!AP150)</f>
        <v>75.2</v>
      </c>
      <c r="N150" s="83" t="str">
        <f>IF(SP_SUL!AM150="","*",SP_SUL!AM150)</f>
        <v>ZEZ-ZXW</v>
      </c>
      <c r="O150" s="110">
        <f>IF(SP_SUL!BH150="","*",SP_SUL!BH150)</f>
        <v>2</v>
      </c>
      <c r="P150" s="147" t="str">
        <f>IF($A$2=1,IF(SP_SUL!BJ150="","*",SP_SUL!BJ150),IF(SP_SUL!BK150="","*",SP_SUL!BK150))</f>
        <v>MC1 08h14 /Realizado intervalo</v>
      </c>
    </row>
    <row r="151" spans="1:16">
      <c r="A151" s="82">
        <f>IF(SP_SUL!B151="","*",SP_SUL!B151)</f>
        <v>46059</v>
      </c>
      <c r="B151" s="83" t="str">
        <f>IF(SP_SUL!X151="","*",SP_SUL!X151)</f>
        <v>Contrato</v>
      </c>
      <c r="C151" s="83" t="str">
        <f>IF(SP_SUL!S151="","*",SP_SUL!S151)</f>
        <v>SP SUL</v>
      </c>
      <c r="D151" s="83" t="str">
        <f>IF(SP_SUL!T151="","*",SP_SUL!T151)</f>
        <v>ZEV-ZPT</v>
      </c>
      <c r="E151" s="83" t="str">
        <f>IF(SP_SUL!D151="","*",SP_SUL!D151)</f>
        <v>MODERNIZAÇÃO TURMA 2</v>
      </c>
      <c r="F151" s="83" t="str">
        <f>IF(SP_SUL!H151="","*",SP_SUL!H151)</f>
        <v>-</v>
      </c>
      <c r="G151" s="83" t="str">
        <f>IF(SP_SUL!M151="","*",SP_SUL!M151)</f>
        <v>ZEZ-ZXW</v>
      </c>
      <c r="H151" s="116">
        <f>IF(SP_SUL!K151="","*",SP_SUL!K151)</f>
        <v>75.373999999999995</v>
      </c>
      <c r="I151" s="113">
        <f>IF(SP_SUL!O151="","*",SP_SUL!O151)</f>
        <v>0.33333333333333331</v>
      </c>
      <c r="J151" s="113">
        <f>IF(SP_SUL!P151="","*",SP_SUL!P151)</f>
        <v>6.9444444444444447E-4</v>
      </c>
      <c r="K151" s="83" t="str">
        <f>IF(SP_SUL!AK151="","*",SP_SUL!AK151)</f>
        <v>-</v>
      </c>
      <c r="L151" s="83" t="str">
        <f>IF(SP_SUL!AM151="","*",SP_SUL!AM151)</f>
        <v>ZEZ-ZXW</v>
      </c>
      <c r="M151" s="83">
        <f>IF(SP_SUL!AP151="","*",SP_SUL!AP151)</f>
        <v>75.373999999999995</v>
      </c>
      <c r="N151" s="83" t="str">
        <f>IF(SP_SUL!AM151="","*",SP_SUL!AM151)</f>
        <v>ZEZ-ZXW</v>
      </c>
      <c r="O151" s="110">
        <f>IF(SP_SUL!BH151="","*",SP_SUL!BH151)</f>
        <v>0</v>
      </c>
      <c r="P151" s="147" t="str">
        <f>IF($A$2=1,IF(SP_SUL!BJ151="","*",SP_SUL!BJ151),IF(SP_SUL!BK151="","*",SP_SUL!BK151))</f>
        <v>Concedido intervalo das 10h01 até 14h01. TP não realizou solda, devido furto dos equipamentos</v>
      </c>
    </row>
    <row r="152" spans="1:16">
      <c r="A152" s="82">
        <f>IF(SP_SUL!B152="","*",SP_SUL!B152)</f>
        <v>46059</v>
      </c>
      <c r="B152" s="83" t="str">
        <f>IF(SP_SUL!X152="","*",SP_SUL!X152)</f>
        <v>Contrato</v>
      </c>
      <c r="C152" s="83" t="str">
        <f>IF(SP_SUL!S152="","*",SP_SUL!S152)</f>
        <v>SP SUL</v>
      </c>
      <c r="D152" s="83" t="str">
        <f>IF(SP_SUL!T152="","*",SP_SUL!T152)</f>
        <v>ZEV-ZPT</v>
      </c>
      <c r="E152" s="83" t="str">
        <f>IF(SP_SUL!D152="","*",SP_SUL!D152)</f>
        <v>MODERNIZAÇÃO SERRA</v>
      </c>
      <c r="F152" s="83" t="str">
        <f>IF(SP_SUL!H152="","*",SP_SUL!H152)</f>
        <v>-</v>
      </c>
      <c r="G152" s="83" t="str">
        <f>IF(SP_SUL!M152="","*",SP_SUL!M152)</f>
        <v>ZGP-ZPT</v>
      </c>
      <c r="H152" s="116">
        <f>IF(SP_SUL!K152="","*",SP_SUL!K152)</f>
        <v>102.48</v>
      </c>
      <c r="I152" s="113">
        <f>IF(SP_SUL!O152="","*",SP_SUL!O152)</f>
        <v>0.33333333333333331</v>
      </c>
      <c r="J152" s="113">
        <f>IF(SP_SUL!P152="","*",SP_SUL!P152)</f>
        <v>0.22916666666666666</v>
      </c>
      <c r="K152" s="83" t="str">
        <f>IF(SP_SUL!AK152="","*",SP_SUL!AK152)</f>
        <v>-</v>
      </c>
      <c r="L152" s="83" t="str">
        <f>IF(SP_SUL!AM152="","*",SP_SUL!AM152)</f>
        <v>ZGP-ZPT</v>
      </c>
      <c r="M152" s="83">
        <f>IF(SP_SUL!AP152="","*",SP_SUL!AP152)</f>
        <v>102.48</v>
      </c>
      <c r="N152" s="83" t="str">
        <f>IF(SP_SUL!AM152="","*",SP_SUL!AM152)</f>
        <v>ZGP-ZPT</v>
      </c>
      <c r="O152" s="110">
        <f>IF(SP_SUL!BH152="","*",SP_SUL!BH152)</f>
        <v>0</v>
      </c>
      <c r="P152" s="147" t="str">
        <f>IF($A$2=1,IF(SP_SUL!BJ152="","*",SP_SUL!BJ152),IF(SP_SUL!BK152="","*",SP_SUL!BK152))</f>
        <v>Cancelado intervalo / devido anomalia dos vazios.</v>
      </c>
    </row>
    <row r="153" spans="1:16">
      <c r="A153" s="82">
        <f>IF(SP_SUL!B153="","*",SP_SUL!B153)</f>
        <v>46059</v>
      </c>
      <c r="B153" s="83" t="str">
        <f>IF(SP_SUL!X153="","*",SP_SUL!X153)</f>
        <v>Contrato</v>
      </c>
      <c r="C153" s="83" t="str">
        <f>IF(SP_SUL!S153="","*",SP_SUL!S153)</f>
        <v>SP SUL</v>
      </c>
      <c r="D153" s="83" t="str">
        <f>IF(SP_SUL!T153="","*",SP_SUL!T153)</f>
        <v>ZEV-ZPT</v>
      </c>
      <c r="E153" s="83" t="str">
        <f>IF(SP_SUL!D153="","*",SP_SUL!D153)</f>
        <v>W62</v>
      </c>
      <c r="F153" s="83" t="str">
        <f>IF(SP_SUL!H153="","*",SP_SUL!H153)</f>
        <v>ZPT1051</v>
      </c>
      <c r="G153" s="83" t="str">
        <f>IF(SP_SUL!M153="","*",SP_SUL!M153)</f>
        <v>ZGP</v>
      </c>
      <c r="H153" s="116">
        <f>IF(SP_SUL!K153="","*",SP_SUL!K153)</f>
        <v>102.1</v>
      </c>
      <c r="I153" s="113">
        <f>IF(SP_SUL!O153="","*",SP_SUL!O153)</f>
        <v>0.3125</v>
      </c>
      <c r="J153" s="113">
        <f>IF(SP_SUL!P153="","*",SP_SUL!P153)</f>
        <v>6.9444444444444447E-4</v>
      </c>
      <c r="K153" s="83" t="str">
        <f>IF(SP_SUL!AK153="","*",SP_SUL!AK153)</f>
        <v>ZPT1051</v>
      </c>
      <c r="L153" s="83" t="str">
        <f>IF(SP_SUL!AM153="","*",SP_SUL!AM153)</f>
        <v>ZGP</v>
      </c>
      <c r="M153" s="83">
        <f>IF(SP_SUL!AP153="","*",SP_SUL!AP153)</f>
        <v>102.1</v>
      </c>
      <c r="N153" s="83" t="str">
        <f>IF(SP_SUL!AM153="","*",SP_SUL!AM153)</f>
        <v>ZGP</v>
      </c>
      <c r="O153" s="110">
        <f>IF(SP_SUL!BH153="","*",SP_SUL!BH153)</f>
        <v>0</v>
      </c>
      <c r="P153" s="147" t="str">
        <f>IF($A$2=1,IF(SP_SUL!BJ153="","*",SP_SUL!BJ153),IF(SP_SUL!BK153="","*",SP_SUL!BK153))</f>
        <v>Cancelado intervalo / devido anomalia dos vazios.</v>
      </c>
    </row>
    <row r="154" spans="1:16">
      <c r="A154" s="82">
        <f>IF(SP_SUL!B154="","*",SP_SUL!B154)</f>
        <v>46059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ZEV-ZPT</v>
      </c>
      <c r="E154" s="83" t="str">
        <f>IF(SP_SUL!D154="","*",SP_SUL!D154)</f>
        <v>HUELTON (TP-725)</v>
      </c>
      <c r="F154" s="83" t="str">
        <f>IF(SP_SUL!H154="","*",SP_SUL!H154)</f>
        <v>-</v>
      </c>
      <c r="G154" s="83" t="str">
        <f>IF(SP_SUL!M154="","*",SP_SUL!M154)</f>
        <v>ZPT</v>
      </c>
      <c r="H154" s="116">
        <f>IF(SP_SUL!K154="","*",SP_SUL!K154)</f>
        <v>106.7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-</v>
      </c>
      <c r="L154" s="83" t="str">
        <f>IF(SP_SUL!AM154="","*",SP_SUL!AM154)</f>
        <v>ZPT</v>
      </c>
      <c r="M154" s="83">
        <f>IF(SP_SUL!AP154="","*",SP_SUL!AP154)</f>
        <v>106.7</v>
      </c>
      <c r="N154" s="83" t="str">
        <f>IF(SP_SUL!AM154="","*",SP_SUL!AM154)</f>
        <v>ZPT</v>
      </c>
      <c r="O154" s="110">
        <f>IF(SP_SUL!BH154="","*",SP_SUL!BH154)</f>
        <v>2</v>
      </c>
      <c r="P154" s="147" t="str">
        <f>IF($A$2=1,IF(SP_SUL!BJ154="","*",SP_SUL!BJ154),IF(SP_SUL!BK154="","*",SP_SUL!BK154))</f>
        <v>TP pronto 10h46 / Realizado intervalo das 14h07 até 15h37.</v>
      </c>
    </row>
    <row r="155" spans="1:16">
      <c r="A155" s="82">
        <f>IF(SP_SUL!B155="","*",SP_SUL!B155)</f>
        <v>46059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ZPT-ZPG</v>
      </c>
      <c r="E155" s="83" t="str">
        <f>IF(SP_SUL!D155="","*",SP_SUL!D155)</f>
        <v>DIEGO (TF-42)</v>
      </c>
      <c r="F155" s="83" t="str">
        <f>IF(SP_SUL!H155="","*",SP_SUL!H155)</f>
        <v>-</v>
      </c>
      <c r="G155" s="83" t="str">
        <f>IF(SP_SUL!M155="","*",SP_SUL!M155)</f>
        <v>PAT-ZGM</v>
      </c>
      <c r="H155" s="116">
        <f>IF(SP_SUL!K155="","*",SP_SUL!K155)</f>
        <v>109.05</v>
      </c>
      <c r="I155" s="113">
        <f>IF(SP_SUL!O155="","*",SP_SUL!O155)</f>
        <v>0.41666666666666669</v>
      </c>
      <c r="J155" s="113">
        <f>IF(SP_SUL!P155="","*",SP_SUL!P155)</f>
        <v>8.3333333333333329E-2</v>
      </c>
      <c r="K155" s="83" t="str">
        <f>IF(SP_SUL!AK155="","*",SP_SUL!AK155)</f>
        <v>-</v>
      </c>
      <c r="L155" s="83" t="str">
        <f>IF(SP_SUL!AM155="","*",SP_SUL!AM155)</f>
        <v>PAT-ZGM</v>
      </c>
      <c r="M155" s="83">
        <f>IF(SP_SUL!AP155="","*",SP_SUL!AP155)</f>
        <v>109.05</v>
      </c>
      <c r="N155" s="83" t="str">
        <f>IF(SP_SUL!AM155="","*",SP_SUL!AM155)</f>
        <v>PAT-ZGM</v>
      </c>
      <c r="O155" s="110">
        <f>IF(SP_SUL!BH155="","*",SP_SUL!BH155)</f>
        <v>0</v>
      </c>
      <c r="P155" s="147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>
      <c r="A156" s="82">
        <f>IF(SP_SUL!B156="","*",SP_SUL!B156)</f>
        <v>46059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ZEV-ZPT</v>
      </c>
      <c r="E156" s="83" t="str">
        <f>IF(SP_SUL!D156="","*",SP_SUL!D156)</f>
        <v>V85</v>
      </c>
      <c r="F156" s="83" t="str">
        <f>IF(SP_SUL!H156="","*",SP_SUL!H156)</f>
        <v>ZDRZPT</v>
      </c>
      <c r="G156" s="83" t="str">
        <f>IF(SP_SUL!M156="","*",SP_SUL!M156)</f>
        <v>ZGM-ZZV</v>
      </c>
      <c r="H156" s="116">
        <f>IF(SP_SUL!K156="","*",SP_SUL!K156)</f>
        <v>115.3</v>
      </c>
      <c r="I156" s="113">
        <f>IF(SP_SUL!O156="","*",SP_SUL!O156)</f>
        <v>0.39583333333333331</v>
      </c>
      <c r="J156" s="113">
        <f>IF(SP_SUL!P156="","*",SP_SUL!P156)</f>
        <v>8.3333333333333329E-2</v>
      </c>
      <c r="K156" s="83" t="str">
        <f>IF(SP_SUL!AK156="","*",SP_SUL!AK156)</f>
        <v>ZDRZPT</v>
      </c>
      <c r="L156" s="83" t="str">
        <f>IF(SP_SUL!AM156="","*",SP_SUL!AM156)</f>
        <v>ZGM-ZZV</v>
      </c>
      <c r="M156" s="83">
        <f>IF(SP_SUL!AP156="","*",SP_SUL!AP156)</f>
        <v>115.3</v>
      </c>
      <c r="N156" s="83" t="str">
        <f>IF(SP_SUL!AM156="","*",SP_SUL!AM156)</f>
        <v>ZGM-ZZV</v>
      </c>
      <c r="O156" s="110">
        <f>IF(SP_SUL!BH156="","*",SP_SUL!BH156)</f>
        <v>0</v>
      </c>
      <c r="P156" s="147" t="str">
        <f>IF($A$2=1,IF(SP_SUL!BJ156="","*",SP_SUL!BJ156),IF(SP_SUL!BK156="","*",SP_SUL!BK156))</f>
        <v>MC1 0811 / Sem oportunidade de faixa</v>
      </c>
    </row>
    <row r="157" spans="1:16">
      <c r="A157" s="82">
        <f>IF(SP_SUL!B157="","*",SP_SUL!B157)</f>
        <v>46059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CAIQUE (TMA-677)</v>
      </c>
      <c r="F157" s="83" t="str">
        <f>IF(SP_SUL!H157="","*",SP_SUL!H157)</f>
        <v>-</v>
      </c>
      <c r="G157" s="83" t="str">
        <f>IF(SP_SUL!M157="","*",SP_SUL!M157)</f>
        <v>ZWI-ZEM</v>
      </c>
      <c r="H157" s="116">
        <f>IF(SP_SUL!K157="","*",SP_SUL!K157)</f>
        <v>123.363</v>
      </c>
      <c r="I157" s="113">
        <f>IF(SP_SUL!O157="","*",SP_SUL!O157)</f>
        <v>0.35416666666666669</v>
      </c>
      <c r="J157" s="113">
        <f>IF(SP_SUL!P157="","*",SP_SUL!P157)</f>
        <v>6.25E-2</v>
      </c>
      <c r="K157" s="83" t="str">
        <f>IF(SP_SUL!AK157="","*",SP_SUL!AK157)</f>
        <v>-</v>
      </c>
      <c r="L157" s="83" t="str">
        <f>IF(SP_SUL!AM157="","*",SP_SUL!AM157)</f>
        <v>ZWI-ZEM</v>
      </c>
      <c r="M157" s="83">
        <f>IF(SP_SUL!AP157="","*",SP_SUL!AP157)</f>
        <v>123.363</v>
      </c>
      <c r="N157" s="83" t="str">
        <f>IF(SP_SUL!AM157="","*",SP_SUL!AM157)</f>
        <v>ZWI-ZEM</v>
      </c>
      <c r="O157" s="110">
        <f>IF(SP_SUL!BH157="","*",SP_SUL!BH157)</f>
        <v>2</v>
      </c>
      <c r="P157" s="147" t="str">
        <f>IF($A$2=1,IF(SP_SUL!BJ157="","*",SP_SUL!BJ157),IF(SP_SUL!BK157="","*",SP_SUL!BK157))</f>
        <v>Realizado intervalo das 10h20 até 12h00</v>
      </c>
    </row>
    <row r="158" spans="1:16">
      <c r="A158" s="82">
        <f>IF(SP_SUL!B158="","*",SP_SUL!B158)</f>
        <v>46059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WALTER (TP-810)</v>
      </c>
      <c r="F158" s="83" t="str">
        <f>IF(SP_SUL!H158="","*",SP_SUL!H158)</f>
        <v>-</v>
      </c>
      <c r="G158" s="83" t="str">
        <f>IF(SP_SUL!M158="","*",SP_SUL!M158)</f>
        <v>ZWI-ZEM</v>
      </c>
      <c r="H158" s="116">
        <f>IF(SP_SUL!K158="","*",SP_SUL!K158)</f>
        <v>123.465</v>
      </c>
      <c r="I158" s="113">
        <f>IF(SP_SUL!O158="","*",SP_SUL!O158)</f>
        <v>0.35416666666666669</v>
      </c>
      <c r="J158" s="113">
        <f>IF(SP_SUL!P158="","*",SP_SUL!P158)</f>
        <v>6.25E-2</v>
      </c>
      <c r="K158" s="83" t="str">
        <f>IF(SP_SUL!AK158="","*",SP_SUL!AK158)</f>
        <v>-</v>
      </c>
      <c r="L158" s="83" t="str">
        <f>IF(SP_SUL!AM158="","*",SP_SUL!AM158)</f>
        <v>ZWI-ZEM</v>
      </c>
      <c r="M158" s="83">
        <f>IF(SP_SUL!AP158="","*",SP_SUL!AP158)</f>
        <v>123.465</v>
      </c>
      <c r="N158" s="83" t="str">
        <f>IF(SP_SUL!AM158="","*",SP_SUL!AM158)</f>
        <v>ZWI-ZEM</v>
      </c>
      <c r="O158" s="110">
        <f>IF(SP_SUL!BH158="","*",SP_SUL!BH158)</f>
        <v>2</v>
      </c>
      <c r="P158" s="147" t="str">
        <f>IF($A$2=1,IF(SP_SUL!BJ158="","*",SP_SUL!BJ158),IF(SP_SUL!BK158="","*",SP_SUL!BK158))</f>
        <v>Realizado intervalo das 10h20 até 12h00</v>
      </c>
    </row>
    <row r="159" spans="1:16">
      <c r="A159" s="82">
        <f>IF(SP_SUL!B159="","*",SP_SUL!B159)</f>
        <v>46059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ZPT-ZPG</v>
      </c>
      <c r="E159" s="83" t="str">
        <f>IF(SP_SUL!D159="","*",SP_SUL!D159)</f>
        <v>EXPANSÃO TURMA 1</v>
      </c>
      <c r="F159" s="83" t="str">
        <f>IF(SP_SUL!H159="","*",SP_SUL!H159)</f>
        <v>-</v>
      </c>
      <c r="G159" s="83" t="str">
        <f>IF(SP_SUL!M159="","*",SP_SUL!M159)</f>
        <v>ZZV-ZPG</v>
      </c>
      <c r="H159" s="116">
        <f>IF(SP_SUL!K159="","*",SP_SUL!K159)</f>
        <v>123.59</v>
      </c>
      <c r="I159" s="113">
        <f>IF(SP_SUL!O159="","*",SP_SUL!O159)</f>
        <v>0.35416666666666669</v>
      </c>
      <c r="J159" s="113">
        <f>IF(SP_SUL!P159="","*",SP_SUL!P159)</f>
        <v>6.25E-2</v>
      </c>
      <c r="K159" s="83" t="str">
        <f>IF(SP_SUL!AK159="","*",SP_SUL!AK159)</f>
        <v>-</v>
      </c>
      <c r="L159" s="83" t="str">
        <f>IF(SP_SUL!AM159="","*",SP_SUL!AM159)</f>
        <v>ZZV-ZPG</v>
      </c>
      <c r="M159" s="83">
        <f>IF(SP_SUL!AP159="","*",SP_SUL!AP159)</f>
        <v>123.59</v>
      </c>
      <c r="N159" s="83" t="str">
        <f>IF(SP_SUL!AM159="","*",SP_SUL!AM159)</f>
        <v>ZZV-ZPG</v>
      </c>
      <c r="O159" s="110">
        <f>IF(SP_SUL!BH159="","*",SP_SUL!BH159)</f>
        <v>2</v>
      </c>
      <c r="P159" s="147" t="str">
        <f>IF($A$2=1,IF(SP_SUL!BJ159="","*",SP_SUL!BJ159),IF(SP_SUL!BK159="","*",SP_SUL!BK159))</f>
        <v>Realizado intervalo das 09h00 até 10h30</v>
      </c>
    </row>
    <row r="160" spans="1:16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>
      <c r="A162" s="82">
        <f>IF(SP_SUL!B162="","*",SP_SUL!B162)</f>
        <v>46060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ZBV-ZRX</v>
      </c>
      <c r="E162" s="83" t="str">
        <f>IF(SP_SUL!D162="","*",SP_SUL!D162)</f>
        <v>EXPANSÃO TURMA 1</v>
      </c>
      <c r="F162" s="83" t="str">
        <f>IF(SP_SUL!H162="","*",SP_SUL!H162)</f>
        <v>-</v>
      </c>
      <c r="G162" s="83" t="str">
        <f>IF(SP_SUL!M162="","*",SP_SUL!M162)</f>
        <v>ZCD</v>
      </c>
      <c r="H162" s="116">
        <f>IF(SP_SUL!K162="","*",SP_SUL!K162)</f>
        <v>113.4</v>
      </c>
      <c r="I162" s="113">
        <f>IF(SP_SUL!O162="","*",SP_SUL!O162)</f>
        <v>0.35416666666666669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ZCD</v>
      </c>
      <c r="M162" s="83">
        <f>IF(SP_SUL!AP162="","*",SP_SUL!AP162)</f>
        <v>113.4</v>
      </c>
      <c r="N162" s="83" t="str">
        <f>IF(SP_SUL!AM162="","*",SP_SUL!AM162)</f>
        <v>ZCD</v>
      </c>
      <c r="O162" s="110">
        <f>IF(SP_SUL!BH162="","*",SP_SUL!BH162)</f>
        <v>0</v>
      </c>
      <c r="P162" s="147" t="str">
        <f>IF($A$2=1,IF(SP_SUL!BJ162="","*",SP_SUL!BJ162),IF(SP_SUL!BK162="","*",SP_SUL!BK162))</f>
        <v xml:space="preserve">Equipe no local, sem condições climáticas para solda - Chuva </v>
      </c>
    </row>
    <row r="163" spans="1:16">
      <c r="A163" s="82" t="str">
        <f>IF(SP_SUL!B163="","*",SP_SUL!B163)</f>
        <v>*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ZBV-ZRX</v>
      </c>
      <c r="E163" s="83" t="str">
        <f>IF(SP_SUL!D163="","*",SP_SUL!D163)</f>
        <v>KLECIO (TP-699)</v>
      </c>
      <c r="F163" s="83" t="str">
        <f>IF(SP_SUL!H163="","*",SP_SUL!H163)</f>
        <v>-</v>
      </c>
      <c r="G163" s="83" t="str">
        <f>IF(SP_SUL!M163="","*",SP_SUL!M163)</f>
        <v>ZRX-ZWX</v>
      </c>
      <c r="H163" s="116">
        <f>IF(SP_SUL!K163="","*",SP_SUL!K163)</f>
        <v>134.9</v>
      </c>
      <c r="I163" s="113">
        <f>IF(SP_SUL!O163="","*",SP_SUL!O163)</f>
        <v>0.33333333333333331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ZRX-ZWX</v>
      </c>
      <c r="M163" s="83">
        <f>IF(SP_SUL!AP163="","*",SP_SUL!AP163)</f>
        <v>134.9</v>
      </c>
      <c r="N163" s="83" t="str">
        <f>IF(SP_SUL!AM163="","*",SP_SUL!AM163)</f>
        <v>ZRX-ZWX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>
      <c r="A164" s="82">
        <f>IF(SP_SUL!B164="","*",SP_SUL!B164)</f>
        <v>46060</v>
      </c>
      <c r="B164" s="83" t="str">
        <f>IF(SP_SUL!X164="","*",SP_SUL!X164)</f>
        <v>Oportunidade</v>
      </c>
      <c r="C164" s="83" t="str">
        <f>IF(SP_SUL!S164="","*",SP_SUL!S164)</f>
        <v>SP SUL</v>
      </c>
      <c r="D164" s="83" t="str">
        <f>IF(SP_SUL!T164="","*",SP_SUL!T164)</f>
        <v>ZBV-ZRX</v>
      </c>
      <c r="E164" s="83" t="str">
        <f>IF(SP_SUL!D164="","*",SP_SUL!D164)</f>
        <v>V48</v>
      </c>
      <c r="F164" s="83" t="str">
        <f>IF(SP_SUL!H164="","*",SP_SUL!H164)</f>
        <v>ZAC2</v>
      </c>
      <c r="G164" s="83" t="str">
        <f>IF(SP_SUL!M164="","*",SP_SUL!M164)</f>
        <v>ZAC-ZSK</v>
      </c>
      <c r="H164" s="116">
        <f>IF(SP_SUL!K164="","*",SP_SUL!K164)</f>
        <v>82</v>
      </c>
      <c r="I164" s="113">
        <f>IF(SP_SUL!O164="","*",SP_SUL!O164)</f>
        <v>0.33333333333333331</v>
      </c>
      <c r="J164" s="113">
        <f>IF(SP_SUL!P164="","*",SP_SUL!P164)</f>
        <v>4.1666666666666664E-2</v>
      </c>
      <c r="K164" s="83" t="str">
        <f>IF(SP_SUL!AK164="","*",SP_SUL!AK164)</f>
        <v>ZAC2</v>
      </c>
      <c r="L164" s="83" t="str">
        <f>IF(SP_SUL!AM164="","*",SP_SUL!AM164)</f>
        <v>ZAC-ZSK</v>
      </c>
      <c r="M164" s="83">
        <f>IF(SP_SUL!AP164="","*",SP_SUL!AP164)</f>
        <v>82</v>
      </c>
      <c r="N164" s="83" t="str">
        <f>IF(SP_SUL!AM164="","*",SP_SUL!AM164)</f>
        <v>ZAC-ZSK</v>
      </c>
      <c r="O164" s="110">
        <f>IF(SP_SUL!BH164="","*",SP_SUL!BH164)</f>
        <v>2</v>
      </c>
      <c r="P164" s="147" t="str">
        <f>IF($A$2=1,IF(SP_SUL!BJ164="","*",SP_SUL!BJ164),IF(SP_SUL!BK164="","*",SP_SUL!BK164))</f>
        <v xml:space="preserve">MC1 07:45, autorizado 09:37 em deslocamento </v>
      </c>
    </row>
    <row r="165" spans="1:16">
      <c r="A165" s="82">
        <f>IF(SP_SUL!B165="","*",SP_SUL!B165)</f>
        <v>46060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ZBV-ZRX</v>
      </c>
      <c r="E165" s="83" t="str">
        <f>IF(SP_SUL!D165="","*",SP_SUL!D165)</f>
        <v>W58</v>
      </c>
      <c r="F165" s="83">
        <f>IF(SP_SUL!H165="","*",SP_SUL!H165)</f>
        <v>106109</v>
      </c>
      <c r="G165" s="83" t="str">
        <f>IF(SP_SUL!M165="","*",SP_SUL!M165)</f>
        <v>ZRX-ZWX</v>
      </c>
      <c r="H165" s="116">
        <f>IF(SP_SUL!K165="","*",SP_SUL!K165)</f>
        <v>64</v>
      </c>
      <c r="I165" s="113">
        <f>IF(SP_SUL!O165="","*",SP_SUL!O165)</f>
        <v>0.39583333333333331</v>
      </c>
      <c r="J165" s="113">
        <f>IF(SP_SUL!P165="","*",SP_SUL!P165)</f>
        <v>4.1666666666666664E-2</v>
      </c>
      <c r="K165" s="83">
        <f>IF(SP_SUL!AK165="","*",SP_SUL!AK165)</f>
        <v>106109</v>
      </c>
      <c r="L165" s="83" t="str">
        <f>IF(SP_SUL!AM165="","*",SP_SUL!AM165)</f>
        <v>ZRX-ZWX</v>
      </c>
      <c r="M165" s="83">
        <f>IF(SP_SUL!AP165="","*",SP_SUL!AP165)</f>
        <v>64</v>
      </c>
      <c r="N165" s="83" t="str">
        <f>IF(SP_SUL!AM165="","*",SP_SUL!AM165)</f>
        <v>ZRX-ZWX</v>
      </c>
      <c r="O165" s="110">
        <f>IF(SP_SUL!BH165="","*",SP_SUL!BH165)</f>
        <v>2</v>
      </c>
      <c r="P165" s="147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>
      <c r="A167" s="82">
        <f>IF(SP_SUL!B167="","*",SP_SUL!B167)</f>
        <v>46060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ZBV-ZKE</v>
      </c>
      <c r="E167" s="83" t="str">
        <f>IF(SP_SUL!D167="","*",SP_SUL!D167)</f>
        <v>V42</v>
      </c>
      <c r="F167" s="83" t="str">
        <f>IF(SP_SUL!H167="","*",SP_SUL!H167)</f>
        <v>ZYU1</v>
      </c>
      <c r="G167" s="83" t="str">
        <f>IF(SP_SUL!M167="","*",SP_SUL!M167)</f>
        <v>ZYU-ZBV</v>
      </c>
      <c r="H167" s="116">
        <f>IF(SP_SUL!K167="","*",SP_SUL!K167)</f>
        <v>201</v>
      </c>
      <c r="I167" s="113">
        <f>IF(SP_SUL!O167="","*",SP_SUL!O167)</f>
        <v>0.33333333333333331</v>
      </c>
      <c r="J167" s="113">
        <f>IF(SP_SUL!P167="","*",SP_SUL!P167)</f>
        <v>4.1666666666666664E-2</v>
      </c>
      <c r="K167" s="83" t="str">
        <f>IF(SP_SUL!AK167="","*",SP_SUL!AK167)</f>
        <v>ZYU1</v>
      </c>
      <c r="L167" s="83" t="str">
        <f>IF(SP_SUL!AM167="","*",SP_SUL!AM167)</f>
        <v>ZYU-ZBV</v>
      </c>
      <c r="M167" s="83">
        <f>IF(SP_SUL!AP167="","*",SP_SUL!AP167)</f>
        <v>201</v>
      </c>
      <c r="N167" s="83" t="str">
        <f>IF(SP_SUL!AM167="","*",SP_SUL!AM167)</f>
        <v>ZYU-ZBV</v>
      </c>
      <c r="O167" s="110">
        <f>IF(SP_SUL!BH167="","*",SP_SUL!BH167)</f>
        <v>2</v>
      </c>
      <c r="P167" s="147" t="str">
        <f>IF($A$2=1,IF(SP_SUL!BJ167="","*",SP_SUL!BJ167),IF(SP_SUL!BK167="","*",SP_SUL!BK167))</f>
        <v xml:space="preserve">MC1 07:44, autorizado 09:21 em deslocamento </v>
      </c>
    </row>
    <row r="168" spans="1:16">
      <c r="A168" s="82">
        <f>IF(SP_SUL!B168="","*",SP_SUL!B168)</f>
        <v>46060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ZBV-ZKE</v>
      </c>
      <c r="E168" s="83" t="str">
        <f>IF(SP_SUL!D168="","*",SP_SUL!D168)</f>
        <v>V93</v>
      </c>
      <c r="F168" s="83" t="str">
        <f>IF(SP_SUL!H168="","*",SP_SUL!H168)</f>
        <v>ZYU1</v>
      </c>
      <c r="G168" s="83" t="str">
        <f>IF(SP_SUL!M168="","*",SP_SUL!M168)</f>
        <v>ZYU-ZST</v>
      </c>
      <c r="H168" s="116">
        <f>IF(SP_SUL!K168="","*",SP_SUL!K168)</f>
        <v>206.38</v>
      </c>
      <c r="I168" s="113">
        <f>IF(SP_SUL!O168="","*",SP_SUL!O168)</f>
        <v>0.35416666666666669</v>
      </c>
      <c r="J168" s="113">
        <f>IF(SP_SUL!P168="","*",SP_SUL!P168)</f>
        <v>8.3333333333333329E-2</v>
      </c>
      <c r="K168" s="83" t="str">
        <f>IF(SP_SUL!AK168="","*",SP_SUL!AK168)</f>
        <v>ZYU1</v>
      </c>
      <c r="L168" s="83" t="str">
        <f>IF(SP_SUL!AM168="","*",SP_SUL!AM168)</f>
        <v>ZYU-ZST</v>
      </c>
      <c r="M168" s="83">
        <f>IF(SP_SUL!AP168="","*",SP_SUL!AP168)</f>
        <v>206.38</v>
      </c>
      <c r="N168" s="83" t="str">
        <f>IF(SP_SUL!AM168="","*",SP_SUL!AM168)</f>
        <v>ZYU-ZST</v>
      </c>
      <c r="O168" s="110">
        <f>IF(SP_SUL!BH168="","*",SP_SUL!BH168)</f>
        <v>0</v>
      </c>
      <c r="P168" s="147" t="str">
        <f>IF($A$2=1,IF(SP_SUL!BJ168="","*",SP_SUL!BJ168),IF(SP_SUL!BK168="","*",SP_SUL!BK168))</f>
        <v xml:space="preserve">MC1 08:35, sem oportunidade 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>
      <c r="A173" s="82">
        <f>IF(SP_SUL!B173="","*",SP_SUL!B173)</f>
        <v>46060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ZKE-ZEV</v>
      </c>
      <c r="E173" s="83" t="str">
        <f>IF(SP_SUL!D173="","*",SP_SUL!D173)</f>
        <v>E17</v>
      </c>
      <c r="F173" s="83" t="str">
        <f>IF(SP_SUL!H173="","*",SP_SUL!H173)</f>
        <v>102ZKW2</v>
      </c>
      <c r="G173" s="83" t="str">
        <f>IF(SP_SUL!M173="","*",SP_SUL!M173)</f>
        <v>ZKE-ZWW</v>
      </c>
      <c r="H173" s="116">
        <f>IF(SP_SUL!K173="","*",SP_SUL!K173)</f>
        <v>81</v>
      </c>
      <c r="I173" s="113">
        <f>IF(SP_SUL!O173="","*",SP_SUL!O173)</f>
        <v>0.375</v>
      </c>
      <c r="J173" s="113">
        <f>IF(SP_SUL!P173="","*",SP_SUL!P173)</f>
        <v>0.16666666666666666</v>
      </c>
      <c r="K173" s="83" t="str">
        <f>IF(SP_SUL!AK173="","*",SP_SUL!AK173)</f>
        <v>102ZKW2</v>
      </c>
      <c r="L173" s="83" t="str">
        <f>IF(SP_SUL!AM173="","*",SP_SUL!AM173)</f>
        <v>ZKE-ZWW</v>
      </c>
      <c r="M173" s="83">
        <f>IF(SP_SUL!AP173="","*",SP_SUL!AP173)</f>
        <v>81</v>
      </c>
      <c r="N173" s="83" t="str">
        <f>IF(SP_SUL!AM173="","*",SP_SUL!AM173)</f>
        <v>ZKE-ZWW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Em intervalo 08:55 realizou 3 soldas </v>
      </c>
    </row>
    <row r="174" spans="1:16">
      <c r="A174" s="82" t="str">
        <f>IF(SP_SUL!B174="","*",SP_SUL!B174)</f>
        <v>*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ZKE-ZEV</v>
      </c>
      <c r="E174" s="83" t="str">
        <f>IF(SP_SUL!D174="","*",SP_SUL!D174)</f>
        <v>V89</v>
      </c>
      <c r="F174" s="83" t="str">
        <f>IF(SP_SUL!H174="","*",SP_SUL!H174)</f>
        <v>102ZKW2</v>
      </c>
      <c r="G174" s="83" t="str">
        <f>IF(SP_SUL!M174="","*",SP_SUL!M174)</f>
        <v>ZWW-ZKW</v>
      </c>
      <c r="H174" s="116">
        <f>IF(SP_SUL!K174="","*",SP_SUL!K174)</f>
        <v>92.745000000000005</v>
      </c>
      <c r="I174" s="113">
        <f>IF(SP_SUL!O174="","*",SP_SUL!O174)</f>
        <v>0.375</v>
      </c>
      <c r="J174" s="113">
        <f>IF(SP_SUL!P174="","*",SP_SUL!P174)</f>
        <v>0.16666666666666666</v>
      </c>
      <c r="K174" s="83" t="str">
        <f>IF(SP_SUL!AK174="","*",SP_SUL!AK174)</f>
        <v>102ZKW2</v>
      </c>
      <c r="L174" s="83" t="str">
        <f>IF(SP_SUL!AM174="","*",SP_SUL!AM174)</f>
        <v>ZWW-ZKW</v>
      </c>
      <c r="M174" s="83">
        <f>IF(SP_SUL!AP174="","*",SP_SUL!AP174)</f>
        <v>92.745000000000005</v>
      </c>
      <c r="N174" s="83" t="str">
        <f>IF(SP_SUL!AM174="","*",SP_SUL!AM174)</f>
        <v>ZWW-ZKW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>
      <c r="A175" s="82">
        <f>IF(SP_SUL!B175="","*",SP_SUL!B175)</f>
        <v>46060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ZKE-ZEV</v>
      </c>
      <c r="E175" s="83" t="str">
        <f>IF(SP_SUL!D175="","*",SP_SUL!D175)</f>
        <v>CLEBISON (TP-728)</v>
      </c>
      <c r="F175" s="83" t="str">
        <f>IF(SP_SUL!H175="","*",SP_SUL!H175)</f>
        <v>-</v>
      </c>
      <c r="G175" s="83" t="str">
        <f>IF(SP_SUL!M175="","*",SP_SUL!M175)</f>
        <v>ZWW-ZKW</v>
      </c>
      <c r="H175" s="116">
        <f>IF(SP_SUL!K175="","*",SP_SUL!K175)</f>
        <v>91.15</v>
      </c>
      <c r="I175" s="113">
        <f>IF(SP_SUL!O175="","*",SP_SUL!O175)</f>
        <v>0.375</v>
      </c>
      <c r="J175" s="113">
        <f>IF(SP_SUL!P175="","*",SP_SUL!P175)</f>
        <v>8.3333333333333329E-2</v>
      </c>
      <c r="K175" s="83" t="str">
        <f>IF(SP_SUL!AK175="","*",SP_SUL!AK175)</f>
        <v>-</v>
      </c>
      <c r="L175" s="83" t="str">
        <f>IF(SP_SUL!AM175="","*",SP_SUL!AM175)</f>
        <v>ZWW-ZKW</v>
      </c>
      <c r="M175" s="83">
        <f>IF(SP_SUL!AP175="","*",SP_SUL!AP175)</f>
        <v>91.15</v>
      </c>
      <c r="N175" s="83" t="str">
        <f>IF(SP_SUL!AM175="","*",SP_SUL!AM175)</f>
        <v>ZWW-ZKW</v>
      </c>
      <c r="O175" s="110">
        <f>IF(SP_SUL!BH175="","*",SP_SUL!BH175)</f>
        <v>0</v>
      </c>
      <c r="P175" s="147" t="str">
        <f>IF($A$2=1,IF(SP_SUL!BJ175="","*",SP_SUL!BJ175),IF(SP_SUL!BK175="","*",SP_SUL!BK175))</f>
        <v>Sem oportunidade devido E17 estar em intervalo na adjacente</v>
      </c>
    </row>
    <row r="176" spans="1:16">
      <c r="A176" s="82">
        <f>IF(SP_SUL!B176="","*",SP_SUL!B176)</f>
        <v>46060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ZKE-ZEV</v>
      </c>
      <c r="E176" s="83" t="str">
        <f>IF(SP_SUL!D176="","*",SP_SUL!D176)</f>
        <v>ISMAEL(TP-726)</v>
      </c>
      <c r="F176" s="83" t="str">
        <f>IF(SP_SUL!H176="","*",SP_SUL!H176)</f>
        <v>-</v>
      </c>
      <c r="G176" s="83" t="str">
        <f>IF(SP_SUL!M176="","*",SP_SUL!M176)</f>
        <v>ZWW-ZKW</v>
      </c>
      <c r="H176" s="116">
        <f>IF(SP_SUL!K176="","*",SP_SUL!K176)</f>
        <v>91.15</v>
      </c>
      <c r="I176" s="113">
        <f>IF(SP_SUL!O176="","*",SP_SUL!O176)</f>
        <v>0.375</v>
      </c>
      <c r="J176" s="113">
        <f>IF(SP_SUL!P176="","*",SP_SUL!P176)</f>
        <v>8.3333333333333329E-2</v>
      </c>
      <c r="K176" s="83" t="str">
        <f>IF(SP_SUL!AK176="","*",SP_SUL!AK176)</f>
        <v>-</v>
      </c>
      <c r="L176" s="83" t="str">
        <f>IF(SP_SUL!AM176="","*",SP_SUL!AM176)</f>
        <v>ZWW-ZKW</v>
      </c>
      <c r="M176" s="83">
        <f>IF(SP_SUL!AP176="","*",SP_SUL!AP176)</f>
        <v>91.15</v>
      </c>
      <c r="N176" s="83" t="str">
        <f>IF(SP_SUL!AM176="","*",SP_SUL!AM176)</f>
        <v>ZWW-ZKW</v>
      </c>
      <c r="O176" s="110">
        <f>IF(SP_SUL!BH176="","*",SP_SUL!BH176)</f>
        <v>0</v>
      </c>
      <c r="P176" s="147" t="str">
        <f>IF($A$2=1,IF(SP_SUL!BJ176="","*",SP_SUL!BJ176),IF(SP_SUL!BK176="","*",SP_SUL!BK176))</f>
        <v>Sem oportunidade devido E17 estar em intervalo na adjacente</v>
      </c>
    </row>
    <row r="177" spans="1:16">
      <c r="A177" s="82">
        <f>IF(SP_SUL!B177="","*",SP_SUL!B177)</f>
        <v>46060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ZKE-ZEV</v>
      </c>
      <c r="E177" s="83" t="str">
        <f>IF(SP_SUL!D177="","*",SP_SUL!D177)</f>
        <v xml:space="preserve">TURMA FIXA VIA </v>
      </c>
      <c r="F177" s="83" t="str">
        <f>IF(SP_SUL!H177="","*",SP_SUL!H177)</f>
        <v>-</v>
      </c>
      <c r="G177" s="83" t="str">
        <f>IF(SP_SUL!M177="","*",SP_SUL!M177)</f>
        <v>ZEM</v>
      </c>
      <c r="H177" s="116">
        <f>IF(SP_SUL!K177="","*",SP_SUL!K177)</f>
        <v>135</v>
      </c>
      <c r="I177" s="113">
        <f>IF(SP_SUL!O177="","*",SP_SUL!O177)</f>
        <v>0.375</v>
      </c>
      <c r="J177" s="113">
        <f>IF(SP_SUL!P177="","*",SP_SUL!P177)</f>
        <v>6.25E-2</v>
      </c>
      <c r="K177" s="83" t="str">
        <f>IF(SP_SUL!AK177="","*",SP_SUL!AK177)</f>
        <v>-</v>
      </c>
      <c r="L177" s="83" t="str">
        <f>IF(SP_SUL!AM177="","*",SP_SUL!AM177)</f>
        <v>ZEM</v>
      </c>
      <c r="M177" s="83">
        <f>IF(SP_SUL!AP177="","*",SP_SUL!AP177)</f>
        <v>135</v>
      </c>
      <c r="N177" s="83" t="str">
        <f>IF(SP_SUL!AM177="","*",SP_SUL!AM177)</f>
        <v>ZEM</v>
      </c>
      <c r="O177" s="110">
        <f>IF(SP_SUL!BH177="","*",SP_SUL!BH177)</f>
        <v>0</v>
      </c>
      <c r="P177" s="147" t="str">
        <f>IF($A$2=1,IF(SP_SUL!BJ177="","*",SP_SUL!BJ177),IF(SP_SUL!BK177="","*",SP_SUL!BK177))</f>
        <v xml:space="preserve">Não solicitou intervalo </v>
      </c>
    </row>
    <row r="178" spans="1:16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>
      <c r="A179" s="82">
        <f>IF(SP_SUL!B179="","*",SP_SUL!B179)</f>
        <v>46060</v>
      </c>
      <c r="B179" s="83" t="str">
        <f>IF(SP_SUL!X179="","*",SP_SUL!X179)</f>
        <v>Contrato</v>
      </c>
      <c r="C179" s="83" t="str">
        <f>IF(SP_SUL!S179="","*",SP_SUL!S179)</f>
        <v>SP SUL</v>
      </c>
      <c r="D179" s="83" t="str">
        <f>IF(SP_SUL!T179="","*",SP_SUL!T179)</f>
        <v>ZKE-ZEV</v>
      </c>
      <c r="E179" s="83" t="str">
        <f>IF(SP_SUL!D179="","*",SP_SUL!D179)</f>
        <v>MOD ZRB</v>
      </c>
      <c r="F179" s="83" t="str">
        <f>IF(SP_SUL!H179="","*",SP_SUL!H179)</f>
        <v>-</v>
      </c>
      <c r="G179" s="83" t="str">
        <f>IF(SP_SUL!M179="","*",SP_SUL!M179)</f>
        <v>ZEJ</v>
      </c>
      <c r="H179" s="116">
        <f>IF(SP_SUL!K179="","*",SP_SUL!K179)</f>
        <v>145.834</v>
      </c>
      <c r="I179" s="113">
        <f>IF(SP_SUL!O179="","*",SP_SUL!O179)</f>
        <v>0.33333333333333331</v>
      </c>
      <c r="J179" s="113">
        <f>IF(SP_SUL!P179="","*",SP_SUL!P179)</f>
        <v>0.16666666666666666</v>
      </c>
      <c r="K179" s="83" t="str">
        <f>IF(SP_SUL!AK179="","*",SP_SUL!AK179)</f>
        <v>-</v>
      </c>
      <c r="L179" s="83" t="str">
        <f>IF(SP_SUL!AM179="","*",SP_SUL!AM179)</f>
        <v>ZEJ</v>
      </c>
      <c r="M179" s="83">
        <f>IF(SP_SUL!AP179="","*",SP_SUL!AP179)</f>
        <v>145.834</v>
      </c>
      <c r="N179" s="83" t="str">
        <f>IF(SP_SUL!AM179="","*",SP_SUL!AM179)</f>
        <v>ZEJ</v>
      </c>
      <c r="O179" s="110">
        <f>IF(SP_SUL!BH179="","*",SP_SUL!BH179)</f>
        <v>2</v>
      </c>
      <c r="P179" s="147" t="str">
        <f>IF($A$2=1,IF(SP_SUL!BJ179="","*",SP_SUL!BJ179),IF(SP_SUL!BK179="","*",SP_SUL!BK179))</f>
        <v>Em intervalo 09:45 até 13:45</v>
      </c>
    </row>
    <row r="180" spans="1:16">
      <c r="A180" s="82">
        <f>IF(SP_SUL!B180="","*",SP_SUL!B180)</f>
        <v>46060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ZKE-ZEV</v>
      </c>
      <c r="E180" s="83" t="str">
        <f>IF(SP_SUL!D180="","*",SP_SUL!D180)</f>
        <v>W96</v>
      </c>
      <c r="F180" s="83" t="str">
        <f>IF(SP_SUL!H180="","*",SP_SUL!H180)</f>
        <v>ZEM-1</v>
      </c>
      <c r="G180" s="83" t="str">
        <f>IF(SP_SUL!M180="","*",SP_SUL!M180)</f>
        <v>ZEJ-ZRB</v>
      </c>
      <c r="H180" s="116">
        <f>IF(SP_SUL!K180="","*",SP_SUL!K180)</f>
        <v>150.6</v>
      </c>
      <c r="I180" s="113">
        <f>IF(SP_SUL!O180="","*",SP_SUL!O180)</f>
        <v>0.3125</v>
      </c>
      <c r="J180" s="113">
        <f>IF(SP_SUL!P180="","*",SP_SUL!P180)</f>
        <v>6.9444444444444447E-4</v>
      </c>
      <c r="K180" s="83" t="str">
        <f>IF(SP_SUL!AK180="","*",SP_SUL!AK180)</f>
        <v>ZEM-1</v>
      </c>
      <c r="L180" s="83" t="str">
        <f>IF(SP_SUL!AM180="","*",SP_SUL!AM180)</f>
        <v>ZEJ-ZRB</v>
      </c>
      <c r="M180" s="83">
        <f>IF(SP_SUL!AP180="","*",SP_SUL!AP180)</f>
        <v>150.6</v>
      </c>
      <c r="N180" s="83" t="str">
        <f>IF(SP_SUL!AM180="","*",SP_SUL!AM180)</f>
        <v>ZEJ-ZRB</v>
      </c>
      <c r="O180" s="110">
        <f>IF(SP_SUL!BH180="","*",SP_SUL!BH180)</f>
        <v>2</v>
      </c>
      <c r="P180" s="147" t="str">
        <f>IF($A$2=1,IF(SP_SUL!BJ180="","*",SP_SUL!BJ180),IF(SP_SUL!BK180="","*",SP_SUL!BK180))</f>
        <v>Em intervalo 09:45 até 13:45, descarregou 1800 dormentes de concreto e 400 de madeira</v>
      </c>
    </row>
    <row r="181" spans="1:16">
      <c r="A181" s="82">
        <f>IF(SP_SUL!B181="","*",SP_SUL!B181)</f>
        <v>46060</v>
      </c>
      <c r="B181" s="83" t="str">
        <f>IF(SP_SUL!X181="","*",SP_SUL!X181)</f>
        <v>Contrato</v>
      </c>
      <c r="C181" s="83" t="str">
        <f>IF(SP_SUL!S181="","*",SP_SUL!S181)</f>
        <v>SP SUL</v>
      </c>
      <c r="D181" s="83" t="str">
        <f>IF(SP_SUL!T181="","*",SP_SUL!T181)</f>
        <v>ZKE-ZEV</v>
      </c>
      <c r="E181" s="83" t="str">
        <f>IF(SP_SUL!D181="","*",SP_SUL!D181)</f>
        <v>CAIQUE (TMA-677)</v>
      </c>
      <c r="F181" s="83" t="str">
        <f>IF(SP_SUL!H181="","*",SP_SUL!H181)</f>
        <v>-</v>
      </c>
      <c r="G181" s="83" t="str">
        <f>IF(SP_SUL!M181="","*",SP_SUL!M181)</f>
        <v>ZEJ-ZRB</v>
      </c>
      <c r="H181" s="116">
        <f>IF(SP_SUL!K181="","*",SP_SUL!K181)</f>
        <v>150.827</v>
      </c>
      <c r="I181" s="113">
        <f>IF(SP_SUL!O181="","*",SP_SUL!O181)</f>
        <v>0.33333333333333331</v>
      </c>
      <c r="J181" s="113">
        <f>IF(SP_SUL!P181="","*",SP_SUL!P181)</f>
        <v>6.9444444444444447E-4</v>
      </c>
      <c r="K181" s="83" t="str">
        <f>IF(SP_SUL!AK181="","*",SP_SUL!AK181)</f>
        <v>-</v>
      </c>
      <c r="L181" s="83" t="str">
        <f>IF(SP_SUL!AM181="","*",SP_SUL!AM181)</f>
        <v>ZEJ-ZRB</v>
      </c>
      <c r="M181" s="83">
        <f>IF(SP_SUL!AP181="","*",SP_SUL!AP181)</f>
        <v>150.827</v>
      </c>
      <c r="N181" s="83" t="str">
        <f>IF(SP_SUL!AM181="","*",SP_SUL!AM181)</f>
        <v>ZEJ-ZRB</v>
      </c>
      <c r="O181" s="110">
        <f>IF(SP_SUL!BH181="","*",SP_SUL!BH181)</f>
        <v>2</v>
      </c>
      <c r="P181" s="147" t="str">
        <f>IF($A$2=1,IF(SP_SUL!BJ181="","*",SP_SUL!BJ181),IF(SP_SUL!BK181="","*",SP_SUL!BK181))</f>
        <v xml:space="preserve">Em intervalo 09:45 até 13:45, realizou 2 soldas </v>
      </c>
    </row>
    <row r="182" spans="1:16">
      <c r="A182" s="82">
        <f>IF(SP_SUL!B182="","*",SP_SUL!B182)</f>
        <v>46060</v>
      </c>
      <c r="B182" s="83" t="str">
        <f>IF(SP_SUL!X182="","*",SP_SUL!X182)</f>
        <v>Contrato</v>
      </c>
      <c r="C182" s="83" t="str">
        <f>IF(SP_SUL!S182="","*",SP_SUL!S182)</f>
        <v>SP SUL</v>
      </c>
      <c r="D182" s="83" t="str">
        <f>IF(SP_SUL!T182="","*",SP_SUL!T182)</f>
        <v>ZKE-ZEV</v>
      </c>
      <c r="E182" s="83" t="str">
        <f>IF(SP_SUL!D182="","*",SP_SUL!D182)</f>
        <v>WALTER (TP-810)</v>
      </c>
      <c r="F182" s="83" t="str">
        <f>IF(SP_SUL!H182="","*",SP_SUL!H182)</f>
        <v>-</v>
      </c>
      <c r="G182" s="83" t="str">
        <f>IF(SP_SUL!M182="","*",SP_SUL!M182)</f>
        <v>ZEJ-ZRB</v>
      </c>
      <c r="H182" s="116">
        <f>IF(SP_SUL!K182="","*",SP_SUL!K182)</f>
        <v>150.92500000000001</v>
      </c>
      <c r="I182" s="113">
        <f>IF(SP_SUL!O182="","*",SP_SUL!O182)</f>
        <v>0.33333333333333331</v>
      </c>
      <c r="J182" s="113">
        <f>IF(SP_SUL!P182="","*",SP_SUL!P182)</f>
        <v>6.9444444444444447E-4</v>
      </c>
      <c r="K182" s="83" t="str">
        <f>IF(SP_SUL!AK182="","*",SP_SUL!AK182)</f>
        <v>-</v>
      </c>
      <c r="L182" s="83" t="str">
        <f>IF(SP_SUL!AM182="","*",SP_SUL!AM182)</f>
        <v>ZEJ-ZRB</v>
      </c>
      <c r="M182" s="83">
        <f>IF(SP_SUL!AP182="","*",SP_SUL!AP182)</f>
        <v>150.92500000000001</v>
      </c>
      <c r="N182" s="83" t="str">
        <f>IF(SP_SUL!AM182="","*",SP_SUL!AM182)</f>
        <v>ZEJ-ZRB</v>
      </c>
      <c r="O182" s="110">
        <f>IF(SP_SUL!BH182="","*",SP_SUL!BH182)</f>
        <v>2</v>
      </c>
      <c r="P182" s="147" t="str">
        <f>IF($A$2=1,IF(SP_SUL!BJ182="","*",SP_SUL!BJ182),IF(SP_SUL!BK182="","*",SP_SUL!BK182))</f>
        <v xml:space="preserve">Em intervalo 09:45 até 13:45, realizou 2 soldas </v>
      </c>
    </row>
    <row r="183" spans="1:16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>
      <c r="A184" s="82">
        <f>IF(SP_SUL!B184="","*",SP_SUL!B184)</f>
        <v>46060</v>
      </c>
      <c r="B184" s="83" t="str">
        <f>IF(SP_SUL!X184="","*",SP_SUL!X184)</f>
        <v>Contrato</v>
      </c>
      <c r="C184" s="83" t="str">
        <f>IF(SP_SUL!S184="","*",SP_SUL!S184)</f>
        <v>SP SUL</v>
      </c>
      <c r="D184" s="83" t="str">
        <f>IF(SP_SUL!T184="","*",SP_SUL!T184)</f>
        <v>ZEV-ZPT</v>
      </c>
      <c r="E184" s="83" t="str">
        <f>IF(SP_SUL!D184="","*",SP_SUL!D184)</f>
        <v>W61</v>
      </c>
      <c r="F184" s="83" t="str">
        <f>IF(SP_SUL!H184="","*",SP_SUL!H184)</f>
        <v>K67ZEV2</v>
      </c>
      <c r="G184" s="83" t="str">
        <f>IF(SP_SUL!M184="","*",SP_SUL!M184)</f>
        <v>ZXW-ZGP</v>
      </c>
      <c r="H184" s="116">
        <f>IF(SP_SUL!K184="","*",SP_SUL!K184)</f>
        <v>83.7</v>
      </c>
      <c r="I184" s="113">
        <f>IF(SP_SUL!O184="","*",SP_SUL!O184)</f>
        <v>0.33333333333333331</v>
      </c>
      <c r="J184" s="113">
        <f>IF(SP_SUL!P184="","*",SP_SUL!P184)</f>
        <v>4.1666666666666664E-2</v>
      </c>
      <c r="K184" s="83" t="str">
        <f>IF(SP_SUL!AK184="","*",SP_SUL!AK184)</f>
        <v>K67ZEV2</v>
      </c>
      <c r="L184" s="83" t="str">
        <f>IF(SP_SUL!AM184="","*",SP_SUL!AM184)</f>
        <v>ZXW-ZGP</v>
      </c>
      <c r="M184" s="83">
        <f>IF(SP_SUL!AP184="","*",SP_SUL!AP184)</f>
        <v>83.7</v>
      </c>
      <c r="N184" s="83" t="str">
        <f>IF(SP_SUL!AM184="","*",SP_SUL!AM184)</f>
        <v>ZXW-ZGP</v>
      </c>
      <c r="O184" s="110">
        <f>IF(SP_SUL!BH184="","*",SP_SUL!BH184)</f>
        <v>2</v>
      </c>
      <c r="P184" s="147" t="str">
        <f>IF($A$2=1,IF(SP_SUL!BJ184="","*",SP_SUL!BJ184),IF(SP_SUL!BK184="","*",SP_SUL!BK184))</f>
        <v xml:space="preserve">Deslocamento ok </v>
      </c>
    </row>
    <row r="185" spans="1:16">
      <c r="A185" s="82">
        <f>IF(SP_SUL!B185="","*",SP_SUL!B185)</f>
        <v>46060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ZEV-ZPT</v>
      </c>
      <c r="E185" s="83" t="str">
        <f>IF(SP_SUL!D185="","*",SP_SUL!D185)</f>
        <v>V85</v>
      </c>
      <c r="F185" s="83" t="str">
        <f>IF(SP_SUL!H185="","*",SP_SUL!H185)</f>
        <v>ZDRZPT</v>
      </c>
      <c r="G185" s="83" t="str">
        <f>IF(SP_SUL!M185="","*",SP_SUL!M185)</f>
        <v>ZPT-ZEV</v>
      </c>
      <c r="H185" s="116">
        <f>IF(SP_SUL!K185="","*",SP_SUL!K185)</f>
        <v>106</v>
      </c>
      <c r="I185" s="113">
        <f>IF(SP_SUL!O185="","*",SP_SUL!O185)</f>
        <v>0.33333333333333331</v>
      </c>
      <c r="J185" s="113">
        <f>IF(SP_SUL!P185="","*",SP_SUL!P185)</f>
        <v>4.1666666666666664E-2</v>
      </c>
      <c r="K185" s="83" t="str">
        <f>IF(SP_SUL!AK185="","*",SP_SUL!AK185)</f>
        <v>ZDRZPT</v>
      </c>
      <c r="L185" s="83" t="str">
        <f>IF(SP_SUL!AM185="","*",SP_SUL!AM185)</f>
        <v>ZPT-ZEV</v>
      </c>
      <c r="M185" s="83">
        <f>IF(SP_SUL!AP185="","*",SP_SUL!AP185)</f>
        <v>106</v>
      </c>
      <c r="N185" s="83" t="str">
        <f>IF(SP_SUL!AM185="","*",SP_SUL!AM185)</f>
        <v>ZPT-ZEV</v>
      </c>
      <c r="O185" s="110">
        <f>IF(SP_SUL!BH185="","*",SP_SUL!BH185)</f>
        <v>2</v>
      </c>
      <c r="P185" s="147" t="str">
        <f>IF($A$2=1,IF(SP_SUL!BJ185="","*",SP_SUL!BJ185),IF(SP_SUL!BK185="","*",SP_SUL!BK185))</f>
        <v xml:space="preserve">Deslocamento ok </v>
      </c>
    </row>
    <row r="186" spans="1:16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>
      <c r="A187" s="82">
        <f>IF(SP_SUL!B187="","*",SP_SUL!B187)</f>
        <v>46060</v>
      </c>
      <c r="B187" s="83" t="str">
        <f>IF(SP_SUL!X187="","*",SP_SUL!X187)</f>
        <v>Oportunidade</v>
      </c>
      <c r="C187" s="83" t="str">
        <f>IF(SP_SUL!S187="","*",SP_SUL!S187)</f>
        <v>SP SUL</v>
      </c>
      <c r="D187" s="83" t="str">
        <f>IF(SP_SUL!T187="","*",SP_SUL!T187)</f>
        <v>ZPT-ZPG</v>
      </c>
      <c r="E187" s="83" t="str">
        <f>IF(SP_SUL!D187="","*",SP_SUL!D187)</f>
        <v>W62</v>
      </c>
      <c r="F187" s="83" t="str">
        <f>IF(SP_SUL!H187="","*",SP_SUL!H187)</f>
        <v>ZDRZPT</v>
      </c>
      <c r="G187" s="83" t="str">
        <f>IF(SP_SUL!M187="","*",SP_SUL!M187)</f>
        <v>PAT-ZGM</v>
      </c>
      <c r="H187" s="116">
        <f>IF(SP_SUL!K187="","*",SP_SUL!K187)</f>
        <v>109.5</v>
      </c>
      <c r="I187" s="113">
        <f>IF(SP_SUL!O187="","*",SP_SUL!O187)</f>
        <v>0.33333333333333331</v>
      </c>
      <c r="J187" s="113">
        <f>IF(SP_SUL!P187="","*",SP_SUL!P187)</f>
        <v>4.1666666666666664E-2</v>
      </c>
      <c r="K187" s="83" t="str">
        <f>IF(SP_SUL!AK187="","*",SP_SUL!AK187)</f>
        <v>ZDRZPT</v>
      </c>
      <c r="L187" s="83" t="str">
        <f>IF(SP_SUL!AM187="","*",SP_SUL!AM187)</f>
        <v>PAT-ZGM</v>
      </c>
      <c r="M187" s="83">
        <f>IF(SP_SUL!AP187="","*",SP_SUL!AP187)</f>
        <v>109.5</v>
      </c>
      <c r="N187" s="83" t="str">
        <f>IF(SP_SUL!AM187="","*",SP_SUL!AM187)</f>
        <v>PAT-ZGM</v>
      </c>
      <c r="O187" s="110">
        <f>IF(SP_SUL!BH187="","*",SP_SUL!BH187)</f>
        <v>2</v>
      </c>
      <c r="P187" s="147" t="str">
        <f>IF($A$2=1,IF(SP_SUL!BJ187="","*",SP_SUL!BJ187),IF(SP_SUL!BK187="","*",SP_SUL!BK187))</f>
        <v xml:space="preserve">MC1 07:38, autorizado 10:23, descarga ok </v>
      </c>
    </row>
    <row r="188" spans="1:16">
      <c r="A188" s="82">
        <f>IF(SP_SUL!B188="","*",SP_SUL!B188)</f>
        <v>46060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ZEV-ZPT</v>
      </c>
      <c r="E188" s="83" t="str">
        <f>IF(SP_SUL!D188="","*",SP_SUL!D188)</f>
        <v>RAFAEL (TP-695)</v>
      </c>
      <c r="F188" s="83" t="str">
        <f>IF(SP_SUL!H188="","*",SP_SUL!H188)</f>
        <v>-</v>
      </c>
      <c r="G188" s="83" t="str">
        <f>IF(SP_SUL!M188="","*",SP_SUL!M188)</f>
        <v>ZPT</v>
      </c>
      <c r="H188" s="116">
        <f>IF(SP_SUL!K188="","*",SP_SUL!K188)</f>
        <v>108</v>
      </c>
      <c r="I188" s="113">
        <f>IF(SP_SUL!O188="","*",SP_SUL!O188)</f>
        <v>0.45833333333333331</v>
      </c>
      <c r="J188" s="113">
        <f>IF(SP_SUL!P188="","*",SP_SUL!P188)</f>
        <v>8.3333333333333329E-2</v>
      </c>
      <c r="K188" s="83" t="str">
        <f>IF(SP_SUL!AK188="","*",SP_SUL!AK188)</f>
        <v>-</v>
      </c>
      <c r="L188" s="83" t="str">
        <f>IF(SP_SUL!AM188="","*",SP_SUL!AM188)</f>
        <v>ZPT</v>
      </c>
      <c r="M188" s="83">
        <f>IF(SP_SUL!AP188="","*",SP_SUL!AP188)</f>
        <v>108</v>
      </c>
      <c r="N188" s="83" t="str">
        <f>IF(SP_SUL!AM188="","*",SP_SUL!AM188)</f>
        <v>ZPT</v>
      </c>
      <c r="O188" s="110">
        <f>IF(SP_SUL!BH188="","*",SP_SUL!BH188)</f>
        <v>0</v>
      </c>
      <c r="P188" s="147" t="str">
        <f>IF($A$2=1,IF(SP_SUL!BJ188="","*",SP_SUL!BJ188),IF(SP_SUL!BK188="","*",SP_SUL!BK188))</f>
        <v xml:space="preserve">Não solicitou intervalo </v>
      </c>
    </row>
    <row r="189" spans="1:16">
      <c r="A189" s="82">
        <f>IF(SP_SUL!B189="","*",SP_SUL!B189)</f>
        <v>46060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ZPT-ZPG</v>
      </c>
      <c r="E189" s="83" t="str">
        <f>IF(SP_SUL!D189="","*",SP_SUL!D189)</f>
        <v>DIEGO (TF-42)</v>
      </c>
      <c r="F189" s="83" t="str">
        <f>IF(SP_SUL!H189="","*",SP_SUL!H189)</f>
        <v>-</v>
      </c>
      <c r="G189" s="83" t="str">
        <f>IF(SP_SUL!M189="","*",SP_SUL!M189)</f>
        <v>PAT-ZGM</v>
      </c>
      <c r="H189" s="116">
        <f>IF(SP_SUL!K189="","*",SP_SUL!K189)</f>
        <v>109.05</v>
      </c>
      <c r="I189" s="113">
        <f>IF(SP_SUL!O189="","*",SP_SUL!O189)</f>
        <v>0.41666666666666669</v>
      </c>
      <c r="J189" s="113">
        <f>IF(SP_SUL!P189="","*",SP_SUL!P189)</f>
        <v>8.3333333333333329E-2</v>
      </c>
      <c r="K189" s="83" t="str">
        <f>IF(SP_SUL!AK189="","*",SP_SUL!AK189)</f>
        <v>-</v>
      </c>
      <c r="L189" s="83" t="str">
        <f>IF(SP_SUL!AM189="","*",SP_SUL!AM189)</f>
        <v>PAT-ZGM</v>
      </c>
      <c r="M189" s="83">
        <f>IF(SP_SUL!AP189="","*",SP_SUL!AP189)</f>
        <v>109.05</v>
      </c>
      <c r="N189" s="83" t="str">
        <f>IF(SP_SUL!AM189="","*",SP_SUL!AM189)</f>
        <v>PAT-ZGM</v>
      </c>
      <c r="O189" s="110">
        <f>IF(SP_SUL!BH189="","*",SP_SUL!BH189)</f>
        <v>2</v>
      </c>
      <c r="P189" s="147" t="str">
        <f>IF($A$2=1,IF(SP_SUL!BJ189="","*",SP_SUL!BJ189),IF(SP_SUL!BK189="","*",SP_SUL!BK189))</f>
        <v xml:space="preserve">Equipe pronta 09:21, aguarda chegada W62 para intervalo </v>
      </c>
    </row>
    <row r="190" spans="1:16">
      <c r="A190" s="82">
        <f>IF(SP_SUL!B190="","*",SP_SUL!B190)</f>
        <v>46060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ZPT-ZPG</v>
      </c>
      <c r="E190" s="83" t="str">
        <f>IF(SP_SUL!D190="","*",SP_SUL!D190)</f>
        <v>W62</v>
      </c>
      <c r="F190" s="83" t="str">
        <f>IF(SP_SUL!H190="","*",SP_SUL!H190)</f>
        <v>ZDRZPT</v>
      </c>
      <c r="G190" s="83" t="str">
        <f>IF(SP_SUL!M190="","*",SP_SUL!M190)</f>
        <v>ZZV-ZPG</v>
      </c>
      <c r="H190" s="116">
        <f>IF(SP_SUL!K190="","*",SP_SUL!K190)</f>
        <v>125</v>
      </c>
      <c r="I190" s="113">
        <f>IF(SP_SUL!O190="","*",SP_SUL!O190)</f>
        <v>0.45833333333333331</v>
      </c>
      <c r="J190" s="113">
        <f>IF(SP_SUL!P190="","*",SP_SUL!P190)</f>
        <v>4.1666666666666664E-2</v>
      </c>
      <c r="K190" s="83" t="str">
        <f>IF(SP_SUL!AK190="","*",SP_SUL!AK190)</f>
        <v>ZDRZPT</v>
      </c>
      <c r="L190" s="83" t="str">
        <f>IF(SP_SUL!AM190="","*",SP_SUL!AM190)</f>
        <v>ZZV-ZPG</v>
      </c>
      <c r="M190" s="83">
        <f>IF(SP_SUL!AP190="","*",SP_SUL!AP190)</f>
        <v>125</v>
      </c>
      <c r="N190" s="83" t="str">
        <f>IF(SP_SUL!AM190="","*",SP_SUL!AM190)</f>
        <v>ZZV-ZPG</v>
      </c>
      <c r="O190" s="110">
        <f>IF(SP_SUL!BH190="","*",SP_SUL!BH190)</f>
        <v>0</v>
      </c>
      <c r="P190" s="147" t="str">
        <f>IF($A$2=1,IF(SP_SUL!BJ190="","*",SP_SUL!BJ190),IF(SP_SUL!BK190="","*",SP_SUL!BK190))</f>
        <v xml:space="preserve">Sem oportunidade em ZPG, realizou somente descarga de pedra </v>
      </c>
    </row>
    <row r="191" spans="1:16">
      <c r="A191" s="82">
        <f>IF(SP_SUL!B191="","*",SP_SUL!B191)</f>
        <v>46060</v>
      </c>
      <c r="B191" s="83" t="str">
        <f>IF(SP_SUL!X191="","*",SP_SUL!X191)</f>
        <v>Oportunidade</v>
      </c>
      <c r="C191" s="83" t="str">
        <f>IF(SP_SUL!S191="","*",SP_SUL!S191)</f>
        <v>SP SUL</v>
      </c>
      <c r="D191" s="83" t="str">
        <f>IF(SP_SUL!T191="","*",SP_SUL!T191)</f>
        <v>ZPT-ZPG</v>
      </c>
      <c r="E191" s="83" t="str">
        <f>IF(SP_SUL!D191="","*",SP_SUL!D191)</f>
        <v>EXPANSÃO TURMA 1</v>
      </c>
      <c r="F191" s="83" t="str">
        <f>IF(SP_SUL!H191="","*",SP_SUL!H191)</f>
        <v>-</v>
      </c>
      <c r="G191" s="83" t="str">
        <f>IF(SP_SUL!M191="","*",SP_SUL!M191)</f>
        <v>ZZV-ZPG</v>
      </c>
      <c r="H191" s="116">
        <f>IF(SP_SUL!K191="","*",SP_SUL!K191)</f>
        <v>123.67</v>
      </c>
      <c r="I191" s="113">
        <f>IF(SP_SUL!O191="","*",SP_SUL!O191)</f>
        <v>0.33333333333333331</v>
      </c>
      <c r="J191" s="113">
        <f>IF(SP_SUL!P191="","*",SP_SUL!P191)</f>
        <v>6.25E-2</v>
      </c>
      <c r="K191" s="83" t="str">
        <f>IF(SP_SUL!AK191="","*",SP_SUL!AK191)</f>
        <v>-</v>
      </c>
      <c r="L191" s="83" t="str">
        <f>IF(SP_SUL!AM191="","*",SP_SUL!AM191)</f>
        <v>ZZV-ZPG</v>
      </c>
      <c r="M191" s="83">
        <f>IF(SP_SUL!AP191="","*",SP_SUL!AP191)</f>
        <v>123.67</v>
      </c>
      <c r="N191" s="83" t="str">
        <f>IF(SP_SUL!AM191="","*",SP_SUL!AM191)</f>
        <v>ZZV-ZPG</v>
      </c>
      <c r="O191" s="110">
        <f>IF(SP_SUL!BH191="","*",SP_SUL!BH191)</f>
        <v>0</v>
      </c>
      <c r="P191" s="147" t="str">
        <f>IF($A$2=1,IF(SP_SUL!BJ191="","*",SP_SUL!BJ191),IF(SP_SUL!BK191="","*",SP_SUL!BK191))</f>
        <v>Equipe pronta 08:30, sem oportunidade</v>
      </c>
    </row>
    <row r="192" spans="1:16">
      <c r="A192" s="82">
        <f>IF(SP_SUL!B192="","*",SP_SUL!B192)</f>
        <v>46061</v>
      </c>
      <c r="B192" s="83" t="str">
        <f>IF(SP_SUL!X192="","*",SP_SUL!X192)</f>
        <v>Extra</v>
      </c>
      <c r="C192" s="83" t="str">
        <f>IF(SP_SUL!S192="","*",SP_SUL!S192)</f>
        <v>SP SUL</v>
      </c>
      <c r="D192" s="83" t="str">
        <f>IF(SP_SUL!T192="","*",SP_SUL!T192)</f>
        <v>ZBV-ZKE</v>
      </c>
      <c r="E192" s="83" t="str">
        <f>IF(SP_SUL!D192="","*",SP_SUL!D192)</f>
        <v>V93</v>
      </c>
      <c r="F192" s="83" t="str">
        <f>IF(SP_SUL!H192="","*",SP_SUL!H192)</f>
        <v>ZYU1</v>
      </c>
      <c r="G192" s="83" t="str">
        <f>IF(SP_SUL!M192="","*",SP_SUL!M192)</f>
        <v>ZYU-ZST</v>
      </c>
      <c r="H192" s="116">
        <f>IF(SP_SUL!K192="","*",SP_SUL!K192)</f>
        <v>204.5</v>
      </c>
      <c r="I192" s="113">
        <f>IF(SP_SUL!O192="","*",SP_SUL!O192)</f>
        <v>0.41666666666666669</v>
      </c>
      <c r="J192" s="113">
        <f>IF(SP_SUL!P192="","*",SP_SUL!P192)</f>
        <v>8.3333333333333329E-2</v>
      </c>
      <c r="K192" s="83" t="str">
        <f>IF(SP_SUL!AK192="","*",SP_SUL!AK192)</f>
        <v>ZYU1</v>
      </c>
      <c r="L192" s="83" t="str">
        <f>IF(SP_SUL!AM192="","*",SP_SUL!AM192)</f>
        <v>ZYU-ZST</v>
      </c>
      <c r="M192" s="83">
        <f>IF(SP_SUL!AP192="","*",SP_SUL!AP192)</f>
        <v>204.5</v>
      </c>
      <c r="N192" s="83" t="str">
        <f>IF(SP_SUL!AM192="","*",SP_SUL!AM192)</f>
        <v>ZYU-ZST</v>
      </c>
      <c r="O192" s="110">
        <f>IF(SP_SUL!BH192="","*",SP_SUL!BH192)</f>
        <v>0</v>
      </c>
      <c r="P192" s="147" t="str">
        <f>IF($A$2=1,IF(SP_SUL!BJ192="","*",SP_SUL!BJ192),IF(SP_SUL!BK192="","*",SP_SUL!BK192))</f>
        <v xml:space="preserve">MC1 10:54, autorizado 11:02, em intervalo 12:32, solicitou para recolher devido avaria </v>
      </c>
    </row>
    <row r="193" spans="1:16">
      <c r="A193" s="82">
        <f>IF(SP_SUL!B193="","*",SP_SUL!B193)</f>
        <v>46061</v>
      </c>
      <c r="B193" s="83" t="str">
        <f>IF(SP_SUL!X193="","*",SP_SUL!X193)</f>
        <v>Oportunidade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E17</v>
      </c>
      <c r="F193" s="83" t="str">
        <f>IF(SP_SUL!H193="","*",SP_SUL!H193)</f>
        <v>102ZKW2</v>
      </c>
      <c r="G193" s="83" t="str">
        <f>IF(SP_SUL!M193="","*",SP_SUL!M193)</f>
        <v>ZKE-ZWW</v>
      </c>
      <c r="H193" s="116">
        <f>IF(SP_SUL!K193="","*",SP_SUL!K193)</f>
        <v>81</v>
      </c>
      <c r="I193" s="113">
        <f>IF(SP_SUL!O193="","*",SP_SUL!O193)</f>
        <v>0.375</v>
      </c>
      <c r="J193" s="113">
        <f>IF(SP_SUL!P193="","*",SP_SUL!P193)</f>
        <v>0.16666666666666666</v>
      </c>
      <c r="K193" s="83" t="str">
        <f>IF(SP_SUL!AK193="","*",SP_SUL!AK193)</f>
        <v>ZKEZGA1</v>
      </c>
      <c r="L193" s="83" t="str">
        <f>IF(SP_SUL!AM193="","*",SP_SUL!AM193)</f>
        <v>ZKE-ZWW</v>
      </c>
      <c r="M193" s="83">
        <f>IF(SP_SUL!AP193="","*",SP_SUL!AP193)</f>
        <v>81</v>
      </c>
      <c r="N193" s="83" t="str">
        <f>IF(SP_SUL!AM193="","*",SP_SUL!AM193)</f>
        <v>ZKE-ZWW</v>
      </c>
      <c r="O193" s="110">
        <f>IF(SP_SUL!BH193="","*",SP_SUL!BH193)</f>
        <v>2</v>
      </c>
      <c r="P193" s="147" t="str">
        <f>IF($A$2=1,IF(SP_SUL!BJ193="","*",SP_SUL!BJ193),IF(SP_SUL!BK193="","*",SP_SUL!BK193))</f>
        <v xml:space="preserve">Em deslocamento para ZKW </v>
      </c>
    </row>
    <row r="194" spans="1:16">
      <c r="A194" s="82">
        <f>IF(SP_SUL!B194="","*",SP_SUL!B194)</f>
        <v>46061</v>
      </c>
      <c r="B194" s="83" t="str">
        <f>IF(SP_SUL!X194="","*",SP_SUL!X194)</f>
        <v>Oportunidade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 xml:space="preserve">TURMA FIXA VIA </v>
      </c>
      <c r="F194" s="83" t="str">
        <f>IF(SP_SUL!H194="","*",SP_SUL!H194)</f>
        <v>-</v>
      </c>
      <c r="G194" s="83" t="str">
        <f>IF(SP_SUL!M194="","*",SP_SUL!M194)</f>
        <v>ZEM</v>
      </c>
      <c r="H194" s="116">
        <f>IF(SP_SUL!K194="","*",SP_SUL!K194)</f>
        <v>135</v>
      </c>
      <c r="I194" s="113">
        <f>IF(SP_SUL!O194="","*",SP_SUL!O194)</f>
        <v>0.375</v>
      </c>
      <c r="J194" s="113">
        <f>IF(SP_SUL!P194="","*",SP_SUL!P194)</f>
        <v>6.25E-2</v>
      </c>
      <c r="K194" s="83" t="str">
        <f>IF(SP_SUL!AK194="","*",SP_SUL!AK194)</f>
        <v>-</v>
      </c>
      <c r="L194" s="83" t="str">
        <f>IF(SP_SUL!AM194="","*",SP_SUL!AM194)</f>
        <v>ZEM</v>
      </c>
      <c r="M194" s="83">
        <f>IF(SP_SUL!AP194="","*",SP_SUL!AP194)</f>
        <v>135</v>
      </c>
      <c r="N194" s="83" t="str">
        <f>IF(SP_SUL!AM194="","*",SP_SUL!AM194)</f>
        <v>ZEM</v>
      </c>
      <c r="O194" s="110">
        <f>IF(SP_SUL!BH194="","*",SP_SUL!BH194)</f>
        <v>0</v>
      </c>
      <c r="P194" s="147" t="str">
        <f>IF($A$2=1,IF(SP_SUL!BJ194="","*",SP_SUL!BJ194),IF(SP_SUL!BK194="","*",SP_SUL!BK194))</f>
        <v xml:space="preserve">Não solicitou intervalo </v>
      </c>
    </row>
    <row r="195" spans="1:16">
      <c r="A195" s="82">
        <f>IF(SP_SUL!B195="","*",SP_SUL!B195)</f>
        <v>46061</v>
      </c>
      <c r="B195" s="83" t="str">
        <f>IF(SP_SUL!X195="","*",SP_SUL!X195)</f>
        <v>Oportunidade</v>
      </c>
      <c r="C195" s="83" t="str">
        <f>IF(SP_SUL!S195="","*",SP_SUL!S195)</f>
        <v>SP SUL</v>
      </c>
      <c r="D195" s="83" t="str">
        <f>IF(SP_SUL!T195="","*",SP_SUL!T195)</f>
        <v>ZPT-ZPG</v>
      </c>
      <c r="E195" s="83" t="str">
        <f>IF(SP_SUL!D195="","*",SP_SUL!D195)</f>
        <v>DIEGO (TF-42)</v>
      </c>
      <c r="F195" s="83" t="str">
        <f>IF(SP_SUL!H195="","*",SP_SUL!H195)</f>
        <v>-</v>
      </c>
      <c r="G195" s="83" t="str">
        <f>IF(SP_SUL!M195="","*",SP_SUL!M195)</f>
        <v>PAT-ZGM</v>
      </c>
      <c r="H195" s="116">
        <f>IF(SP_SUL!K195="","*",SP_SUL!K195)</f>
        <v>109.05</v>
      </c>
      <c r="I195" s="113">
        <f>IF(SP_SUL!O195="","*",SP_SUL!O195)</f>
        <v>0.41666666666666669</v>
      </c>
      <c r="J195" s="113">
        <f>IF(SP_SUL!P195="","*",SP_SUL!P195)</f>
        <v>8.3333333333333329E-2</v>
      </c>
      <c r="K195" s="83" t="str">
        <f>IF(SP_SUL!AK195="","*",SP_SUL!AK195)</f>
        <v>-</v>
      </c>
      <c r="L195" s="83" t="str">
        <f>IF(SP_SUL!AM195="","*",SP_SUL!AM195)</f>
        <v>PAT-ZGM</v>
      </c>
      <c r="M195" s="83">
        <f>IF(SP_SUL!AP195="","*",SP_SUL!AP195)</f>
        <v>109.05</v>
      </c>
      <c r="N195" s="83" t="str">
        <f>IF(SP_SUL!AM195="","*",SP_SUL!AM195)</f>
        <v>PAT-ZGM</v>
      </c>
      <c r="O195" s="110">
        <f>IF(SP_SUL!BH195="","*",SP_SUL!BH195)</f>
        <v>0</v>
      </c>
      <c r="P195" s="147" t="str">
        <f>IF($A$2=1,IF(SP_SUL!BJ195="","*",SP_SUL!BJ195),IF(SP_SUL!BK195="","*",SP_SUL!BK195))</f>
        <v xml:space="preserve">Não solicitou intervalo </v>
      </c>
    </row>
    <row r="196" spans="1:16">
      <c r="A196" s="82">
        <f>IF(SP_SUL!B196="","*",SP_SUL!B196)</f>
        <v>46062</v>
      </c>
      <c r="B196" s="83" t="str">
        <f>IF(SP_SUL!X196="","*",SP_SUL!X196)</f>
        <v>Oportunidade</v>
      </c>
      <c r="C196" s="83" t="str">
        <f>IF(SP_SUL!S196="","*",SP_SUL!S196)</f>
        <v>SP SUL</v>
      </c>
      <c r="D196" s="83" t="str">
        <f>IF(SP_SUL!T196="","*",SP_SUL!T196)</f>
        <v>ZBV-ZRX</v>
      </c>
      <c r="E196" s="83" t="str">
        <f>IF(SP_SUL!D196="","*",SP_SUL!D196)</f>
        <v>EXPANSÃO TURMA 1</v>
      </c>
      <c r="F196" s="83" t="str">
        <f>IF(SP_SUL!H196="","*",SP_SUL!H196)</f>
        <v>-</v>
      </c>
      <c r="G196" s="83" t="str">
        <f>IF(SP_SUL!M196="","*",SP_SUL!M196)</f>
        <v>ZCD</v>
      </c>
      <c r="H196" s="116">
        <f>IF(SP_SUL!K196="","*",SP_SUL!K196)</f>
        <v>113.6</v>
      </c>
      <c r="I196" s="113">
        <f>IF(SP_SUL!O196="","*",SP_SUL!O196)</f>
        <v>0.375</v>
      </c>
      <c r="J196" s="113">
        <f>IF(SP_SUL!P196="","*",SP_SUL!P196)</f>
        <v>6.25E-2</v>
      </c>
      <c r="K196" s="83" t="str">
        <f>IF(SP_SUL!AK196="","*",SP_SUL!AK196)</f>
        <v>-</v>
      </c>
      <c r="L196" s="83" t="str">
        <f>IF(SP_SUL!AM196="","*",SP_SUL!AM196)</f>
        <v>ZCD</v>
      </c>
      <c r="M196" s="83">
        <f>IF(SP_SUL!AP196="","*",SP_SUL!AP196)</f>
        <v>113.6</v>
      </c>
      <c r="N196" s="83" t="str">
        <f>IF(SP_SUL!AM196="","*",SP_SUL!AM196)</f>
        <v>ZCD</v>
      </c>
      <c r="O196" s="110">
        <f>IF(SP_SUL!BH196="","*",SP_SUL!BH196)</f>
        <v>0</v>
      </c>
      <c r="P196" s="147" t="str">
        <f>IF($A$2=1,IF(SP_SUL!BJ196="","*",SP_SUL!BJ196),IF(SP_SUL!BK196="","*",SP_SUL!BK196))</f>
        <v>TP não solicita intervalo / condições climáticas (chuva)</v>
      </c>
    </row>
    <row r="197" spans="1:16">
      <c r="A197" s="82">
        <f>IF(SP_SUL!B197="","*",SP_SUL!B197)</f>
        <v>46062</v>
      </c>
      <c r="B197" s="83" t="str">
        <f>IF(SP_SUL!X197="","*",SP_SUL!X197)</f>
        <v>Oportunidade</v>
      </c>
      <c r="C197" s="83" t="str">
        <f>IF(SP_SUL!S197="","*",SP_SUL!S197)</f>
        <v>SP SUL</v>
      </c>
      <c r="D197" s="83" t="str">
        <f>IF(SP_SUL!T197="","*",SP_SUL!T197)</f>
        <v>ZBV-ZRX</v>
      </c>
      <c r="E197" s="83" t="str">
        <f>IF(SP_SUL!D197="","*",SP_SUL!D197)</f>
        <v>KLECIO (TP-699)</v>
      </c>
      <c r="F197" s="83" t="str">
        <f>IF(SP_SUL!H197="","*",SP_SUL!H197)</f>
        <v>-</v>
      </c>
      <c r="G197" s="83" t="str">
        <f>IF(SP_SUL!M197="","*",SP_SUL!M197)</f>
        <v>ZRX-ZRQ</v>
      </c>
      <c r="H197" s="116">
        <f>IF(SP_SUL!K197="","*",SP_SUL!K197)</f>
        <v>134.85</v>
      </c>
      <c r="I197" s="113">
        <f>IF(SP_SUL!O197="","*",SP_SUL!O197)</f>
        <v>0.33333333333333331</v>
      </c>
      <c r="J197" s="113">
        <f>IF(SP_SUL!P197="","*",SP_SUL!P197)</f>
        <v>6.25E-2</v>
      </c>
      <c r="K197" s="83" t="str">
        <f>IF(SP_SUL!AK197="","*",SP_SUL!AK197)</f>
        <v>-</v>
      </c>
      <c r="L197" s="83" t="str">
        <f>IF(SP_SUL!AM197="","*",SP_SUL!AM197)</f>
        <v>ZRX-ZRQ</v>
      </c>
      <c r="M197" s="83">
        <f>IF(SP_SUL!AP197="","*",SP_SUL!AP197)</f>
        <v>134.85</v>
      </c>
      <c r="N197" s="83" t="str">
        <f>IF(SP_SUL!AM197="","*",SP_SUL!AM197)</f>
        <v>ZRX-ZRQ</v>
      </c>
      <c r="O197" s="110">
        <f>IF(SP_SUL!BH197="","*",SP_SUL!BH197)</f>
        <v>0</v>
      </c>
      <c r="P197" s="147" t="str">
        <f>IF($A$2=1,IF(SP_SUL!BJ197="","*",SP_SUL!BJ197),IF(SP_SUL!BK197="","*",SP_SUL!BK197))</f>
        <v>TP pronto 09h00 / não solicita intervalo, devido condições climáticas (chuva)</v>
      </c>
    </row>
    <row r="198" spans="1:16">
      <c r="A198" s="82" t="str">
        <f>IF(SP_SUL!B198="","*",SP_SUL!B198)</f>
        <v>*</v>
      </c>
      <c r="B198" s="83" t="str">
        <f>IF(SP_SUL!X198="","*",SP_SUL!X198)</f>
        <v>Oportunidade</v>
      </c>
      <c r="C198" s="83" t="str">
        <f>IF(SP_SUL!S198="","*",SP_SUL!S198)</f>
        <v>SP SUL</v>
      </c>
      <c r="D198" s="83" t="str">
        <f>IF(SP_SUL!T198="","*",SP_SUL!T198)</f>
        <v>ZBV-ZRX</v>
      </c>
      <c r="E198" s="83" t="str">
        <f>IF(SP_SUL!D198="","*",SP_SUL!D198)</f>
        <v>W58</v>
      </c>
      <c r="F198" s="83">
        <f>IF(SP_SUL!H198="","*",SP_SUL!H198)</f>
        <v>106109</v>
      </c>
      <c r="G198" s="83" t="str">
        <f>IF(SP_SUL!M198="","*",SP_SUL!M198)</f>
        <v>ZBM-ZHO</v>
      </c>
      <c r="H198" s="116">
        <f>IF(SP_SUL!K198="","*",SP_SUL!K198)</f>
        <v>57</v>
      </c>
      <c r="I198" s="113">
        <f>IF(SP_SUL!O198="","*",SP_SUL!O198)</f>
        <v>0.33333333333333331</v>
      </c>
      <c r="J198" s="113">
        <f>IF(SP_SUL!P198="","*",SP_SUL!P198)</f>
        <v>4.1666666666666664E-2</v>
      </c>
      <c r="K198" s="83">
        <f>IF(SP_SUL!AK198="","*",SP_SUL!AK198)</f>
        <v>106109</v>
      </c>
      <c r="L198" s="83" t="str">
        <f>IF(SP_SUL!AM198="","*",SP_SUL!AM198)</f>
        <v>ZBM-ZHO</v>
      </c>
      <c r="M198" s="83">
        <f>IF(SP_SUL!AP198="","*",SP_SUL!AP198)</f>
        <v>57</v>
      </c>
      <c r="N198" s="83" t="str">
        <f>IF(SP_SUL!AM198="","*",SP_SUL!AM198)</f>
        <v>ZBM-ZHO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>
      <c r="A199" s="82">
        <f>IF(SP_SUL!B199="","*",SP_SUL!B199)</f>
        <v>46062</v>
      </c>
      <c r="B199" s="83" t="str">
        <f>IF(SP_SUL!X199="","*",SP_SUL!X199)</f>
        <v>Oportunidade</v>
      </c>
      <c r="C199" s="83" t="str">
        <f>IF(SP_SUL!S199="","*",SP_SUL!S199)</f>
        <v>SP SUL</v>
      </c>
      <c r="D199" s="83" t="str">
        <f>IF(SP_SUL!T199="","*",SP_SUL!T199)</f>
        <v>ZBV-ZRX</v>
      </c>
      <c r="E199" s="83" t="str">
        <f>IF(SP_SUL!D199="","*",SP_SUL!D199)</f>
        <v>E42</v>
      </c>
      <c r="F199" s="83" t="str">
        <f>IF(SP_SUL!H199="","*",SP_SUL!H199)</f>
        <v>ZBV3</v>
      </c>
      <c r="G199" s="83" t="str">
        <f>IF(SP_SUL!M199="","*",SP_SUL!M199)</f>
        <v>ZBM</v>
      </c>
      <c r="H199" s="116">
        <f>IF(SP_SUL!K199="","*",SP_SUL!K199)</f>
        <v>54.96</v>
      </c>
      <c r="I199" s="113">
        <f>IF(SP_SUL!O199="","*",SP_SUL!O199)</f>
        <v>0.45833333333333331</v>
      </c>
      <c r="J199" s="113">
        <f>IF(SP_SUL!P199="","*",SP_SUL!P199)</f>
        <v>0.125</v>
      </c>
      <c r="K199" s="83" t="str">
        <f>IF(SP_SUL!AK199="","*",SP_SUL!AK199)</f>
        <v>ZBV3</v>
      </c>
      <c r="L199" s="83" t="str">
        <f>IF(SP_SUL!AM199="","*",SP_SUL!AM199)</f>
        <v>ZBM</v>
      </c>
      <c r="M199" s="83">
        <f>IF(SP_SUL!AP199="","*",SP_SUL!AP199)</f>
        <v>54.96</v>
      </c>
      <c r="N199" s="83" t="str">
        <f>IF(SP_SUL!AM199="","*",SP_SUL!AM199)</f>
        <v>ZBM</v>
      </c>
      <c r="O199" s="110">
        <f>IF(SP_SUL!BH199="","*",SP_SUL!BH199)</f>
        <v>0</v>
      </c>
      <c r="P199" s="147" t="str">
        <f>IF($A$2=1,IF(SP_SUL!BJ199="","*",SP_SUL!BJ199),IF(SP_SUL!BK199="","*",SP_SUL!BK199))</f>
        <v xml:space="preserve">Sem oportunidade de faixa, devido anomalia na madrugada entre ZYU-ZST, retornando a circulação no trecho após as 07h00. </v>
      </c>
    </row>
    <row r="200" spans="1:16">
      <c r="A200" s="82">
        <f>IF(SP_SUL!B200="","*",SP_SUL!B200)</f>
        <v>46062</v>
      </c>
      <c r="B200" s="83" t="str">
        <f>IF(SP_SUL!X200="","*",SP_SUL!X200)</f>
        <v>Contrato</v>
      </c>
      <c r="C200" s="83" t="str">
        <f>IF(SP_SUL!S200="","*",SP_SUL!S200)</f>
        <v>SP SUL</v>
      </c>
      <c r="D200" s="83" t="str">
        <f>IF(SP_SUL!T200="","*",SP_SUL!T200)</f>
        <v>ZBV-ZKE</v>
      </c>
      <c r="E200" s="83" t="str">
        <f>IF(SP_SUL!D200="","*",SP_SUL!D200)</f>
        <v>V93</v>
      </c>
      <c r="F200" s="83" t="str">
        <f>IF(SP_SUL!H200="","*",SP_SUL!H200)</f>
        <v>ZYU1</v>
      </c>
      <c r="G200" s="83" t="str">
        <f>IF(SP_SUL!M200="","*",SP_SUL!M200)</f>
        <v>ZYU-ZST</v>
      </c>
      <c r="H200" s="116">
        <f>IF(SP_SUL!K200="","*",SP_SUL!K200)</f>
        <v>204.5</v>
      </c>
      <c r="I200" s="113">
        <f>IF(SP_SUL!O200="","*",SP_SUL!O200)</f>
        <v>0.375</v>
      </c>
      <c r="J200" s="113">
        <f>IF(SP_SUL!P200="","*",SP_SUL!P200)</f>
        <v>8.3333333333333329E-2</v>
      </c>
      <c r="K200" s="83" t="str">
        <f>IF(SP_SUL!AK200="","*",SP_SUL!AK200)</f>
        <v>ZYU1</v>
      </c>
      <c r="L200" s="83" t="str">
        <f>IF(SP_SUL!AM200="","*",SP_SUL!AM200)</f>
        <v>ZYU-ZST</v>
      </c>
      <c r="M200" s="83">
        <f>IF(SP_SUL!AP200="","*",SP_SUL!AP200)</f>
        <v>204.5</v>
      </c>
      <c r="N200" s="83" t="str">
        <f>IF(SP_SUL!AM200="","*",SP_SUL!AM200)</f>
        <v>ZYU-ZST</v>
      </c>
      <c r="O200" s="110">
        <f>IF(SP_SUL!BH200="","*",SP_SUL!BH200)</f>
        <v>0</v>
      </c>
      <c r="P200" s="147" t="str">
        <f>IF($A$2=1,IF(SP_SUL!BJ200="","*",SP_SUL!BJ200),IF(SP_SUL!BK200="","*",SP_SUL!BK200))</f>
        <v>Cancelado / Impacto Anomalia entre ZST206.</v>
      </c>
    </row>
    <row r="201" spans="1:16">
      <c r="A201" s="82">
        <f>IF(SP_SUL!B201="","*",SP_SUL!B201)</f>
        <v>46062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ZBV-ZKE</v>
      </c>
      <c r="E201" s="83" t="str">
        <f>IF(SP_SUL!D201="","*",SP_SUL!D201)</f>
        <v>EDSON (TP-780)</v>
      </c>
      <c r="F201" s="83" t="str">
        <f>IF(SP_SUL!H201="","*",SP_SUL!H201)</f>
        <v>-</v>
      </c>
      <c r="G201" s="83" t="str">
        <f>IF(SP_SUL!M201="","*",SP_SUL!M201)</f>
        <v>ZYU-ZST</v>
      </c>
      <c r="H201" s="116">
        <f>IF(SP_SUL!K201="","*",SP_SUL!K201)</f>
        <v>205</v>
      </c>
      <c r="I201" s="113">
        <f>IF(SP_SUL!O201="","*",SP_SUL!O201)</f>
        <v>0.39583333333333331</v>
      </c>
      <c r="J201" s="113">
        <f>IF(SP_SUL!P201="","*",SP_SUL!P201)</f>
        <v>8.3333333333333329E-2</v>
      </c>
      <c r="K201" s="83" t="str">
        <f>IF(SP_SUL!AK201="","*",SP_SUL!AK201)</f>
        <v>-</v>
      </c>
      <c r="L201" s="83" t="str">
        <f>IF(SP_SUL!AM201="","*",SP_SUL!AM201)</f>
        <v>ZYU-ZST</v>
      </c>
      <c r="M201" s="83">
        <f>IF(SP_SUL!AP201="","*",SP_SUL!AP201)</f>
        <v>205</v>
      </c>
      <c r="N201" s="83" t="str">
        <f>IF(SP_SUL!AM201="","*",SP_SUL!AM201)</f>
        <v>ZYU-ZST</v>
      </c>
      <c r="O201" s="110">
        <f>IF(SP_SUL!BH201="","*",SP_SUL!BH201)</f>
        <v>0</v>
      </c>
      <c r="P201" s="147" t="str">
        <f>IF($A$2=1,IF(SP_SUL!BJ201="","*",SP_SUL!BJ201),IF(SP_SUL!BK201="","*",SP_SUL!BK201))</f>
        <v>Cancelado / Impacto Anomalia entre ZST206.</v>
      </c>
    </row>
    <row r="202" spans="1:16">
      <c r="A202" s="82">
        <f>IF(SP_SUL!B202="","*",SP_SUL!B202)</f>
        <v>46062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ZBV-ZKE</v>
      </c>
      <c r="E202" s="83" t="str">
        <f>IF(SP_SUL!D202="","*",SP_SUL!D202)</f>
        <v>ROGÉRIO (TP-730)</v>
      </c>
      <c r="F202" s="83" t="str">
        <f>IF(SP_SUL!H202="","*",SP_SUL!H202)</f>
        <v>-</v>
      </c>
      <c r="G202" s="83" t="str">
        <f>IF(SP_SUL!M202="","*",SP_SUL!M202)</f>
        <v>ZYU-ZST</v>
      </c>
      <c r="H202" s="116">
        <f>IF(SP_SUL!K202="","*",SP_SUL!K202)</f>
        <v>205</v>
      </c>
      <c r="I202" s="113">
        <f>IF(SP_SUL!O202="","*",SP_SUL!O202)</f>
        <v>0.39583333333333331</v>
      </c>
      <c r="J202" s="113">
        <f>IF(SP_SUL!P202="","*",SP_SUL!P202)</f>
        <v>8.3333333333333329E-2</v>
      </c>
      <c r="K202" s="83" t="str">
        <f>IF(SP_SUL!AK202="","*",SP_SUL!AK202)</f>
        <v>-</v>
      </c>
      <c r="L202" s="83" t="str">
        <f>IF(SP_SUL!AM202="","*",SP_SUL!AM202)</f>
        <v>ZYU-ZST</v>
      </c>
      <c r="M202" s="83">
        <f>IF(SP_SUL!AP202="","*",SP_SUL!AP202)</f>
        <v>205</v>
      </c>
      <c r="N202" s="83" t="str">
        <f>IF(SP_SUL!AM202="","*",SP_SUL!AM202)</f>
        <v>ZYU-ZST</v>
      </c>
      <c r="O202" s="110">
        <f>IF(SP_SUL!BH202="","*",SP_SUL!BH202)</f>
        <v>0</v>
      </c>
      <c r="P202" s="147" t="str">
        <f>IF($A$2=1,IF(SP_SUL!BJ202="","*",SP_SUL!BJ202),IF(SP_SUL!BK202="","*",SP_SUL!BK202))</f>
        <v>Cancelado / Impacto Anomalia entre ZST206.</v>
      </c>
    </row>
    <row r="203" spans="1:16">
      <c r="A203" s="82">
        <f>IF(SP_SUL!B203="","*",SP_SUL!B203)</f>
        <v>46062</v>
      </c>
      <c r="B203" s="83" t="str">
        <f>IF(SP_SUL!X203="","*",SP_SUL!X203)</f>
        <v>Oportunidade</v>
      </c>
      <c r="C203" s="83" t="str">
        <f>IF(SP_SUL!S203="","*",SP_SUL!S203)</f>
        <v>SP SUL</v>
      </c>
      <c r="D203" s="83" t="str">
        <f>IF(SP_SUL!T203="","*",SP_SUL!T203)</f>
        <v>ZBV-ZKE</v>
      </c>
      <c r="E203" s="83" t="str">
        <f>IF(SP_SUL!D203="","*",SP_SUL!D203)</f>
        <v>W59</v>
      </c>
      <c r="F203" s="83" t="str">
        <f>IF(SP_SUL!H203="","*",SP_SUL!H203)</f>
        <v>ZYU1</v>
      </c>
      <c r="G203" s="83" t="str">
        <f>IF(SP_SUL!M203="","*",SP_SUL!M203)</f>
        <v>ZYU</v>
      </c>
      <c r="H203" s="116">
        <f>IF(SP_SUL!K203="","*",SP_SUL!K203)</f>
        <v>203.57</v>
      </c>
      <c r="I203" s="113">
        <f>IF(SP_SUL!O203="","*",SP_SUL!O203)</f>
        <v>0.35416666666666669</v>
      </c>
      <c r="J203" s="113">
        <f>IF(SP_SUL!P203="","*",SP_SUL!P203)</f>
        <v>6.25E-2</v>
      </c>
      <c r="K203" s="83" t="str">
        <f>IF(SP_SUL!AK203="","*",SP_SUL!AK203)</f>
        <v>ZYU1</v>
      </c>
      <c r="L203" s="83" t="str">
        <f>IF(SP_SUL!AM203="","*",SP_SUL!AM203)</f>
        <v>ZYU</v>
      </c>
      <c r="M203" s="83">
        <f>IF(SP_SUL!AP203="","*",SP_SUL!AP203)</f>
        <v>203.57</v>
      </c>
      <c r="N203" s="83" t="str">
        <f>IF(SP_SUL!AM203="","*",SP_SUL!AM203)</f>
        <v>ZYU</v>
      </c>
      <c r="O203" s="110">
        <f>IF(SP_SUL!BH203="","*",SP_SUL!BH203)</f>
        <v>0</v>
      </c>
      <c r="P203" s="147" t="str">
        <f>IF($A$2=1,IF(SP_SUL!BJ203="","*",SP_SUL!BJ203),IF(SP_SUL!BK203="","*",SP_SUL!BK203))</f>
        <v>Cancelado / Impacto Anomalia entre ZST206.</v>
      </c>
    </row>
    <row r="204" spans="1:16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>
      <c r="A206" s="82">
        <f>IF(SP_SUL!B206="","*",SP_SUL!B206)</f>
        <v>46062</v>
      </c>
      <c r="B206" s="83" t="str">
        <f>IF(SP_SUL!X206="","*",SP_SUL!X206)</f>
        <v>Oportunidade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E17</v>
      </c>
      <c r="F206" s="83" t="str">
        <f>IF(SP_SUL!H206="","*",SP_SUL!H206)</f>
        <v>102ZKW2</v>
      </c>
      <c r="G206" s="83" t="str">
        <f>IF(SP_SUL!M206="","*",SP_SUL!M206)</f>
        <v>ZKW-ZLU</v>
      </c>
      <c r="H206" s="116">
        <f>IF(SP_SUL!K206="","*",SP_SUL!K206)</f>
        <v>100.56100000000001</v>
      </c>
      <c r="I206" s="113">
        <f>IF(SP_SUL!O206="","*",SP_SUL!O206)</f>
        <v>0.375</v>
      </c>
      <c r="J206" s="113">
        <f>IF(SP_SUL!P206="","*",SP_SUL!P206)</f>
        <v>0.125</v>
      </c>
      <c r="K206" s="83" t="str">
        <f>IF(SP_SUL!AK206="","*",SP_SUL!AK206)</f>
        <v>102ZKW2</v>
      </c>
      <c r="L206" s="83" t="str">
        <f>IF(SP_SUL!AM206="","*",SP_SUL!AM206)</f>
        <v>ZKW-ZLU</v>
      </c>
      <c r="M206" s="83">
        <f>IF(SP_SUL!AP206="","*",SP_SUL!AP206)</f>
        <v>100.56100000000001</v>
      </c>
      <c r="N206" s="83" t="str">
        <f>IF(SP_SUL!AM206="","*",SP_SUL!AM206)</f>
        <v>ZKW-ZLU</v>
      </c>
      <c r="O206" s="110">
        <f>IF(SP_SUL!BH206="","*",SP_SUL!BH206)</f>
        <v>0</v>
      </c>
      <c r="P206" s="147" t="str">
        <f>IF($A$2=1,IF(SP_SUL!BJ206="","*",SP_SUL!BJ206),IF(SP_SUL!BK206="","*",SP_SUL!BK206))</f>
        <v>MC1 09h00 / Sem oportunidade de faixa, devido trilho quebrado</v>
      </c>
    </row>
    <row r="207" spans="1:16">
      <c r="A207" s="82">
        <f>IF(SP_SUL!B207="","*",SP_SUL!B207)</f>
        <v>46062</v>
      </c>
      <c r="B207" s="83" t="str">
        <f>IF(SP_SUL!X207="","*",SP_SUL!X207)</f>
        <v>Oportunidade</v>
      </c>
      <c r="C207" s="83" t="str">
        <f>IF(SP_SUL!S207="","*",SP_SUL!S207)</f>
        <v>SP SUL</v>
      </c>
      <c r="D207" s="83" t="str">
        <f>IF(SP_SUL!T207="","*",SP_SUL!T207)</f>
        <v>ZKE-ZEV</v>
      </c>
      <c r="E207" s="83" t="str">
        <f>IF(SP_SUL!D207="","*",SP_SUL!D207)</f>
        <v>V89</v>
      </c>
      <c r="F207" s="83" t="str">
        <f>IF(SP_SUL!H207="","*",SP_SUL!H207)</f>
        <v>102ZKW2</v>
      </c>
      <c r="G207" s="83" t="str">
        <f>IF(SP_SUL!M207="","*",SP_SUL!M207)</f>
        <v>ZKW-ZLU</v>
      </c>
      <c r="H207" s="116">
        <f>IF(SP_SUL!K207="","*",SP_SUL!K207)</f>
        <v>106</v>
      </c>
      <c r="I207" s="113">
        <f>IF(SP_SUL!O207="","*",SP_SUL!O207)</f>
        <v>0.35416666666666669</v>
      </c>
      <c r="J207" s="113">
        <f>IF(SP_SUL!P207="","*",SP_SUL!P207)</f>
        <v>0.125</v>
      </c>
      <c r="K207" s="83" t="str">
        <f>IF(SP_SUL!AK207="","*",SP_SUL!AK207)</f>
        <v>102ZKW2</v>
      </c>
      <c r="L207" s="83" t="str">
        <f>IF(SP_SUL!AM207="","*",SP_SUL!AM207)</f>
        <v>ZKW-ZLU</v>
      </c>
      <c r="M207" s="83">
        <f>IF(SP_SUL!AP207="","*",SP_SUL!AP207)</f>
        <v>106</v>
      </c>
      <c r="N207" s="83" t="str">
        <f>IF(SP_SUL!AM207="","*",SP_SUL!AM207)</f>
        <v>ZKW-ZLU</v>
      </c>
      <c r="O207" s="110">
        <f>IF(SP_SUL!BH207="","*",SP_SUL!BH207)</f>
        <v>0</v>
      </c>
      <c r="P207" s="147" t="str">
        <f>IF($A$2=1,IF(SP_SUL!BJ207="","*",SP_SUL!BJ207),IF(SP_SUL!BK207="","*",SP_SUL!BK207))</f>
        <v>MC1 10h08 / Sem oportunidade de faixa, devido trilho quebrado</v>
      </c>
    </row>
    <row r="208" spans="1:16">
      <c r="A208" s="82">
        <f>IF(SP_SUL!B208="","*",SP_SUL!B208)</f>
        <v>46062</v>
      </c>
      <c r="B208" s="83" t="str">
        <f>IF(SP_SUL!X208="","*",SP_SUL!X208)</f>
        <v>Oportunidade</v>
      </c>
      <c r="C208" s="83" t="str">
        <f>IF(SP_SUL!S208="","*",SP_SUL!S208)</f>
        <v>SP SUL</v>
      </c>
      <c r="D208" s="83" t="str">
        <f>IF(SP_SUL!T208="","*",SP_SUL!T208)</f>
        <v>ZKE-ZEV</v>
      </c>
      <c r="E208" s="83" t="str">
        <f>IF(SP_SUL!D208="","*",SP_SUL!D208)</f>
        <v>DIEGO (TP-681)</v>
      </c>
      <c r="F208" s="83" t="str">
        <f>IF(SP_SUL!H208="","*",SP_SUL!H208)</f>
        <v>-</v>
      </c>
      <c r="G208" s="83" t="str">
        <f>IF(SP_SUL!M208="","*",SP_SUL!M208)</f>
        <v>ZKE-ZWW</v>
      </c>
      <c r="H208" s="116">
        <f>IF(SP_SUL!K208="","*",SP_SUL!K208)</f>
        <v>83.334999999999994</v>
      </c>
      <c r="I208" s="113">
        <f>IF(SP_SUL!O208="","*",SP_SUL!O208)</f>
        <v>0.375</v>
      </c>
      <c r="J208" s="113">
        <f>IF(SP_SUL!P208="","*",SP_SUL!P208)</f>
        <v>8.3333333333333329E-2</v>
      </c>
      <c r="K208" s="83" t="str">
        <f>IF(SP_SUL!AK208="","*",SP_SUL!AK208)</f>
        <v>-</v>
      </c>
      <c r="L208" s="83" t="str">
        <f>IF(SP_SUL!AM208="","*",SP_SUL!AM208)</f>
        <v>ZKE-ZWW</v>
      </c>
      <c r="M208" s="83">
        <f>IF(SP_SUL!AP208="","*",SP_SUL!AP208)</f>
        <v>83.334999999999994</v>
      </c>
      <c r="N208" s="83" t="str">
        <f>IF(SP_SUL!AM208="","*",SP_SUL!AM208)</f>
        <v>ZKE-ZWW</v>
      </c>
      <c r="O208" s="110">
        <f>IF(SP_SUL!BH208="","*",SP_SUL!BH208)</f>
        <v>0</v>
      </c>
      <c r="P208" s="147" t="str">
        <f>IF($A$2=1,IF(SP_SUL!BJ208="","*",SP_SUL!BJ208),IF(SP_SUL!BK208="","*",SP_SUL!BK208))</f>
        <v>TP pronto 09h47 /  Sem oportunidade de faixa, devido impacto na madrugda entre ZSTxZYU.</v>
      </c>
    </row>
    <row r="209" spans="1:16">
      <c r="A209" s="82">
        <f>IF(SP_SUL!B209="","*",SP_SUL!B209)</f>
        <v>46062</v>
      </c>
      <c r="B209" s="83" t="str">
        <f>IF(SP_SUL!X209="","*",SP_SUL!X209)</f>
        <v>Oportunidade</v>
      </c>
      <c r="C209" s="83" t="str">
        <f>IF(SP_SUL!S209="","*",SP_SUL!S209)</f>
        <v>SP SUL</v>
      </c>
      <c r="D209" s="83" t="str">
        <f>IF(SP_SUL!T209="","*",SP_SUL!T209)</f>
        <v>ZKE-ZEV</v>
      </c>
      <c r="E209" s="83" t="str">
        <f>IF(SP_SUL!D209="","*",SP_SUL!D209)</f>
        <v>CLEBISON (TP-728)</v>
      </c>
      <c r="F209" s="83" t="str">
        <f>IF(SP_SUL!H209="","*",SP_SUL!H209)</f>
        <v>-</v>
      </c>
      <c r="G209" s="83" t="str">
        <f>IF(SP_SUL!M209="","*",SP_SUL!M209)</f>
        <v>ZKE-ZWW</v>
      </c>
      <c r="H209" s="116">
        <f>IF(SP_SUL!K209="","*",SP_SUL!K209)</f>
        <v>83.6</v>
      </c>
      <c r="I209" s="113">
        <f>IF(SP_SUL!O209="","*",SP_SUL!O209)</f>
        <v>0.375</v>
      </c>
      <c r="J209" s="113">
        <f>IF(SP_SUL!P209="","*",SP_SUL!P209)</f>
        <v>8.3333333333333329E-2</v>
      </c>
      <c r="K209" s="83" t="str">
        <f>IF(SP_SUL!AK209="","*",SP_SUL!AK209)</f>
        <v>-</v>
      </c>
      <c r="L209" s="83" t="str">
        <f>IF(SP_SUL!AM209="","*",SP_SUL!AM209)</f>
        <v>ZRB-ZEV</v>
      </c>
      <c r="M209" s="83">
        <f>IF(SP_SUL!AP209="","*",SP_SUL!AP209)</f>
        <v>156</v>
      </c>
      <c r="N209" s="83" t="str">
        <f>IF(SP_SUL!AM209="","*",SP_SUL!AM209)</f>
        <v>ZRB-ZEV</v>
      </c>
      <c r="O209" s="110">
        <f>IF(SP_SUL!BH209="","*",SP_SUL!BH209)</f>
        <v>0</v>
      </c>
      <c r="P209" s="147" t="str">
        <f>IF($A$2=1,IF(SP_SUL!BJ209="","*",SP_SUL!BJ209),IF(SP_SUL!BK209="","*",SP_SUL!BK209))</f>
        <v>Alterado programação para km 156+000 via 2 / TP pronto 11h00 / Sem oportunidade de faixa</v>
      </c>
    </row>
    <row r="210" spans="1:16">
      <c r="A210" s="82">
        <f>IF(SP_SUL!B210="","*",SP_SUL!B210)</f>
        <v>46062</v>
      </c>
      <c r="B210" s="83" t="str">
        <f>IF(SP_SUL!X210="","*",SP_SUL!X210)</f>
        <v>Oportunidade</v>
      </c>
      <c r="C210" s="83" t="str">
        <f>IF(SP_SUL!S210="","*",SP_SUL!S210)</f>
        <v>SP SUL</v>
      </c>
      <c r="D210" s="83" t="str">
        <f>IF(SP_SUL!T210="","*",SP_SUL!T210)</f>
        <v>ZKE-ZEV</v>
      </c>
      <c r="E210" s="83" t="str">
        <f>IF(SP_SUL!D210="","*",SP_SUL!D210)</f>
        <v>ISMAEL(TP-726)</v>
      </c>
      <c r="F210" s="83" t="str">
        <f>IF(SP_SUL!H210="","*",SP_SUL!H210)</f>
        <v>-</v>
      </c>
      <c r="G210" s="83" t="str">
        <f>IF(SP_SUL!M210="","*",SP_SUL!M210)</f>
        <v>ZKE-ZWW</v>
      </c>
      <c r="H210" s="116">
        <f>IF(SP_SUL!K210="","*",SP_SUL!K210)</f>
        <v>83.6</v>
      </c>
      <c r="I210" s="113">
        <f>IF(SP_SUL!O210="","*",SP_SUL!O210)</f>
        <v>0.375</v>
      </c>
      <c r="J210" s="113">
        <f>IF(SP_SUL!P210="","*",SP_SUL!P210)</f>
        <v>8.3333333333333329E-2</v>
      </c>
      <c r="K210" s="83" t="str">
        <f>IF(SP_SUL!AK210="","*",SP_SUL!AK210)</f>
        <v>-</v>
      </c>
      <c r="L210" s="83" t="str">
        <f>IF(SP_SUL!AM210="","*",SP_SUL!AM210)</f>
        <v>ZRB-ZEV</v>
      </c>
      <c r="M210" s="83">
        <f>IF(SP_SUL!AP210="","*",SP_SUL!AP210)</f>
        <v>156</v>
      </c>
      <c r="N210" s="83" t="str">
        <f>IF(SP_SUL!AM210="","*",SP_SUL!AM210)</f>
        <v>ZRB-ZEV</v>
      </c>
      <c r="O210" s="110">
        <f>IF(SP_SUL!BH210="","*",SP_SUL!BH210)</f>
        <v>0</v>
      </c>
      <c r="P210" s="147" t="str">
        <f>IF($A$2=1,IF(SP_SUL!BJ210="","*",SP_SUL!BJ210),IF(SP_SUL!BK210="","*",SP_SUL!BK210))</f>
        <v>Alterado programação para km 156+000 via 2 / TP pronto 11h00 / Sem oportunidade de faixa</v>
      </c>
    </row>
    <row r="211" spans="1:16">
      <c r="A211" s="82">
        <f>IF(SP_SUL!B211="","*",SP_SUL!B211)</f>
        <v>46062</v>
      </c>
      <c r="B211" s="83" t="str">
        <f>IF(SP_SUL!X211="","*",SP_SUL!X211)</f>
        <v>Oportunidade</v>
      </c>
      <c r="C211" s="83" t="str">
        <f>IF(SP_SUL!S211="","*",SP_SUL!S211)</f>
        <v>SP SUL</v>
      </c>
      <c r="D211" s="83" t="str">
        <f>IF(SP_SUL!T211="","*",SP_SUL!T211)</f>
        <v>ZKE-ZEV</v>
      </c>
      <c r="E211" s="83" t="str">
        <f>IF(SP_SUL!D211="","*",SP_SUL!D211)</f>
        <v>W60</v>
      </c>
      <c r="F211" s="83" t="str">
        <f>IF(SP_SUL!H211="","*",SP_SUL!H211)</f>
        <v>ZEM1302</v>
      </c>
      <c r="G211" s="83" t="str">
        <f>IF(SP_SUL!M211="","*",SP_SUL!M211)</f>
        <v>ZEM-ZEJ</v>
      </c>
      <c r="H211" s="116">
        <f>IF(SP_SUL!K211="","*",SP_SUL!K211)</f>
        <v>145.6</v>
      </c>
      <c r="I211" s="113">
        <f>IF(SP_SUL!O211="","*",SP_SUL!O211)</f>
        <v>0.35416666666666669</v>
      </c>
      <c r="J211" s="113">
        <f>IF(SP_SUL!P211="","*",SP_SUL!P211)</f>
        <v>4.1666666666666664E-2</v>
      </c>
      <c r="K211" s="83" t="str">
        <f>IF(SP_SUL!AK211="","*",SP_SUL!AK211)</f>
        <v>ZEM1302</v>
      </c>
      <c r="L211" s="83" t="str">
        <f>IF(SP_SUL!AM211="","*",SP_SUL!AM211)</f>
        <v>ZEM-ZEJ</v>
      </c>
      <c r="M211" s="83">
        <f>IF(SP_SUL!AP211="","*",SP_SUL!AP211)</f>
        <v>145.6</v>
      </c>
      <c r="N211" s="83" t="str">
        <f>IF(SP_SUL!AM211="","*",SP_SUL!AM211)</f>
        <v>ZEM-ZEJ</v>
      </c>
      <c r="O211" s="110">
        <f>IF(SP_SUL!BH211="","*",SP_SUL!BH211)</f>
        <v>2</v>
      </c>
      <c r="P211" s="147" t="str">
        <f>IF($A$2=1,IF(SP_SUL!BJ211="","*",SP_SUL!BJ211),IF(SP_SUL!BK211="","*",SP_SUL!BK211))</f>
        <v>MC1 08h21 /  Autorizado entrada na via 09h32 / Realizado intervalo.</v>
      </c>
    </row>
    <row r="212" spans="1:16">
      <c r="A212" s="82">
        <f>IF(SP_SUL!B212="","*",SP_SUL!B212)</f>
        <v>46062</v>
      </c>
      <c r="B212" s="83" t="str">
        <f>IF(SP_SUL!X212="","*",SP_SUL!X212)</f>
        <v>Oportunidade</v>
      </c>
      <c r="C212" s="83" t="str">
        <f>IF(SP_SUL!S212="","*",SP_SUL!S212)</f>
        <v>SP SUL</v>
      </c>
      <c r="D212" s="83" t="str">
        <f>IF(SP_SUL!T212="","*",SP_SUL!T212)</f>
        <v>ZKE-ZEV</v>
      </c>
      <c r="E212" s="83" t="str">
        <f>IF(SP_SUL!D212="","*",SP_SUL!D212)</f>
        <v>A84</v>
      </c>
      <c r="F212" s="83" t="str">
        <f>IF(SP_SUL!H212="","*",SP_SUL!H212)</f>
        <v>ZWI1</v>
      </c>
      <c r="G212" s="83" t="str">
        <f>IF(SP_SUL!M212="","*",SP_SUL!M212)</f>
        <v>ZWI-ZKEZGA.ZWI</v>
      </c>
      <c r="H212" s="116">
        <f>IF(SP_SUL!K212="","*",SP_SUL!K212)</f>
        <v>120</v>
      </c>
      <c r="I212" s="113">
        <f>IF(SP_SUL!O212="","*",SP_SUL!O212)</f>
        <v>0.33333333333333331</v>
      </c>
      <c r="J212" s="113">
        <f>IF(SP_SUL!P212="","*",SP_SUL!P212)</f>
        <v>4.1666666666666664E-2</v>
      </c>
      <c r="K212" s="83" t="str">
        <f>IF(SP_SUL!AK212="","*",SP_SUL!AK212)</f>
        <v>ZWI1</v>
      </c>
      <c r="L212" s="83" t="str">
        <f>IF(SP_SUL!AM212="","*",SP_SUL!AM212)</f>
        <v>ZWI-ZKEZGA.ZWI</v>
      </c>
      <c r="M212" s="83">
        <f>IF(SP_SUL!AP212="","*",SP_SUL!AP212)</f>
        <v>120</v>
      </c>
      <c r="N212" s="83" t="str">
        <f>IF(SP_SUL!AM212="","*",SP_SUL!AM212)</f>
        <v>ZWI-ZKEZGA.ZWI</v>
      </c>
      <c r="O212" s="110">
        <f>IF(SP_SUL!BH212="","*",SP_SUL!BH212)</f>
        <v>2</v>
      </c>
      <c r="P212" s="147" t="str">
        <f>IF($A$2=1,IF(SP_SUL!BJ212="","*",SP_SUL!BJ212),IF(SP_SUL!BK212="","*",SP_SUL!BK212))</f>
        <v>MC1 08h27 / autorizado entrada na via 08h40 / Realizado inspeção</v>
      </c>
    </row>
    <row r="213" spans="1:16">
      <c r="A213" s="82">
        <f>IF(SP_SUL!B213="","*",SP_SUL!B213)</f>
        <v>46062</v>
      </c>
      <c r="B213" s="83" t="str">
        <f>IF(SP_SUL!X213="","*",SP_SUL!X213)</f>
        <v>Oportunidade</v>
      </c>
      <c r="C213" s="83" t="str">
        <f>IF(SP_SUL!S213="","*",SP_SUL!S213)</f>
        <v>SP SUL</v>
      </c>
      <c r="D213" s="83" t="str">
        <f>IF(SP_SUL!T213="","*",SP_SUL!T213)</f>
        <v>ZKE-ZEV</v>
      </c>
      <c r="E213" s="83" t="str">
        <f>IF(SP_SUL!D213="","*",SP_SUL!D213)</f>
        <v>CAIQUE (TMA-677)</v>
      </c>
      <c r="F213" s="83" t="str">
        <f>IF(SP_SUL!H213="","*",SP_SUL!H213)</f>
        <v>-</v>
      </c>
      <c r="G213" s="83" t="str">
        <f>IF(SP_SUL!M213="","*",SP_SUL!M213)</f>
        <v>ZWI-ZEM</v>
      </c>
      <c r="H213" s="116">
        <f>IF(SP_SUL!K213="","*",SP_SUL!K213)</f>
        <v>123.465</v>
      </c>
      <c r="I213" s="113">
        <f>IF(SP_SUL!O213="","*",SP_SUL!O213)</f>
        <v>0.35416666666666669</v>
      </c>
      <c r="J213" s="113">
        <f>IF(SP_SUL!P213="","*",SP_SUL!P213)</f>
        <v>6.9444444444444448E-2</v>
      </c>
      <c r="K213" s="83" t="str">
        <f>IF(SP_SUL!AK213="","*",SP_SUL!AK213)</f>
        <v>-</v>
      </c>
      <c r="L213" s="83" t="str">
        <f>IF(SP_SUL!AM213="","*",SP_SUL!AM213)</f>
        <v>ZWI-ZEM</v>
      </c>
      <c r="M213" s="83">
        <f>IF(SP_SUL!AP213="","*",SP_SUL!AP213)</f>
        <v>123.465</v>
      </c>
      <c r="N213" s="83" t="str">
        <f>IF(SP_SUL!AM213="","*",SP_SUL!AM213)</f>
        <v>ZWI-ZEM</v>
      </c>
      <c r="O213" s="110">
        <f>IF(SP_SUL!BH213="","*",SP_SUL!BH213)</f>
        <v>2</v>
      </c>
      <c r="P213" s="147" t="str">
        <f>IF($A$2=1,IF(SP_SUL!BJ213="","*",SP_SUL!BJ213),IF(SP_SUL!BK213="","*",SP_SUL!BK213))</f>
        <v>TP pronto 08h48 / Realizado ntervalo das 09h07 até 10h47.</v>
      </c>
    </row>
    <row r="214" spans="1:16">
      <c r="A214" s="82">
        <f>IF(SP_SUL!B214="","*",SP_SUL!B214)</f>
        <v>46062</v>
      </c>
      <c r="B214" s="83" t="str">
        <f>IF(SP_SUL!X214="","*",SP_SUL!X214)</f>
        <v>Oportunidade</v>
      </c>
      <c r="C214" s="83" t="str">
        <f>IF(SP_SUL!S214="","*",SP_SUL!S214)</f>
        <v>SP SUL</v>
      </c>
      <c r="D214" s="83" t="str">
        <f>IF(SP_SUL!T214="","*",SP_SUL!T214)</f>
        <v>ZKE-ZEV</v>
      </c>
      <c r="E214" s="83" t="str">
        <f>IF(SP_SUL!D214="","*",SP_SUL!D214)</f>
        <v>WALTER (TP-810)</v>
      </c>
      <c r="F214" s="83" t="str">
        <f>IF(SP_SUL!H214="","*",SP_SUL!H214)</f>
        <v>-</v>
      </c>
      <c r="G214" s="83" t="str">
        <f>IF(SP_SUL!M214="","*",SP_SUL!M214)</f>
        <v>ZWI-ZEM</v>
      </c>
      <c r="H214" s="116">
        <f>IF(SP_SUL!K214="","*",SP_SUL!K214)</f>
        <v>123.929</v>
      </c>
      <c r="I214" s="113">
        <f>IF(SP_SUL!O214="","*",SP_SUL!O214)</f>
        <v>0.35416666666666669</v>
      </c>
      <c r="J214" s="113">
        <f>IF(SP_SUL!P214="","*",SP_SUL!P214)</f>
        <v>6.9444444444444448E-2</v>
      </c>
      <c r="K214" s="83" t="str">
        <f>IF(SP_SUL!AK214="","*",SP_SUL!AK214)</f>
        <v>-</v>
      </c>
      <c r="L214" s="83" t="str">
        <f>IF(SP_SUL!AM214="","*",SP_SUL!AM214)</f>
        <v>ZWI-ZEM</v>
      </c>
      <c r="M214" s="83">
        <f>IF(SP_SUL!AP214="","*",SP_SUL!AP214)</f>
        <v>123.929</v>
      </c>
      <c r="N214" s="83" t="str">
        <f>IF(SP_SUL!AM214="","*",SP_SUL!AM214)</f>
        <v>ZWI-ZEM</v>
      </c>
      <c r="O214" s="110">
        <f>IF(SP_SUL!BH214="","*",SP_SUL!BH214)</f>
        <v>2</v>
      </c>
      <c r="P214" s="147" t="str">
        <f>IF($A$2=1,IF(SP_SUL!BJ214="","*",SP_SUL!BJ214),IF(SP_SUL!BK214="","*",SP_SUL!BK214))</f>
        <v>TP pronto 08h48 / Realizado ntervalo das 09h07 até 10h47.</v>
      </c>
    </row>
    <row r="215" spans="1:16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>
      <c r="A216" s="82">
        <f>IF(SP_SUL!B216="","*",SP_SUL!B216)</f>
        <v>46062</v>
      </c>
      <c r="B216" s="83" t="str">
        <f>IF(SP_SUL!X216="","*",SP_SUL!X216)</f>
        <v>Oportunidade</v>
      </c>
      <c r="C216" s="83" t="str">
        <f>IF(SP_SUL!S216="","*",SP_SUL!S216)</f>
        <v>SP SUL</v>
      </c>
      <c r="D216" s="83" t="str">
        <f>IF(SP_SUL!T216="","*",SP_SUL!T216)</f>
        <v>ZEV-ZPT</v>
      </c>
      <c r="E216" s="83" t="str">
        <f>IF(SP_SUL!D216="","*",SP_SUL!D216)</f>
        <v>W95</v>
      </c>
      <c r="F216" s="83" t="str">
        <f>IF(SP_SUL!H216="","*",SP_SUL!H216)</f>
        <v>Z3ZEV</v>
      </c>
      <c r="G216" s="83" t="str">
        <f>IF(SP_SUL!M216="","*",SP_SUL!M216)</f>
        <v>ZEV-ZTP</v>
      </c>
      <c r="H216" s="116">
        <f>IF(SP_SUL!K216="","*",SP_SUL!K216)</f>
        <v>67</v>
      </c>
      <c r="I216" s="113">
        <f>IF(SP_SUL!O216="","*",SP_SUL!O216)</f>
        <v>0.33333333333333331</v>
      </c>
      <c r="J216" s="113">
        <f>IF(SP_SUL!P216="","*",SP_SUL!P216)</f>
        <v>4.1666666666666664E-2</v>
      </c>
      <c r="K216" s="83" t="str">
        <f>IF(SP_SUL!AK216="","*",SP_SUL!AK216)</f>
        <v>Z3ZEV</v>
      </c>
      <c r="L216" s="83" t="str">
        <f>IF(SP_SUL!AM216="","*",SP_SUL!AM216)</f>
        <v>ZEV-ZTP</v>
      </c>
      <c r="M216" s="83">
        <f>IF(SP_SUL!AP216="","*",SP_SUL!AP216)</f>
        <v>67</v>
      </c>
      <c r="N216" s="83" t="str">
        <f>IF(SP_SUL!AM216="","*",SP_SUL!AM216)</f>
        <v>ZEV-ZTP</v>
      </c>
      <c r="O216" s="110">
        <f>IF(SP_SUL!BH216="","*",SP_SUL!BH216)</f>
        <v>0</v>
      </c>
      <c r="P216" s="147" t="str">
        <f>IF($A$2=1,IF(SP_SUL!BJ216="","*",SP_SUL!BJ216),IF(SP_SUL!BK216="","*",SP_SUL!BK216))</f>
        <v>Não solicita MC1, devido problemas com CBL.</v>
      </c>
    </row>
    <row r="217" spans="1:16">
      <c r="A217" s="82">
        <f>IF(SP_SUL!B217="","*",SP_SUL!B217)</f>
        <v>46062</v>
      </c>
      <c r="B217" s="83" t="str">
        <f>IF(SP_SUL!X217="","*",SP_SUL!X217)</f>
        <v>Contrato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W61</v>
      </c>
      <c r="F217" s="83" t="str">
        <f>IF(SP_SUL!H217="","*",SP_SUL!H217)</f>
        <v>K67ZEV2</v>
      </c>
      <c r="G217" s="83" t="str">
        <f>IF(SP_SUL!M217="","*",SP_SUL!M217)</f>
        <v>ZXW-ZGP</v>
      </c>
      <c r="H217" s="116">
        <f>IF(SP_SUL!K217="","*",SP_SUL!K217)</f>
        <v>83.7</v>
      </c>
      <c r="I217" s="113">
        <f>IF(SP_SUL!O217="","*",SP_SUL!O217)</f>
        <v>0.33333333333333331</v>
      </c>
      <c r="J217" s="113">
        <f>IF(SP_SUL!P217="","*",SP_SUL!P217)</f>
        <v>4.1666666666666664E-2</v>
      </c>
      <c r="K217" s="83" t="str">
        <f>IF(SP_SUL!AK217="","*",SP_SUL!AK217)</f>
        <v>K67ZEV2</v>
      </c>
      <c r="L217" s="83" t="str">
        <f>IF(SP_SUL!AM217="","*",SP_SUL!AM217)</f>
        <v>ZXW-ZGP</v>
      </c>
      <c r="M217" s="83">
        <f>IF(SP_SUL!AP217="","*",SP_SUL!AP217)</f>
        <v>83.7</v>
      </c>
      <c r="N217" s="83" t="str">
        <f>IF(SP_SUL!AM217="","*",SP_SUL!AM217)</f>
        <v>ZXW-ZGP</v>
      </c>
      <c r="O217" s="110">
        <f>IF(SP_SUL!BH217="","*",SP_SUL!BH217)</f>
        <v>2</v>
      </c>
      <c r="P217" s="147" t="str">
        <f>IF($A$2=1,IF(SP_SUL!BJ217="","*",SP_SUL!BJ217),IF(SP_SUL!BK217="","*",SP_SUL!BK217))</f>
        <v>MC1 07h53 / Autorizado entrada na via 09h27 / Em deslocamento</v>
      </c>
    </row>
    <row r="218" spans="1:16">
      <c r="A218" s="82">
        <f>IF(SP_SUL!B218="","*",SP_SUL!B218)</f>
        <v>46062</v>
      </c>
      <c r="B218" s="83" t="str">
        <f>IF(SP_SUL!X218="","*",SP_SUL!X218)</f>
        <v>Contrato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W62</v>
      </c>
      <c r="F218" s="83" t="str">
        <f>IF(SP_SUL!H218="","*",SP_SUL!H218)</f>
        <v>ZDRZPT</v>
      </c>
      <c r="G218" s="83" t="str">
        <f>IF(SP_SUL!M218="","*",SP_SUL!M218)</f>
        <v>ZXW-ZGP</v>
      </c>
      <c r="H218" s="116">
        <f>IF(SP_SUL!K218="","*",SP_SUL!K218)</f>
        <v>83.7</v>
      </c>
      <c r="I218" s="113">
        <f>IF(SP_SUL!O218="","*",SP_SUL!O218)</f>
        <v>0.33333333333333331</v>
      </c>
      <c r="J218" s="113">
        <f>IF(SP_SUL!P218="","*",SP_SUL!P218)</f>
        <v>4.1666666666666664E-2</v>
      </c>
      <c r="K218" s="83" t="str">
        <f>IF(SP_SUL!AK218="","*",SP_SUL!AK218)</f>
        <v>ZDRZPT</v>
      </c>
      <c r="L218" s="83" t="str">
        <f>IF(SP_SUL!AM218="","*",SP_SUL!AM218)</f>
        <v>ZXW-ZGP</v>
      </c>
      <c r="M218" s="83">
        <f>IF(SP_SUL!AP218="","*",SP_SUL!AP218)</f>
        <v>83.7</v>
      </c>
      <c r="N218" s="83" t="str">
        <f>IF(SP_SUL!AM218="","*",SP_SUL!AM218)</f>
        <v>ZXW-ZGP</v>
      </c>
      <c r="O218" s="110">
        <f>IF(SP_SUL!BH218="","*",SP_SUL!BH218)</f>
        <v>2</v>
      </c>
      <c r="P218" s="147" t="str">
        <f>IF($A$2=1,IF(SP_SUL!BJ218="","*",SP_SUL!BJ218),IF(SP_SUL!BK218="","*",SP_SUL!BK218))</f>
        <v>MC1 07h49 /  Autorizado entrada na via 09h36/ Em deslocamento</v>
      </c>
    </row>
    <row r="219" spans="1:16">
      <c r="A219" s="82">
        <f>IF(SP_SUL!B219="","*",SP_SUL!B219)</f>
        <v>46062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DIEGO (TF-42)</v>
      </c>
      <c r="F219" s="83" t="str">
        <f>IF(SP_SUL!H219="","*",SP_SUL!H219)</f>
        <v>-</v>
      </c>
      <c r="G219" s="83" t="str">
        <f>IF(SP_SUL!M219="","*",SP_SUL!M219)</f>
        <v>PAT-ZGM</v>
      </c>
      <c r="H219" s="116">
        <f>IF(SP_SUL!K219="","*",SP_SUL!K219)</f>
        <v>109.05</v>
      </c>
      <c r="I219" s="113">
        <f>IF(SP_SUL!O219="","*",SP_SUL!O219)</f>
        <v>0.41666666666666669</v>
      </c>
      <c r="J219" s="113">
        <f>IF(SP_SUL!P219="","*",SP_SUL!P219)</f>
        <v>8.3333333333333329E-2</v>
      </c>
      <c r="K219" s="83" t="str">
        <f>IF(SP_SUL!AK219="","*",SP_SUL!AK219)</f>
        <v>-</v>
      </c>
      <c r="L219" s="83" t="str">
        <f>IF(SP_SUL!AM219="","*",SP_SUL!AM219)</f>
        <v>PAT-ZGM</v>
      </c>
      <c r="M219" s="83">
        <f>IF(SP_SUL!AP219="","*",SP_SUL!AP219)</f>
        <v>109.05</v>
      </c>
      <c r="N219" s="83" t="str">
        <f>IF(SP_SUL!AM219="","*",SP_SUL!AM219)</f>
        <v>PAT-ZGM</v>
      </c>
      <c r="O219" s="110">
        <f>IF(SP_SUL!BH219="","*",SP_SUL!BH219)</f>
        <v>2</v>
      </c>
      <c r="P219" s="147" t="str">
        <f>IF($A$2=1,IF(SP_SUL!BJ219="","*",SP_SUL!BJ219),IF(SP_SUL!BK219="","*",SP_SUL!BK219))</f>
        <v xml:space="preserve">TP pronto 09h25 / Realizado intervalo das 09h35 até 11h00 e 14h10 até 14h30. </v>
      </c>
    </row>
    <row r="220" spans="1:16">
      <c r="A220" s="82">
        <f>IF(SP_SUL!B220="","*",SP_SUL!B220)</f>
        <v>46062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EXPANSÃO TURMA 1</v>
      </c>
      <c r="F220" s="83" t="str">
        <f>IF(SP_SUL!H220="","*",SP_SUL!H220)</f>
        <v>-</v>
      </c>
      <c r="G220" s="83" t="str">
        <f>IF(SP_SUL!M220="","*",SP_SUL!M220)</f>
        <v>109-ZGM</v>
      </c>
      <c r="H220" s="116">
        <f>IF(SP_SUL!K220="","*",SP_SUL!K220)</f>
        <v>109</v>
      </c>
      <c r="I220" s="113">
        <f>IF(SP_SUL!O220="","*",SP_SUL!O220)</f>
        <v>0.33333333333333331</v>
      </c>
      <c r="J220" s="113">
        <f>IF(SP_SUL!P220="","*",SP_SUL!P220)</f>
        <v>6.25E-2</v>
      </c>
      <c r="K220" s="83" t="str">
        <f>IF(SP_SUL!AK220="","*",SP_SUL!AK220)</f>
        <v>-</v>
      </c>
      <c r="L220" s="83" t="str">
        <f>IF(SP_SUL!AM220="","*",SP_SUL!AM220)</f>
        <v>ZPG</v>
      </c>
      <c r="M220" s="83">
        <f>IF(SP_SUL!AP220="","*",SP_SUL!AP220)</f>
        <v>123.76</v>
      </c>
      <c r="N220" s="83" t="str">
        <f>IF(SP_SUL!AM220="","*",SP_SUL!AM220)</f>
        <v>ZPG</v>
      </c>
      <c r="O220" s="110">
        <f>IF(SP_SUL!BH220="","*",SP_SUL!BH220)</f>
        <v>0</v>
      </c>
      <c r="P220" s="147" t="str">
        <f>IF($A$2=1,IF(SP_SUL!BJ220="","*",SP_SUL!BJ220),IF(SP_SUL!BK220="","*",SP_SUL!BK220))</f>
        <v>Alterado programação para km 127+760 via 2 / TP pronto 08h07 / Sem oportunidade de faixa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>
        <f>IF(SP_SUL!B223="","*",SP_SUL!B223)</f>
        <v>46063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EXPANSÃO TURMA 1</v>
      </c>
      <c r="F223" s="83" t="str">
        <f>IF(SP_SUL!H223="","*",SP_SUL!H223)</f>
        <v>-</v>
      </c>
      <c r="G223" s="83" t="str">
        <f>IF(SP_SUL!M223="","*",SP_SUL!M223)</f>
        <v>ZCD</v>
      </c>
      <c r="H223" s="116">
        <f>IF(SP_SUL!K223="","*",SP_SUL!K223)</f>
        <v>113.6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ZCD</v>
      </c>
      <c r="M223" s="83">
        <f>IF(SP_SUL!AP223="","*",SP_SUL!AP223)</f>
        <v>113.6</v>
      </c>
      <c r="N223" s="83" t="str">
        <f>IF(SP_SUL!AM223="","*",SP_SUL!AM223)</f>
        <v>ZCD</v>
      </c>
      <c r="O223" s="110">
        <f>IF(SP_SUL!BH223="","*",SP_SUL!BH223)</f>
        <v>0</v>
      </c>
      <c r="P223" s="147" t="str">
        <f>IF($A$2=1,IF(SP_SUL!BJ223="","*",SP_SUL!BJ223),IF(SP_SUL!BK223="","*",SP_SUL!BK223))</f>
        <v>TP não solicita intervalo/ condições climáticas (chuva)</v>
      </c>
    </row>
    <row r="224" spans="1:16">
      <c r="A224" s="82">
        <f>IF(SP_SUL!B224="","*",SP_SUL!B224)</f>
        <v>46063</v>
      </c>
      <c r="B224" s="83" t="str">
        <f>IF(SP_SUL!X224="","*",SP_SUL!X224)</f>
        <v>Oportunidade</v>
      </c>
      <c r="C224" s="83" t="str">
        <f>IF(SP_SUL!S224="","*",SP_SUL!S224)</f>
        <v>SP SUL</v>
      </c>
      <c r="D224" s="83" t="str">
        <f>IF(SP_SUL!T224="","*",SP_SUL!T224)</f>
        <v>ZBV-ZRX</v>
      </c>
      <c r="E224" s="83" t="str">
        <f>IF(SP_SUL!D224="","*",SP_SUL!D224)</f>
        <v>KLECIO (TP-699)</v>
      </c>
      <c r="F224" s="83" t="str">
        <f>IF(SP_SUL!H224="","*",SP_SUL!H224)</f>
        <v>-</v>
      </c>
      <c r="G224" s="83" t="str">
        <f>IF(SP_SUL!M224="","*",SP_SUL!M224)</f>
        <v>ZRX-ZRQ</v>
      </c>
      <c r="H224" s="116">
        <f>IF(SP_SUL!K224="","*",SP_SUL!K224)</f>
        <v>134.85</v>
      </c>
      <c r="I224" s="113">
        <f>IF(SP_SUL!O224="","*",SP_SUL!O224)</f>
        <v>0.35416666666666669</v>
      </c>
      <c r="J224" s="113">
        <f>IF(SP_SUL!P224="","*",SP_SUL!P224)</f>
        <v>6.25E-2</v>
      </c>
      <c r="K224" s="83" t="str">
        <f>IF(SP_SUL!AK224="","*",SP_SUL!AK224)</f>
        <v>-</v>
      </c>
      <c r="L224" s="83" t="str">
        <f>IF(SP_SUL!AM224="","*",SP_SUL!AM224)</f>
        <v>ZRX-ZRQ</v>
      </c>
      <c r="M224" s="83">
        <f>IF(SP_SUL!AP224="","*",SP_SUL!AP224)</f>
        <v>134.85</v>
      </c>
      <c r="N224" s="83" t="str">
        <f>IF(SP_SUL!AM224="","*",SP_SUL!AM224)</f>
        <v>ZRX-ZRQ</v>
      </c>
      <c r="O224" s="110" t="str">
        <f>IF(SP_SUL!BH224="","*",SP_SUL!BH224)</f>
        <v>*</v>
      </c>
      <c r="P224" s="147" t="str">
        <f>IF($A$2=1,IF(SP_SUL!BJ224="","*",SP_SUL!BJ224),IF(SP_SUL!BK224="","*",SP_SUL!BK224))</f>
        <v>*</v>
      </c>
    </row>
    <row r="225" spans="1:16">
      <c r="A225" s="82" t="str">
        <f>IF(SP_SUL!B225="","*",SP_SUL!B225)</f>
        <v>*</v>
      </c>
      <c r="B225" s="83" t="str">
        <f>IF(SP_SUL!X225="","*",SP_SUL!X225)</f>
        <v>Oportunidade</v>
      </c>
      <c r="C225" s="83" t="str">
        <f>IF(SP_SUL!S225="","*",SP_SUL!S225)</f>
        <v>SP SUL</v>
      </c>
      <c r="D225" s="83" t="str">
        <f>IF(SP_SUL!T225="","*",SP_SUL!T225)</f>
        <v>ZBV-ZRX</v>
      </c>
      <c r="E225" s="83" t="str">
        <f>IF(SP_SUL!D225="","*",SP_SUL!D225)</f>
        <v>W58</v>
      </c>
      <c r="F225" s="83">
        <f>IF(SP_SUL!H225="","*",SP_SUL!H225)</f>
        <v>106109</v>
      </c>
      <c r="G225" s="83" t="str">
        <f>IF(SP_SUL!M225="","*",SP_SUL!M225)</f>
        <v>ZBM-ZHO</v>
      </c>
      <c r="H225" s="116">
        <f>IF(SP_SUL!K225="","*",SP_SUL!K225)</f>
        <v>57</v>
      </c>
      <c r="I225" s="113">
        <f>IF(SP_SUL!O225="","*",SP_SUL!O225)</f>
        <v>0.33333333333333331</v>
      </c>
      <c r="J225" s="113">
        <f>IF(SP_SUL!P225="","*",SP_SUL!P225)</f>
        <v>4.1666666666666664E-2</v>
      </c>
      <c r="K225" s="83">
        <f>IF(SP_SUL!AK225="","*",SP_SUL!AK225)</f>
        <v>106109</v>
      </c>
      <c r="L225" s="83" t="str">
        <f>IF(SP_SUL!AM225="","*",SP_SUL!AM225)</f>
        <v>ZBM-ZHO</v>
      </c>
      <c r="M225" s="83">
        <f>IF(SP_SUL!AP225="","*",SP_SUL!AP225)</f>
        <v>57</v>
      </c>
      <c r="N225" s="83" t="str">
        <f>IF(SP_SUL!AM225="","*",SP_SUL!AM225)</f>
        <v>ZBM-ZHO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>
        <f>IF(SP_SUL!B226="","*",SP_SUL!B226)</f>
        <v>46063</v>
      </c>
      <c r="B226" s="83" t="str">
        <f>IF(SP_SUL!X226="","*",SP_SUL!X226)</f>
        <v>Contrato</v>
      </c>
      <c r="C226" s="83" t="str">
        <f>IF(SP_SUL!S226="","*",SP_SUL!S226)</f>
        <v>SP SUL</v>
      </c>
      <c r="D226" s="83" t="str">
        <f>IF(SP_SUL!T226="","*",SP_SUL!T226)</f>
        <v>ZBV-ZRX</v>
      </c>
      <c r="E226" s="83" t="str">
        <f>IF(SP_SUL!D226="","*",SP_SUL!D226)</f>
        <v>E42</v>
      </c>
      <c r="F226" s="83" t="str">
        <f>IF(SP_SUL!H226="","*",SP_SUL!H226)</f>
        <v>ZBV3</v>
      </c>
      <c r="G226" s="83" t="str">
        <f>IF(SP_SUL!M226="","*",SP_SUL!M226)</f>
        <v>ZBM</v>
      </c>
      <c r="H226" s="116">
        <f>IF(SP_SUL!K226="","*",SP_SUL!K226)</f>
        <v>54.96</v>
      </c>
      <c r="I226" s="113">
        <f>IF(SP_SUL!O226="","*",SP_SUL!O226)</f>
        <v>0.45833333333333331</v>
      </c>
      <c r="J226" s="113">
        <f>IF(SP_SUL!P226="","*",SP_SUL!P226)</f>
        <v>0.16666666666666666</v>
      </c>
      <c r="K226" s="83" t="str">
        <f>IF(SP_SUL!AK226="","*",SP_SUL!AK226)</f>
        <v>ZBV3</v>
      </c>
      <c r="L226" s="83" t="str">
        <f>IF(SP_SUL!AM226="","*",SP_SUL!AM226)</f>
        <v>ZBM</v>
      </c>
      <c r="M226" s="83">
        <f>IF(SP_SUL!AP226="","*",SP_SUL!AP226)</f>
        <v>54.96</v>
      </c>
      <c r="N226" s="83" t="str">
        <f>IF(SP_SUL!AM226="","*",SP_SUL!AM226)</f>
        <v>ZBM</v>
      </c>
      <c r="O226" s="110">
        <f>IF(SP_SUL!BH226="","*",SP_SUL!BH226)</f>
        <v>0</v>
      </c>
      <c r="P226" s="147" t="str">
        <f>IF($A$2=1,IF(SP_SUL!BJ226="","*",SP_SUL!BJ226),IF(SP_SUL!BK226="","*",SP_SUL!BK226))</f>
        <v>Cancelado CCO / Priorização da circulação de trens</v>
      </c>
    </row>
    <row r="227" spans="1:16">
      <c r="A227" s="82">
        <f>IF(SP_SUL!B227="","*",SP_SUL!B227)</f>
        <v>46063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ZBV-ZRX</v>
      </c>
      <c r="E227" s="83" t="str">
        <f>IF(SP_SUL!D227="","*",SP_SUL!D227)</f>
        <v>V53</v>
      </c>
      <c r="F227" s="83" t="str">
        <f>IF(SP_SUL!H227="","*",SP_SUL!H227)</f>
        <v>ZAC-2</v>
      </c>
      <c r="G227" s="83" t="str">
        <f>IF(SP_SUL!M227="","*",SP_SUL!M227)</f>
        <v>ZAC-ZSK</v>
      </c>
      <c r="H227" s="116">
        <f>IF(SP_SUL!K227="","*",SP_SUL!K227)</f>
        <v>82</v>
      </c>
      <c r="I227" s="113">
        <f>IF(SP_SUL!O227="","*",SP_SUL!O227)</f>
        <v>0.33333333333333331</v>
      </c>
      <c r="J227" s="113">
        <f>IF(SP_SUL!P227="","*",SP_SUL!P227)</f>
        <v>4.1666666666666664E-2</v>
      </c>
      <c r="K227" s="83" t="str">
        <f>IF(SP_SUL!AK227="","*",SP_SUL!AK227)</f>
        <v>ZAC-2</v>
      </c>
      <c r="L227" s="83" t="str">
        <f>IF(SP_SUL!AM227="","*",SP_SUL!AM227)</f>
        <v>ZAC-ZSK</v>
      </c>
      <c r="M227" s="83">
        <f>IF(SP_SUL!AP227="","*",SP_SUL!AP227)</f>
        <v>82</v>
      </c>
      <c r="N227" s="83" t="str">
        <f>IF(SP_SUL!AM227="","*",SP_SUL!AM227)</f>
        <v>ZAC-ZSK</v>
      </c>
      <c r="O227" s="110">
        <f>IF(SP_SUL!BH227="","*",SP_SUL!BH227)</f>
        <v>1</v>
      </c>
      <c r="P227" s="147" t="str">
        <f>IF($A$2=1,IF(SP_SUL!BJ227="","*",SP_SUL!BJ227),IF(SP_SUL!BK227="","*",SP_SUL!BK227))</f>
        <v>*</v>
      </c>
    </row>
    <row r="228" spans="1:16">
      <c r="A228" s="82">
        <f>IF(SP_SUL!B228="","*",SP_SUL!B228)</f>
        <v>46063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V93</v>
      </c>
      <c r="F228" s="83" t="str">
        <f>IF(SP_SUL!H228="","*",SP_SUL!H228)</f>
        <v>ZYU1</v>
      </c>
      <c r="G228" s="83" t="str">
        <f>IF(SP_SUL!M228="","*",SP_SUL!M228)</f>
        <v>ZYU-ZST</v>
      </c>
      <c r="H228" s="116">
        <f>IF(SP_SUL!K228="","*",SP_SUL!K228)</f>
        <v>204.5</v>
      </c>
      <c r="I228" s="113">
        <f>IF(SP_SUL!O228="","*",SP_SUL!O228)</f>
        <v>0.375</v>
      </c>
      <c r="J228" s="113">
        <f>IF(SP_SUL!P228="","*",SP_SUL!P228)</f>
        <v>8.3333333333333329E-2</v>
      </c>
      <c r="K228" s="83" t="str">
        <f>IF(SP_SUL!AK228="","*",SP_SUL!AK228)</f>
        <v>ZYU1</v>
      </c>
      <c r="L228" s="83" t="str">
        <f>IF(SP_SUL!AM228="","*",SP_SUL!AM228)</f>
        <v>ZYU-ZST</v>
      </c>
      <c r="M228" s="83">
        <f>IF(SP_SUL!AP228="","*",SP_SUL!AP228)</f>
        <v>204.5</v>
      </c>
      <c r="N228" s="83" t="str">
        <f>IF(SP_SUL!AM228="","*",SP_SUL!AM228)</f>
        <v>ZYU-ZST</v>
      </c>
      <c r="O228" s="110" t="str">
        <f>IF(SP_SUL!BH228="","*",SP_SUL!BH228)</f>
        <v>*</v>
      </c>
      <c r="P228" s="147" t="str">
        <f>IF($A$2=1,IF(SP_SUL!BJ228="","*",SP_SUL!BJ228),IF(SP_SUL!BK228="","*",SP_SUL!BK228))</f>
        <v>*</v>
      </c>
    </row>
    <row r="229" spans="1:16">
      <c r="A229" s="82">
        <f>IF(SP_SUL!B229="","*",SP_SUL!B229)</f>
        <v>46063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EDSON (TP-780)</v>
      </c>
      <c r="F229" s="83" t="str">
        <f>IF(SP_SUL!H229="","*",SP_SUL!H229)</f>
        <v>-</v>
      </c>
      <c r="G229" s="83" t="str">
        <f>IF(SP_SUL!M229="","*",SP_SUL!M229)</f>
        <v>ZYU-ZST</v>
      </c>
      <c r="H229" s="116">
        <f>IF(SP_SUL!K229="","*",SP_SUL!K229)</f>
        <v>205</v>
      </c>
      <c r="I229" s="113">
        <f>IF(SP_SUL!O229="","*",SP_SUL!O229)</f>
        <v>0.39583333333333331</v>
      </c>
      <c r="J229" s="113">
        <f>IF(SP_SUL!P229="","*",SP_SUL!P229)</f>
        <v>8.3333333333333329E-2</v>
      </c>
      <c r="K229" s="83" t="str">
        <f>IF(SP_SUL!AK229="","*",SP_SUL!AK229)</f>
        <v>-</v>
      </c>
      <c r="L229" s="83" t="str">
        <f>IF(SP_SUL!AM229="","*",SP_SUL!AM229)</f>
        <v>ZYU-ZST</v>
      </c>
      <c r="M229" s="83">
        <f>IF(SP_SUL!AP229="","*",SP_SUL!AP229)</f>
        <v>205</v>
      </c>
      <c r="N229" s="83" t="str">
        <f>IF(SP_SUL!AM229="","*",SP_SUL!AM229)</f>
        <v>ZYU-ZST</v>
      </c>
      <c r="O229" s="110" t="str">
        <f>IF(SP_SUL!BH229="","*",SP_SUL!BH229)</f>
        <v>*</v>
      </c>
      <c r="P229" s="147" t="str">
        <f>IF($A$2=1,IF(SP_SUL!BJ229="","*",SP_SUL!BJ229),IF(SP_SUL!BK229="","*",SP_SUL!BK229))</f>
        <v>TP pronto 12h50</v>
      </c>
    </row>
    <row r="230" spans="1:16">
      <c r="A230" s="82">
        <f>IF(SP_SUL!B230="","*",SP_SUL!B230)</f>
        <v>46063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ROGÉRIO (TP-730)</v>
      </c>
      <c r="F230" s="83" t="str">
        <f>IF(SP_SUL!H230="","*",SP_SUL!H230)</f>
        <v>-</v>
      </c>
      <c r="G230" s="83" t="str">
        <f>IF(SP_SUL!M230="","*",SP_SUL!M230)</f>
        <v>ZYU-ZST</v>
      </c>
      <c r="H230" s="116">
        <f>IF(SP_SUL!K230="","*",SP_SUL!K230)</f>
        <v>205</v>
      </c>
      <c r="I230" s="113">
        <f>IF(SP_SUL!O230="","*",SP_SUL!O230)</f>
        <v>0.39583333333333331</v>
      </c>
      <c r="J230" s="113">
        <f>IF(SP_SUL!P230="","*",SP_SUL!P230)</f>
        <v>8.3333333333333329E-2</v>
      </c>
      <c r="K230" s="83" t="str">
        <f>IF(SP_SUL!AK230="","*",SP_SUL!AK230)</f>
        <v>-</v>
      </c>
      <c r="L230" s="83" t="str">
        <f>IF(SP_SUL!AM230="","*",SP_SUL!AM230)</f>
        <v>ZYU-ZST</v>
      </c>
      <c r="M230" s="83">
        <f>IF(SP_SUL!AP230="","*",SP_SUL!AP230)</f>
        <v>205</v>
      </c>
      <c r="N230" s="83" t="str">
        <f>IF(SP_SUL!AM230="","*",SP_SUL!AM230)</f>
        <v>ZYU-ZST</v>
      </c>
      <c r="O230" s="110" t="str">
        <f>IF(SP_SUL!BH230="","*",SP_SUL!BH230)</f>
        <v>*</v>
      </c>
      <c r="P230" s="147" t="str">
        <f>IF($A$2=1,IF(SP_SUL!BJ230="","*",SP_SUL!BJ230),IF(SP_SUL!BK230="","*",SP_SUL!BK230))</f>
        <v>TP pronto 12h50</v>
      </c>
    </row>
    <row r="231" spans="1:16">
      <c r="A231" s="82">
        <f>IF(SP_SUL!B231="","*",SP_SUL!B231)</f>
        <v>46063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W59</v>
      </c>
      <c r="F231" s="83" t="str">
        <f>IF(SP_SUL!H231="","*",SP_SUL!H231)</f>
        <v>ZYU1</v>
      </c>
      <c r="G231" s="83" t="str">
        <f>IF(SP_SUL!M231="","*",SP_SUL!M231)</f>
        <v>ZYU</v>
      </c>
      <c r="H231" s="116">
        <f>IF(SP_SUL!K231="","*",SP_SUL!K231)</f>
        <v>203.57</v>
      </c>
      <c r="I231" s="113">
        <f>IF(SP_SUL!O231="","*",SP_SUL!O231)</f>
        <v>0.35416666666666669</v>
      </c>
      <c r="J231" s="113">
        <f>IF(SP_SUL!P231="","*",SP_SUL!P231)</f>
        <v>4.1666666666666664E-2</v>
      </c>
      <c r="K231" s="83" t="str">
        <f>IF(SP_SUL!AK231="","*",SP_SUL!AK231)</f>
        <v>ZYU1</v>
      </c>
      <c r="L231" s="83" t="str">
        <f>IF(SP_SUL!AM231="","*",SP_SUL!AM231)</f>
        <v>ZFY-ZXP</v>
      </c>
      <c r="M231" s="83">
        <f>IF(SP_SUL!AP231="","*",SP_SUL!AP231)</f>
        <v>191</v>
      </c>
      <c r="N231" s="83" t="str">
        <f>IF(SP_SUL!AM231="","*",SP_SUL!AM231)</f>
        <v>ZFY-ZXP</v>
      </c>
      <c r="O231" s="110">
        <f>IF(SP_SUL!BH231="","*",SP_SUL!BH231)</f>
        <v>2</v>
      </c>
      <c r="P231" s="147" t="str">
        <f>IF($A$2=1,IF(SP_SUL!BJ231="","*",SP_SUL!BJ231),IF(SP_SUL!BK231="","*",SP_SUL!BK231))</f>
        <v>Alterado programação para descarga de dormentes do km190 ao km 191+000 / MC1 08h06 / Realizado intervalo.</v>
      </c>
    </row>
    <row r="232" spans="1:16">
      <c r="A232" s="82">
        <f>IF(SP_SUL!B232="","*",SP_SUL!B232)</f>
        <v>46063</v>
      </c>
      <c r="B232" s="83" t="str">
        <f>IF(SP_SUL!X232="","*",SP_SUL!X232)</f>
        <v>Contrato</v>
      </c>
      <c r="C232" s="83" t="str">
        <f>IF(SP_SUL!S232="","*",SP_SUL!S232)</f>
        <v>SP SUL</v>
      </c>
      <c r="D232" s="83" t="str">
        <f>IF(SP_SUL!T232="","*",SP_SUL!T232)</f>
        <v>ZKE-ZEV</v>
      </c>
      <c r="E232" s="83" t="str">
        <f>IF(SP_SUL!D232="","*",SP_SUL!D232)</f>
        <v>SUPER ZWW</v>
      </c>
      <c r="F232" s="83" t="str">
        <f>IF(SP_SUL!H232="","*",SP_SUL!H232)</f>
        <v>-</v>
      </c>
      <c r="G232" s="83" t="str">
        <f>IF(SP_SUL!M232="","*",SP_SUL!M232)</f>
        <v>ZKW-ZLU</v>
      </c>
      <c r="H232" s="116">
        <f>IF(SP_SUL!K232="","*",SP_SUL!K232)</f>
        <v>97.843000000000004</v>
      </c>
      <c r="I232" s="113">
        <f>IF(SP_SUL!O232="","*",SP_SUL!O232)</f>
        <v>0.45833333333333331</v>
      </c>
      <c r="J232" s="113">
        <f>IF(SP_SUL!P232="","*",SP_SUL!P232)</f>
        <v>0.125</v>
      </c>
      <c r="K232" s="83" t="str">
        <f>IF(SP_SUL!AK232="","*",SP_SUL!AK232)</f>
        <v>-</v>
      </c>
      <c r="L232" s="83" t="str">
        <f>IF(SP_SUL!AM232="","*",SP_SUL!AM232)</f>
        <v>ZKW-ZLU</v>
      </c>
      <c r="M232" s="83">
        <f>IF(SP_SUL!AP232="","*",SP_SUL!AP232)</f>
        <v>97.843000000000004</v>
      </c>
      <c r="N232" s="83" t="str">
        <f>IF(SP_SUL!AM232="","*",SP_SUL!AM232)</f>
        <v>ZKW-ZLU</v>
      </c>
      <c r="O232" s="110">
        <f>IF(SP_SUL!BH232="","*",SP_SUL!BH232)</f>
        <v>0</v>
      </c>
      <c r="P232" s="147" t="str">
        <f>IF($A$2=1,IF(SP_SUL!BJ232="","*",SP_SUL!BJ232),IF(SP_SUL!BK232="","*",SP_SUL!BK232))</f>
        <v>Cancelado CCO / Priorização da circulação de trens</v>
      </c>
    </row>
    <row r="233" spans="1:16">
      <c r="A233" s="82">
        <f>IF(SP_SUL!B233="","*",SP_SUL!B233)</f>
        <v>46063</v>
      </c>
      <c r="B233" s="83" t="str">
        <f>IF(SP_SUL!X233="","*",SP_SUL!X233)</f>
        <v>Contrato</v>
      </c>
      <c r="C233" s="83" t="str">
        <f>IF(SP_SUL!S233="","*",SP_SUL!S233)</f>
        <v>SP SUL</v>
      </c>
      <c r="D233" s="83" t="str">
        <f>IF(SP_SUL!T233="","*",SP_SUL!T233)</f>
        <v>ZKE-ZEV</v>
      </c>
      <c r="E233" s="83" t="str">
        <f>IF(SP_SUL!D233="","*",SP_SUL!D233)</f>
        <v>E17</v>
      </c>
      <c r="F233" s="83" t="str">
        <f>IF(SP_SUL!H233="","*",SP_SUL!H233)</f>
        <v>102ZKW2</v>
      </c>
      <c r="G233" s="83" t="str">
        <f>IF(SP_SUL!M233="","*",SP_SUL!M233)</f>
        <v>ZKW-ZLU</v>
      </c>
      <c r="H233" s="116">
        <f>IF(SP_SUL!K233="","*",SP_SUL!K233)</f>
        <v>100.56100000000001</v>
      </c>
      <c r="I233" s="113">
        <f>IF(SP_SUL!O233="","*",SP_SUL!O233)</f>
        <v>0.41666666666666669</v>
      </c>
      <c r="J233" s="113">
        <f>IF(SP_SUL!P233="","*",SP_SUL!P233)</f>
        <v>6.9444444444444447E-4</v>
      </c>
      <c r="K233" s="83" t="str">
        <f>IF(SP_SUL!AK233="","*",SP_SUL!AK233)</f>
        <v>102ZKW2</v>
      </c>
      <c r="L233" s="83" t="str">
        <f>IF(SP_SUL!AM233="","*",SP_SUL!AM233)</f>
        <v>ZKW-ZLU</v>
      </c>
      <c r="M233" s="83">
        <f>IF(SP_SUL!AP233="","*",SP_SUL!AP233)</f>
        <v>100.56100000000001</v>
      </c>
      <c r="N233" s="83" t="str">
        <f>IF(SP_SUL!AM233="","*",SP_SUL!AM233)</f>
        <v>ZKW-ZLU</v>
      </c>
      <c r="O233" s="110">
        <f>IF(SP_SUL!BH233="","*",SP_SUL!BH233)</f>
        <v>0</v>
      </c>
      <c r="P233" s="147" t="str">
        <f>IF($A$2=1,IF(SP_SUL!BJ233="","*",SP_SUL!BJ233),IF(SP_SUL!BK233="","*",SP_SUL!BK233))</f>
        <v>Cancelado CCO / Priorização da circulação de trens</v>
      </c>
    </row>
    <row r="234" spans="1:16">
      <c r="A234" s="82">
        <f>IF(SP_SUL!B234="","*",SP_SUL!B234)</f>
        <v>46063</v>
      </c>
      <c r="B234" s="83" t="str">
        <f>IF(SP_SUL!X234="","*",SP_SUL!X234)</f>
        <v>Contrato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(TP-719)</v>
      </c>
      <c r="F234" s="83" t="str">
        <f>IF(SP_SUL!H234="","*",SP_SUL!H234)</f>
        <v>-</v>
      </c>
      <c r="G234" s="83" t="str">
        <f>IF(SP_SUL!M234="","*",SP_SUL!M234)</f>
        <v>ZKW-ZLU</v>
      </c>
      <c r="H234" s="116">
        <f>IF(SP_SUL!K234="","*",SP_SUL!K234)</f>
        <v>102</v>
      </c>
      <c r="I234" s="113">
        <f>IF(SP_SUL!O234="","*",SP_SUL!O234)</f>
        <v>0.45833333333333331</v>
      </c>
      <c r="J234" s="113">
        <f>IF(SP_SUL!P234="","*",SP_SUL!P234)</f>
        <v>6.9444444444444447E-4</v>
      </c>
      <c r="K234" s="83" t="str">
        <f>IF(SP_SUL!AK234="","*",SP_SUL!AK234)</f>
        <v>-</v>
      </c>
      <c r="L234" s="83" t="str">
        <f>IF(SP_SUL!AM234="","*",SP_SUL!AM234)</f>
        <v>ZKW-ZLU</v>
      </c>
      <c r="M234" s="83">
        <f>IF(SP_SUL!AP234="","*",SP_SUL!AP234)</f>
        <v>102</v>
      </c>
      <c r="N234" s="83" t="str">
        <f>IF(SP_SUL!AM234="","*",SP_SUL!AM234)</f>
        <v>ZKW-ZLU</v>
      </c>
      <c r="O234" s="110">
        <f>IF(SP_SUL!BH234="","*",SP_SUL!BH234)</f>
        <v>0</v>
      </c>
      <c r="P234" s="147" t="str">
        <f>IF($A$2=1,IF(SP_SUL!BJ234="","*",SP_SUL!BJ234),IF(SP_SUL!BK234="","*",SP_SUL!BK234))</f>
        <v>Cancelado CCO / Priorização da circulação de trens</v>
      </c>
    </row>
    <row r="235" spans="1:16">
      <c r="A235" s="82">
        <f>IF(SP_SUL!B235="","*",SP_SUL!B235)</f>
        <v>46063</v>
      </c>
      <c r="B235" s="83" t="str">
        <f>IF(SP_SUL!X235="","*",SP_SUL!X235)</f>
        <v>Contrato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CLEBISON (TP-728)</v>
      </c>
      <c r="F235" s="83" t="str">
        <f>IF(SP_SUL!H235="","*",SP_SUL!H235)</f>
        <v>-</v>
      </c>
      <c r="G235" s="83" t="str">
        <f>IF(SP_SUL!M235="","*",SP_SUL!M235)</f>
        <v>ZKW-ZLU</v>
      </c>
      <c r="H235" s="116">
        <f>IF(SP_SUL!K235="","*",SP_SUL!K235)</f>
        <v>104</v>
      </c>
      <c r="I235" s="113">
        <f>IF(SP_SUL!O235="","*",SP_SUL!O235)</f>
        <v>0.45833333333333331</v>
      </c>
      <c r="J235" s="113">
        <f>IF(SP_SUL!P235="","*",SP_SUL!P235)</f>
        <v>6.9444444444444447E-4</v>
      </c>
      <c r="K235" s="83" t="str">
        <f>IF(SP_SUL!AK235="","*",SP_SUL!AK235)</f>
        <v>-</v>
      </c>
      <c r="L235" s="83" t="str">
        <f>IF(SP_SUL!AM235="","*",SP_SUL!AM235)</f>
        <v>ZKW-ZLU</v>
      </c>
      <c r="M235" s="83">
        <f>IF(SP_SUL!AP235="","*",SP_SUL!AP235)</f>
        <v>104</v>
      </c>
      <c r="N235" s="83" t="str">
        <f>IF(SP_SUL!AM235="","*",SP_SUL!AM235)</f>
        <v>ZKW-ZLU</v>
      </c>
      <c r="O235" s="110">
        <f>IF(SP_SUL!BH235="","*",SP_SUL!BH235)</f>
        <v>0</v>
      </c>
      <c r="P235" s="147" t="str">
        <f>IF($A$2=1,IF(SP_SUL!BJ235="","*",SP_SUL!BJ235),IF(SP_SUL!BK235="","*",SP_SUL!BK235))</f>
        <v>Cancelado CCO / Priorização da circulação de trens</v>
      </c>
    </row>
    <row r="236" spans="1:16">
      <c r="A236" s="82">
        <f>IF(SP_SUL!B236="","*",SP_SUL!B236)</f>
        <v>46063</v>
      </c>
      <c r="B236" s="83" t="str">
        <f>IF(SP_SUL!X236="","*",SP_SUL!X236)</f>
        <v>Contrato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ISMAEL(TP-726)</v>
      </c>
      <c r="F236" s="83" t="str">
        <f>IF(SP_SUL!H236="","*",SP_SUL!H236)</f>
        <v>*</v>
      </c>
      <c r="G236" s="83" t="str">
        <f>IF(SP_SUL!M236="","*",SP_SUL!M236)</f>
        <v>ZKW-ZLU</v>
      </c>
      <c r="H236" s="116">
        <f>IF(SP_SUL!K236="","*",SP_SUL!K236)</f>
        <v>104</v>
      </c>
      <c r="I236" s="113">
        <f>IF(SP_SUL!O236="","*",SP_SUL!O236)</f>
        <v>0.45833333333333331</v>
      </c>
      <c r="J236" s="113">
        <f>IF(SP_SUL!P236="","*",SP_SUL!P236)</f>
        <v>6.9444444444444447E-4</v>
      </c>
      <c r="K236" s="83">
        <f>IF(SP_SUL!AK236="","*",SP_SUL!AK236)</f>
        <v>0</v>
      </c>
      <c r="L236" s="83" t="str">
        <f>IF(SP_SUL!AM236="","*",SP_SUL!AM236)</f>
        <v>ZKW-ZLU</v>
      </c>
      <c r="M236" s="83">
        <f>IF(SP_SUL!AP236="","*",SP_SUL!AP236)</f>
        <v>104</v>
      </c>
      <c r="N236" s="83" t="str">
        <f>IF(SP_SUL!AM236="","*",SP_SUL!AM236)</f>
        <v>ZKW-ZLU</v>
      </c>
      <c r="O236" s="110">
        <f>IF(SP_SUL!BH236="","*",SP_SUL!BH236)</f>
        <v>0</v>
      </c>
      <c r="P236" s="147" t="str">
        <f>IF($A$2=1,IF(SP_SUL!BJ236="","*",SP_SUL!BJ236),IF(SP_SUL!BK236="","*",SP_SUL!BK236))</f>
        <v>Cancelado CCO / Priorização da circulação de trens</v>
      </c>
    </row>
    <row r="237" spans="1:16">
      <c r="A237" s="82">
        <f>IF(SP_SUL!B237="","*",SP_SUL!B237)</f>
        <v>46063</v>
      </c>
      <c r="B237" s="83" t="str">
        <f>IF(SP_SUL!X237="","*",SP_SUL!X237)</f>
        <v>Contrato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V89</v>
      </c>
      <c r="F237" s="83" t="str">
        <f>IF(SP_SUL!H237="","*",SP_SUL!H237)</f>
        <v>102ZKW2</v>
      </c>
      <c r="G237" s="83" t="str">
        <f>IF(SP_SUL!M237="","*",SP_SUL!M237)</f>
        <v>ZKW-ZLU</v>
      </c>
      <c r="H237" s="116">
        <f>IF(SP_SUL!K237="","*",SP_SUL!K237)</f>
        <v>106</v>
      </c>
      <c r="I237" s="113">
        <f>IF(SP_SUL!O237="","*",SP_SUL!O237)</f>
        <v>0.41666666666666669</v>
      </c>
      <c r="J237" s="113">
        <f>IF(SP_SUL!P237="","*",SP_SUL!P237)</f>
        <v>0.125</v>
      </c>
      <c r="K237" s="83" t="str">
        <f>IF(SP_SUL!AK237="","*",SP_SUL!AK237)</f>
        <v>102ZKW2</v>
      </c>
      <c r="L237" s="83" t="str">
        <f>IF(SP_SUL!AM237="","*",SP_SUL!AM237)</f>
        <v>ZKW-ZLU</v>
      </c>
      <c r="M237" s="83">
        <f>IF(SP_SUL!AP237="","*",SP_SUL!AP237)</f>
        <v>106</v>
      </c>
      <c r="N237" s="83" t="str">
        <f>IF(SP_SUL!AM237="","*",SP_SUL!AM237)</f>
        <v>ZKW-ZLU</v>
      </c>
      <c r="O237" s="110">
        <f>IF(SP_SUL!BH237="","*",SP_SUL!BH237)</f>
        <v>0</v>
      </c>
      <c r="P237" s="147" t="str">
        <f>IF($A$2=1,IF(SP_SUL!BJ237="","*",SP_SUL!BJ237),IF(SP_SUL!BK237="","*",SP_SUL!BK237))</f>
        <v>Cancelado CCO / Priorização da circulação de trens</v>
      </c>
    </row>
    <row r="238" spans="1:16">
      <c r="A238" s="82">
        <f>IF(SP_SUL!B238="","*",SP_SUL!B238)</f>
        <v>46063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W60</v>
      </c>
      <c r="F238" s="83" t="str">
        <f>IF(SP_SUL!H238="","*",SP_SUL!H238)</f>
        <v>ZEM1302</v>
      </c>
      <c r="G238" s="83" t="str">
        <f>IF(SP_SUL!M238="","*",SP_SUL!M238)</f>
        <v>ZLU-ZWI</v>
      </c>
      <c r="H238" s="116">
        <f>IF(SP_SUL!K238="","*",SP_SUL!K238)</f>
        <v>118</v>
      </c>
      <c r="I238" s="113">
        <f>IF(SP_SUL!O238="","*",SP_SUL!O238)</f>
        <v>0.35416666666666669</v>
      </c>
      <c r="J238" s="113">
        <f>IF(SP_SUL!P238="","*",SP_SUL!P238)</f>
        <v>5.5555555555555552E-2</v>
      </c>
      <c r="K238" s="83" t="str">
        <f>IF(SP_SUL!AK238="","*",SP_SUL!AK238)</f>
        <v>ZEM1302</v>
      </c>
      <c r="L238" s="83" t="str">
        <f>IF(SP_SUL!AM238="","*",SP_SUL!AM238)</f>
        <v>ZLU-ZWI</v>
      </c>
      <c r="M238" s="83">
        <f>IF(SP_SUL!AP238="","*",SP_SUL!AP238)</f>
        <v>118</v>
      </c>
      <c r="N238" s="83" t="str">
        <f>IF(SP_SUL!AM238="","*",SP_SUL!AM238)</f>
        <v>ZLU-ZWI</v>
      </c>
      <c r="O238" s="110">
        <f>IF(SP_SUL!BH238="","*",SP_SUL!BH238)</f>
        <v>0</v>
      </c>
      <c r="P238" s="147" t="str">
        <f>IF($A$2=1,IF(SP_SUL!BJ238="","*",SP_SUL!BJ238),IF(SP_SUL!BK238="","*",SP_SUL!BK238))</f>
        <v>MC1 10h20 / Sem oportuinidade de faixa</v>
      </c>
    </row>
    <row r="239" spans="1:16">
      <c r="A239" s="82">
        <f>IF(SP_SUL!B239="","*",SP_SUL!B239)</f>
        <v>46063</v>
      </c>
      <c r="B239" s="83" t="str">
        <f>IF(SP_SUL!X239="","*",SP_SUL!X239)</f>
        <v>Contrato</v>
      </c>
      <c r="C239" s="83" t="str">
        <f>IF(SP_SUL!S239="","*",SP_SUL!S239)</f>
        <v>SP SUL</v>
      </c>
      <c r="D239" s="83" t="str">
        <f>IF(SP_SUL!T239="","*",SP_SUL!T239)</f>
        <v>ZKE-ZEV</v>
      </c>
      <c r="E239" s="83" t="str">
        <f>IF(SP_SUL!D239="","*",SP_SUL!D239)</f>
        <v>A84</v>
      </c>
      <c r="F239" s="83" t="str">
        <f>IF(SP_SUL!H239="","*",SP_SUL!H239)</f>
        <v>ZWI1</v>
      </c>
      <c r="G239" s="83" t="str">
        <f>IF(SP_SUL!M239="","*",SP_SUL!M239)</f>
        <v>ZWI</v>
      </c>
      <c r="H239" s="116">
        <f>IF(SP_SUL!K239="","*",SP_SUL!K239)</f>
        <v>119</v>
      </c>
      <c r="I239" s="113">
        <f>IF(SP_SUL!O239="","*",SP_SUL!O239)</f>
        <v>0.33333333333333331</v>
      </c>
      <c r="J239" s="113">
        <f>IF(SP_SUL!P239="","*",SP_SUL!P239)</f>
        <v>4.1666666666666664E-2</v>
      </c>
      <c r="K239" s="83" t="str">
        <f>IF(SP_SUL!AK239="","*",SP_SUL!AK239)</f>
        <v>ZWI1</v>
      </c>
      <c r="L239" s="83" t="str">
        <f>IF(SP_SUL!AM239="","*",SP_SUL!AM239)</f>
        <v>ZWI</v>
      </c>
      <c r="M239" s="83">
        <f>IF(SP_SUL!AP239="","*",SP_SUL!AP239)</f>
        <v>119</v>
      </c>
      <c r="N239" s="83" t="str">
        <f>IF(SP_SUL!AM239="","*",SP_SUL!AM239)</f>
        <v>ZWI</v>
      </c>
      <c r="O239" s="110">
        <f>IF(SP_SUL!BH239="","*",SP_SUL!BH239)</f>
        <v>1</v>
      </c>
      <c r="P239" s="147" t="str">
        <f>IF($A$2=1,IF(SP_SUL!BJ239="","*",SP_SUL!BJ239),IF(SP_SUL!BK239="","*",SP_SUL!BK239))</f>
        <v>*</v>
      </c>
    </row>
    <row r="240" spans="1:16">
      <c r="A240" s="82">
        <f>IF(SP_SUL!B240="","*",SP_SUL!B240)</f>
        <v>46063</v>
      </c>
      <c r="B240" s="83" t="str">
        <f>IF(SP_SUL!X240="","*",SP_SUL!X240)</f>
        <v>Contrato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MOD ZRB</v>
      </c>
      <c r="F240" s="83" t="str">
        <f>IF(SP_SUL!H240="","*",SP_SUL!H240)</f>
        <v>-</v>
      </c>
      <c r="G240" s="83" t="str">
        <f>IF(SP_SUL!M240="","*",SP_SUL!M240)</f>
        <v>ZRB-ZEV</v>
      </c>
      <c r="H240" s="116">
        <f>IF(SP_SUL!K240="","*",SP_SUL!K240)</f>
        <v>152.19999999999999</v>
      </c>
      <c r="I240" s="113">
        <f>IF(SP_SUL!O240="","*",SP_SUL!O240)</f>
        <v>0.33333333333333331</v>
      </c>
      <c r="J240" s="113">
        <f>IF(SP_SUL!P240="","*",SP_SUL!P240)</f>
        <v>0.33333333333333331</v>
      </c>
      <c r="K240" s="83" t="str">
        <f>IF(SP_SUL!AK240="","*",SP_SUL!AK240)</f>
        <v>-</v>
      </c>
      <c r="L240" s="83" t="str">
        <f>IF(SP_SUL!AM240="","*",SP_SUL!AM240)</f>
        <v>ZRB-ZEV</v>
      </c>
      <c r="M240" s="83">
        <f>IF(SP_SUL!AP240="","*",SP_SUL!AP240)</f>
        <v>152.19999999999999</v>
      </c>
      <c r="N240" s="83" t="str">
        <f>IF(SP_SUL!AM240="","*",SP_SUL!AM240)</f>
        <v>ZRB-ZEV</v>
      </c>
      <c r="O240" s="110">
        <f>IF(SP_SUL!BH240="","*",SP_SUL!BH240)</f>
        <v>0</v>
      </c>
      <c r="P240" s="147" t="str">
        <f>IF($A$2=1,IF(SP_SUL!BJ240="","*",SP_SUL!BJ240),IF(SP_SUL!BK240="","*",SP_SUL!BK240))</f>
        <v>Cancelado CCO / Priorização da circulação de trens</v>
      </c>
    </row>
    <row r="241" spans="1:16">
      <c r="A241" s="82">
        <f>IF(SP_SUL!B241="","*",SP_SUL!B241)</f>
        <v>46063</v>
      </c>
      <c r="B241" s="83" t="str">
        <f>IF(SP_SUL!X241="","*",SP_SUL!X241)</f>
        <v>Contrato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W97</v>
      </c>
      <c r="F241" s="83" t="str">
        <f>IF(SP_SUL!H241="","*",SP_SUL!H241)</f>
        <v>ZEM1</v>
      </c>
      <c r="G241" s="83" t="str">
        <f>IF(SP_SUL!M241="","*",SP_SUL!M241)</f>
        <v>ZRB-ZEV</v>
      </c>
      <c r="H241" s="116">
        <f>IF(SP_SUL!K241="","*",SP_SUL!K241)</f>
        <v>155.69999999999999</v>
      </c>
      <c r="I241" s="113">
        <f>IF(SP_SUL!O241="","*",SP_SUL!O241)</f>
        <v>0.29166666666666669</v>
      </c>
      <c r="J241" s="113">
        <f>IF(SP_SUL!P241="","*",SP_SUL!P241)</f>
        <v>6.9444444444444447E-4</v>
      </c>
      <c r="K241" s="83" t="str">
        <f>IF(SP_SUL!AK241="","*",SP_SUL!AK241)</f>
        <v>ZEM1</v>
      </c>
      <c r="L241" s="83" t="str">
        <f>IF(SP_SUL!AM241="","*",SP_SUL!AM241)</f>
        <v>ZRB-ZEV</v>
      </c>
      <c r="M241" s="83">
        <f>IF(SP_SUL!AP241="","*",SP_SUL!AP241)</f>
        <v>155.69999999999999</v>
      </c>
      <c r="N241" s="83" t="str">
        <f>IF(SP_SUL!AM241="","*",SP_SUL!AM241)</f>
        <v>ZRB-ZEV</v>
      </c>
      <c r="O241" s="110">
        <f>IF(SP_SUL!BH241="","*",SP_SUL!BH241)</f>
        <v>0</v>
      </c>
      <c r="P241" s="147" t="str">
        <f>IF($A$2=1,IF(SP_SUL!BJ241="","*",SP_SUL!BJ241),IF(SP_SUL!BK241="","*",SP_SUL!BK241))</f>
        <v>Cancelado CCO / Priorização da circulação de trens</v>
      </c>
    </row>
    <row r="242" spans="1:16">
      <c r="A242" s="82">
        <f>IF(SP_SUL!B242="","*",SP_SUL!B242)</f>
        <v>46063</v>
      </c>
      <c r="B242" s="83" t="str">
        <f>IF(SP_SUL!X242="","*",SP_SUL!X242)</f>
        <v>Contrato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V96</v>
      </c>
      <c r="F242" s="83" t="str">
        <f>IF(SP_SUL!H242="","*",SP_SUL!H242)</f>
        <v>K67ZEV2</v>
      </c>
      <c r="G242" s="83" t="str">
        <f>IF(SP_SUL!M242="","*",SP_SUL!M242)</f>
        <v>ZRB-ZEV</v>
      </c>
      <c r="H242" s="116">
        <f>IF(SP_SUL!K242="","*",SP_SUL!K242)</f>
        <v>157.30000000000001</v>
      </c>
      <c r="I242" s="113">
        <f>IF(SP_SUL!O242="","*",SP_SUL!O242)</f>
        <v>0.30555555555555558</v>
      </c>
      <c r="J242" s="113">
        <f>IF(SP_SUL!P242="","*",SP_SUL!P242)</f>
        <v>6.9444444444444447E-4</v>
      </c>
      <c r="K242" s="83" t="str">
        <f>IF(SP_SUL!AK242="","*",SP_SUL!AK242)</f>
        <v>K67ZEV2</v>
      </c>
      <c r="L242" s="83" t="str">
        <f>IF(SP_SUL!AM242="","*",SP_SUL!AM242)</f>
        <v>ZRB-ZEV</v>
      </c>
      <c r="M242" s="83">
        <f>IF(SP_SUL!AP242="","*",SP_SUL!AP242)</f>
        <v>157.30000000000001</v>
      </c>
      <c r="N242" s="83" t="str">
        <f>IF(SP_SUL!AM242="","*",SP_SUL!AM242)</f>
        <v>ZRB-ZEV</v>
      </c>
      <c r="O242" s="110">
        <f>IF(SP_SUL!BH242="","*",SP_SUL!BH242)</f>
        <v>0</v>
      </c>
      <c r="P242" s="147" t="str">
        <f>IF($A$2=1,IF(SP_SUL!BJ242="","*",SP_SUL!BJ242),IF(SP_SUL!BK242="","*",SP_SUL!BK242))</f>
        <v>Cancelado CCO / Priorização da circulação de trens</v>
      </c>
    </row>
    <row r="243" spans="1:16">
      <c r="A243" s="82">
        <f>IF(SP_SUL!B243="","*",SP_SUL!B243)</f>
        <v>46063</v>
      </c>
      <c r="B243" s="83" t="str">
        <f>IF(SP_SUL!X243="","*",SP_SUL!X243)</f>
        <v>Contrato</v>
      </c>
      <c r="C243" s="83" t="str">
        <f>IF(SP_SUL!S243="","*",SP_SUL!S243)</f>
        <v>SP SUL</v>
      </c>
      <c r="D243" s="83" t="str">
        <f>IF(SP_SUL!T243="","*",SP_SUL!T243)</f>
        <v>ZKE-ZEV</v>
      </c>
      <c r="E243" s="83" t="str">
        <f>IF(SP_SUL!D243="","*",SP_SUL!D243)</f>
        <v>WAGNER (TP-903)</v>
      </c>
      <c r="F243" s="83" t="str">
        <f>IF(SP_SUL!H243="","*",SP_SUL!H243)</f>
        <v>-</v>
      </c>
      <c r="G243" s="83" t="str">
        <f>IF(SP_SUL!M243="","*",SP_SUL!M243)</f>
        <v>ZRB-ZEV</v>
      </c>
      <c r="H243" s="116">
        <f>IF(SP_SUL!K243="","*",SP_SUL!K243)</f>
        <v>156.33199999999999</v>
      </c>
      <c r="I243" s="113">
        <f>IF(SP_SUL!O243="","*",SP_SUL!O243)</f>
        <v>0.33333333333333331</v>
      </c>
      <c r="J243" s="113">
        <f>IF(SP_SUL!P243="","*",SP_SUL!P243)</f>
        <v>6.9444444444444447E-4</v>
      </c>
      <c r="K243" s="83" t="str">
        <f>IF(SP_SUL!AK243="","*",SP_SUL!AK243)</f>
        <v>-</v>
      </c>
      <c r="L243" s="83" t="str">
        <f>IF(SP_SUL!AM243="","*",SP_SUL!AM243)</f>
        <v>ZRB-ZEV</v>
      </c>
      <c r="M243" s="83">
        <f>IF(SP_SUL!AP243="","*",SP_SUL!AP243)</f>
        <v>156.33199999999999</v>
      </c>
      <c r="N243" s="83" t="str">
        <f>IF(SP_SUL!AM243="","*",SP_SUL!AM243)</f>
        <v>ZRB-ZEV</v>
      </c>
      <c r="O243" s="110">
        <f>IF(SP_SUL!BH243="","*",SP_SUL!BH243)</f>
        <v>0</v>
      </c>
      <c r="P243" s="147" t="str">
        <f>IF($A$2=1,IF(SP_SUL!BJ243="","*",SP_SUL!BJ243),IF(SP_SUL!BK243="","*",SP_SUL!BK243))</f>
        <v>Cancelado CCO / Priorização da circulação de trens</v>
      </c>
    </row>
    <row r="244" spans="1:16">
      <c r="A244" s="82">
        <f>IF(SP_SUL!B244="","*",SP_SUL!B244)</f>
        <v>46063</v>
      </c>
      <c r="B244" s="83" t="str">
        <f>IF(SP_SUL!X244="","*",SP_SUL!X244)</f>
        <v>Contrato</v>
      </c>
      <c r="C244" s="83" t="str">
        <f>IF(SP_SUL!S244="","*",SP_SUL!S244)</f>
        <v>SP SUL</v>
      </c>
      <c r="D244" s="83" t="str">
        <f>IF(SP_SUL!T244="","*",SP_SUL!T244)</f>
        <v>ZKE-ZEV</v>
      </c>
      <c r="E244" s="83" t="str">
        <f>IF(SP_SUL!D244="","*",SP_SUL!D244)</f>
        <v>CAIQUE (TMA-677)</v>
      </c>
      <c r="F244" s="83" t="str">
        <f>IF(SP_SUL!H244="","*",SP_SUL!H244)</f>
        <v>-</v>
      </c>
      <c r="G244" s="83" t="str">
        <f>IF(SP_SUL!M244="","*",SP_SUL!M244)</f>
        <v>ZRB-ZEV</v>
      </c>
      <c r="H244" s="116">
        <f>IF(SP_SUL!K244="","*",SP_SUL!K244)</f>
        <v>156.93</v>
      </c>
      <c r="I244" s="113">
        <f>IF(SP_SUL!O244="","*",SP_SUL!O244)</f>
        <v>0.33333333333333331</v>
      </c>
      <c r="J244" s="113">
        <f>IF(SP_SUL!P244="","*",SP_SUL!P244)</f>
        <v>6.9444444444444447E-4</v>
      </c>
      <c r="K244" s="83" t="str">
        <f>IF(SP_SUL!AK244="","*",SP_SUL!AK244)</f>
        <v>-</v>
      </c>
      <c r="L244" s="83" t="str">
        <f>IF(SP_SUL!AM244="","*",SP_SUL!AM244)</f>
        <v>ZRB-ZEV</v>
      </c>
      <c r="M244" s="83">
        <f>IF(SP_SUL!AP244="","*",SP_SUL!AP244)</f>
        <v>156.93</v>
      </c>
      <c r="N244" s="83" t="str">
        <f>IF(SP_SUL!AM244="","*",SP_SUL!AM244)</f>
        <v>ZRB-ZEV</v>
      </c>
      <c r="O244" s="110">
        <f>IF(SP_SUL!BH244="","*",SP_SUL!BH244)</f>
        <v>0</v>
      </c>
      <c r="P244" s="147" t="str">
        <f>IF($A$2=1,IF(SP_SUL!BJ244="","*",SP_SUL!BJ244),IF(SP_SUL!BK244="","*",SP_SUL!BK244))</f>
        <v>Cancelado CCO / Priorização da circulação de trens</v>
      </c>
    </row>
    <row r="245" spans="1:16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>
      <c r="A246" s="82">
        <f>IF(SP_SUL!B246="","*",SP_SUL!B246)</f>
        <v>46063</v>
      </c>
      <c r="B246" s="83" t="str">
        <f>IF(SP_SUL!X246="","*",SP_SUL!X246)</f>
        <v>Contrato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MODERNIZAÇÃO SERRA</v>
      </c>
      <c r="F246" s="83" t="str">
        <f>IF(SP_SUL!H246="","*",SP_SUL!H246)</f>
        <v>-</v>
      </c>
      <c r="G246" s="83" t="str">
        <f>IF(SP_SUL!M246="","*",SP_SUL!M246)</f>
        <v>ZEZ-ZXW</v>
      </c>
      <c r="H246" s="116">
        <f>IF(SP_SUL!K246="","*",SP_SUL!K246)</f>
        <v>75.2</v>
      </c>
      <c r="I246" s="113">
        <f>IF(SP_SUL!O246="","*",SP_SUL!O246)</f>
        <v>0.33333333333333331</v>
      </c>
      <c r="J246" s="113">
        <f>IF(SP_SUL!P246="","*",SP_SUL!P246)</f>
        <v>0.33333333333333331</v>
      </c>
      <c r="K246" s="83" t="str">
        <f>IF(SP_SUL!AK246="","*",SP_SUL!AK246)</f>
        <v>-</v>
      </c>
      <c r="L246" s="83" t="str">
        <f>IF(SP_SUL!AM246="","*",SP_SUL!AM246)</f>
        <v>ZEZ-ZXW</v>
      </c>
      <c r="M246" s="83">
        <f>IF(SP_SUL!AP246="","*",SP_SUL!AP246)</f>
        <v>75.2</v>
      </c>
      <c r="N246" s="83" t="str">
        <f>IF(SP_SUL!AM246="","*",SP_SUL!AM246)</f>
        <v>ZEZ-ZXW</v>
      </c>
      <c r="O246" s="110">
        <f>IF(SP_SUL!BH246="","*",SP_SUL!BH246)</f>
        <v>0</v>
      </c>
      <c r="P246" s="147" t="str">
        <f>IF($A$2=1,IF(SP_SUL!BJ246="","*",SP_SUL!BJ246),IF(SP_SUL!BK246="","*",SP_SUL!BK246))</f>
        <v>Cancelado CCO / Priorização da circulação de trens</v>
      </c>
    </row>
    <row r="247" spans="1:16">
      <c r="A247" s="82">
        <f>IF(SP_SUL!B247="","*",SP_SUL!B247)</f>
        <v>46063</v>
      </c>
      <c r="B247" s="83" t="str">
        <f>IF(SP_SUL!X247="","*",SP_SUL!X247)</f>
        <v>Contrato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W61</v>
      </c>
      <c r="F247" s="83" t="str">
        <f>IF(SP_SUL!H247="","*",SP_SUL!H247)</f>
        <v>K67ZEV-1</v>
      </c>
      <c r="G247" s="83" t="str">
        <f>IF(SP_SUL!M247="","*",SP_SUL!M247)</f>
        <v>ZEZ-ZXW</v>
      </c>
      <c r="H247" s="116">
        <f>IF(SP_SUL!K247="","*",SP_SUL!K247)</f>
        <v>75.2</v>
      </c>
      <c r="I247" s="113">
        <f>IF(SP_SUL!O247="","*",SP_SUL!O247)</f>
        <v>0.3125</v>
      </c>
      <c r="J247" s="113">
        <f>IF(SP_SUL!P247="","*",SP_SUL!P247)</f>
        <v>6.9444444444444447E-4</v>
      </c>
      <c r="K247" s="83" t="str">
        <f>IF(SP_SUL!AK247="","*",SP_SUL!AK247)</f>
        <v>K67ZEV-1</v>
      </c>
      <c r="L247" s="83" t="str">
        <f>IF(SP_SUL!AM247="","*",SP_SUL!AM247)</f>
        <v>ZEZ-ZXW</v>
      </c>
      <c r="M247" s="83">
        <f>IF(SP_SUL!AP247="","*",SP_SUL!AP247)</f>
        <v>75.2</v>
      </c>
      <c r="N247" s="83" t="str">
        <f>IF(SP_SUL!AM247="","*",SP_SUL!AM247)</f>
        <v>ZEZ-ZXW</v>
      </c>
      <c r="O247" s="110">
        <f>IF(SP_SUL!BH247="","*",SP_SUL!BH247)</f>
        <v>2</v>
      </c>
      <c r="P247" s="147" t="str">
        <f>IF($A$2=1,IF(SP_SUL!BJ247="","*",SP_SUL!BJ247),IF(SP_SUL!BK247="","*",SP_SUL!BK247))</f>
        <v>Devido o cancelamento do bloco, alterado a programação para realizar o deslocamento das turmas / Em deslocamento</v>
      </c>
    </row>
    <row r="248" spans="1:16">
      <c r="A248" s="82">
        <f>IF(SP_SUL!B248="","*",SP_SUL!B248)</f>
        <v>46063</v>
      </c>
      <c r="B248" s="83" t="str">
        <f>IF(SP_SUL!X248="","*",SP_SUL!X248)</f>
        <v>Contrato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K67ZEV-1</v>
      </c>
      <c r="G248" s="83" t="str">
        <f>IF(SP_SUL!M248="","*",SP_SUL!M248)</f>
        <v>ZEZ-ZXW</v>
      </c>
      <c r="H248" s="116">
        <f>IF(SP_SUL!K248="","*",SP_SUL!K248)</f>
        <v>75.2</v>
      </c>
      <c r="I248" s="113">
        <f>IF(SP_SUL!O248="","*",SP_SUL!O248)</f>
        <v>0.3125</v>
      </c>
      <c r="J248" s="113">
        <f>IF(SP_SUL!P248="","*",SP_SUL!P248)</f>
        <v>6.9444444444444447E-4</v>
      </c>
      <c r="K248" s="83" t="str">
        <f>IF(SP_SUL!AK248="","*",SP_SUL!AK248)</f>
        <v>K67ZEV-1</v>
      </c>
      <c r="L248" s="83" t="str">
        <f>IF(SP_SUL!AM248="","*",SP_SUL!AM248)</f>
        <v>ZEZ-ZXW</v>
      </c>
      <c r="M248" s="83">
        <f>IF(SP_SUL!AP248="","*",SP_SUL!AP248)</f>
        <v>75.2</v>
      </c>
      <c r="N248" s="83" t="str">
        <f>IF(SP_SUL!AM248="","*",SP_SUL!AM248)</f>
        <v>ZEZ-ZXW</v>
      </c>
      <c r="O248" s="110">
        <f>IF(SP_SUL!BH248="","*",SP_SUL!BH248)</f>
        <v>0</v>
      </c>
      <c r="P248" s="147" t="str">
        <f>IF($A$2=1,IF(SP_SUL!BJ248="","*",SP_SUL!BJ248),IF(SP_SUL!BK248="","*",SP_SUL!BK248))</f>
        <v>Cancelado CCO / Priorização da circulação de trens</v>
      </c>
    </row>
    <row r="249" spans="1:16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>
      <c r="A250" s="82">
        <f>IF(SP_SUL!B250="","*",SP_SUL!B250)</f>
        <v>46063</v>
      </c>
      <c r="B250" s="83" t="str">
        <f>IF(SP_SUL!X250="","*",SP_SUL!X250)</f>
        <v>Contrato</v>
      </c>
      <c r="C250" s="83" t="str">
        <f>IF(SP_SUL!S250="","*",SP_SUL!S250)</f>
        <v>SP SUL</v>
      </c>
      <c r="D250" s="83" t="str">
        <f>IF(SP_SUL!T250="","*",SP_SUL!T250)</f>
        <v>ZEV-ZPT</v>
      </c>
      <c r="E250" s="83" t="str">
        <f>IF(SP_SUL!D250="","*",SP_SUL!D250)</f>
        <v>MODERNIZAÇÃO SERRA</v>
      </c>
      <c r="F250" s="83" t="str">
        <f>IF(SP_SUL!H250="","*",SP_SUL!H250)</f>
        <v>-</v>
      </c>
      <c r="G250" s="83" t="str">
        <f>IF(SP_SUL!M250="","*",SP_SUL!M250)</f>
        <v>ZGP-ZPT</v>
      </c>
      <c r="H250" s="116">
        <f>IF(SP_SUL!K250="","*",SP_SUL!K250)</f>
        <v>102.48</v>
      </c>
      <c r="I250" s="113">
        <f>IF(SP_SUL!O250="","*",SP_SUL!O250)</f>
        <v>0.33333333333333331</v>
      </c>
      <c r="J250" s="113">
        <f>IF(SP_SUL!P250="","*",SP_SUL!P250)</f>
        <v>0.22916666666666666</v>
      </c>
      <c r="K250" s="83" t="str">
        <f>IF(SP_SUL!AK250="","*",SP_SUL!AK250)</f>
        <v>-</v>
      </c>
      <c r="L250" s="83" t="str">
        <f>IF(SP_SUL!AM250="","*",SP_SUL!AM250)</f>
        <v>ZGP-ZPT</v>
      </c>
      <c r="M250" s="83">
        <f>IF(SP_SUL!AP250="","*",SP_SUL!AP250)</f>
        <v>102.48</v>
      </c>
      <c r="N250" s="83" t="str">
        <f>IF(SP_SUL!AM250="","*",SP_SUL!AM250)</f>
        <v>ZGP-ZPT</v>
      </c>
      <c r="O250" s="110">
        <f>IF(SP_SUL!BH250="","*",SP_SUL!BH250)</f>
        <v>0</v>
      </c>
      <c r="P250" s="147" t="str">
        <f>IF($A$2=1,IF(SP_SUL!BJ250="","*",SP_SUL!BJ250),IF(SP_SUL!BK250="","*",SP_SUL!BK250))</f>
        <v>Cancelado CCO / Priorização da circulação de trens</v>
      </c>
    </row>
    <row r="251" spans="1:16">
      <c r="A251" s="82">
        <f>IF(SP_SUL!B251="","*",SP_SUL!B251)</f>
        <v>46063</v>
      </c>
      <c r="B251" s="83" t="str">
        <f>IF(SP_SUL!X251="","*",SP_SUL!X251)</f>
        <v>Contrato</v>
      </c>
      <c r="C251" s="83" t="str">
        <f>IF(SP_SUL!S251="","*",SP_SUL!S251)</f>
        <v>SP SUL</v>
      </c>
      <c r="D251" s="83" t="str">
        <f>IF(SP_SUL!T251="","*",SP_SUL!T251)</f>
        <v>ZEV-ZPT</v>
      </c>
      <c r="E251" s="83" t="str">
        <f>IF(SP_SUL!D251="","*",SP_SUL!D251)</f>
        <v>W62</v>
      </c>
      <c r="F251" s="83" t="str">
        <f>IF(SP_SUL!H251="","*",SP_SUL!H251)</f>
        <v>ZPT1051</v>
      </c>
      <c r="G251" s="83" t="str">
        <f>IF(SP_SUL!M251="","*",SP_SUL!M251)</f>
        <v>ZGP</v>
      </c>
      <c r="H251" s="116">
        <f>IF(SP_SUL!K251="","*",SP_SUL!K251)</f>
        <v>102.1</v>
      </c>
      <c r="I251" s="113">
        <f>IF(SP_SUL!O251="","*",SP_SUL!O251)</f>
        <v>0.3125</v>
      </c>
      <c r="J251" s="113">
        <f>IF(SP_SUL!P251="","*",SP_SUL!P251)</f>
        <v>6.9444444444444447E-4</v>
      </c>
      <c r="K251" s="83" t="str">
        <f>IF(SP_SUL!AK251="","*",SP_SUL!AK251)</f>
        <v>ZPT1051</v>
      </c>
      <c r="L251" s="83" t="str">
        <f>IF(SP_SUL!AM251="","*",SP_SUL!AM251)</f>
        <v>ZGP</v>
      </c>
      <c r="M251" s="83">
        <f>IF(SP_SUL!AP251="","*",SP_SUL!AP251)</f>
        <v>102.1</v>
      </c>
      <c r="N251" s="83" t="str">
        <f>IF(SP_SUL!AM251="","*",SP_SUL!AM251)</f>
        <v>ZGP</v>
      </c>
      <c r="O251" s="110">
        <f>IF(SP_SUL!BH251="","*",SP_SUL!BH251)</f>
        <v>2</v>
      </c>
      <c r="P251" s="147" t="str">
        <f>IF($A$2=1,IF(SP_SUL!BJ251="","*",SP_SUL!BJ251),IF(SP_SUL!BK251="","*",SP_SUL!BK251))</f>
        <v xml:space="preserve">Devido o cancelamento do bloco, alterado a programação para realizar descarga de equipamento no km102. </v>
      </c>
    </row>
    <row r="252" spans="1:16">
      <c r="A252" s="82">
        <f>IF(SP_SUL!B252="","*",SP_SUL!B252)</f>
        <v>46063</v>
      </c>
      <c r="B252" s="83" t="str">
        <f>IF(SP_SUL!X252="","*",SP_SUL!X252)</f>
        <v>Oportunidade</v>
      </c>
      <c r="C252" s="83" t="str">
        <f>IF(SP_SUL!S252="","*",SP_SUL!S252)</f>
        <v>SP SUL</v>
      </c>
      <c r="D252" s="83" t="str">
        <f>IF(SP_SUL!T252="","*",SP_SUL!T252)</f>
        <v>ZPT-ZPG</v>
      </c>
      <c r="E252" s="83" t="str">
        <f>IF(SP_SUL!D252="","*",SP_SUL!D252)</f>
        <v>DIEGO (TF-42)</v>
      </c>
      <c r="F252" s="83" t="str">
        <f>IF(SP_SUL!H252="","*",SP_SUL!H252)</f>
        <v>-</v>
      </c>
      <c r="G252" s="83" t="str">
        <f>IF(SP_SUL!M252="","*",SP_SUL!M252)</f>
        <v>PAT-ZGM</v>
      </c>
      <c r="H252" s="116">
        <f>IF(SP_SUL!K252="","*",SP_SUL!K252)</f>
        <v>109.05</v>
      </c>
      <c r="I252" s="113">
        <f>IF(SP_SUL!O252="","*",SP_SUL!O252)</f>
        <v>0.41666666666666669</v>
      </c>
      <c r="J252" s="113">
        <f>IF(SP_SUL!P252="","*",SP_SUL!P252)</f>
        <v>8.3333333333333329E-2</v>
      </c>
      <c r="K252" s="83" t="str">
        <f>IF(SP_SUL!AK252="","*",SP_SUL!AK252)</f>
        <v>-</v>
      </c>
      <c r="L252" s="83" t="str">
        <f>IF(SP_SUL!AM252="","*",SP_SUL!AM252)</f>
        <v>PAT-ZGM</v>
      </c>
      <c r="M252" s="83">
        <f>IF(SP_SUL!AP252="","*",SP_SUL!AP252)</f>
        <v>109.05</v>
      </c>
      <c r="N252" s="83" t="str">
        <f>IF(SP_SUL!AM252="","*",SP_SUL!AM252)</f>
        <v>PAT-ZGM</v>
      </c>
      <c r="O252" s="110">
        <f>IF(SP_SUL!BH252="","*",SP_SUL!BH252)</f>
        <v>0</v>
      </c>
      <c r="P252" s="147" t="str">
        <f>IF($A$2=1,IF(SP_SUL!BJ252="","*",SP_SUL!BJ252),IF(SP_SUL!BK252="","*",SP_SUL!BK252))</f>
        <v>TP não solicita intervalo / realizando trabalho emergêncial</v>
      </c>
    </row>
    <row r="253" spans="1:16">
      <c r="A253" s="82">
        <f>IF(SP_SUL!B253="","*",SP_SUL!B253)</f>
        <v>46063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ZPT-ZPG</v>
      </c>
      <c r="E253" s="83" t="str">
        <f>IF(SP_SUL!D253="","*",SP_SUL!D253)</f>
        <v>EXPANSÃO TURMA 1</v>
      </c>
      <c r="F253" s="83" t="str">
        <f>IF(SP_SUL!H253="","*",SP_SUL!H253)</f>
        <v>-</v>
      </c>
      <c r="G253" s="83" t="str">
        <f>IF(SP_SUL!M253="","*",SP_SUL!M253)</f>
        <v>ZZV-ZPG</v>
      </c>
      <c r="H253" s="116">
        <f>IF(SP_SUL!K253="","*",SP_SUL!K253)</f>
        <v>123.76</v>
      </c>
      <c r="I253" s="113">
        <f>IF(SP_SUL!O253="","*",SP_SUL!O253)</f>
        <v>0.33333333333333331</v>
      </c>
      <c r="J253" s="113">
        <f>IF(SP_SUL!P253="","*",SP_SUL!P253)</f>
        <v>8.3333333333333329E-2</v>
      </c>
      <c r="K253" s="83" t="str">
        <f>IF(SP_SUL!AK253="","*",SP_SUL!AK253)</f>
        <v>-</v>
      </c>
      <c r="L253" s="83" t="str">
        <f>IF(SP_SUL!AM253="","*",SP_SUL!AM253)</f>
        <v>ZZV-ZPG</v>
      </c>
      <c r="M253" s="83">
        <f>IF(SP_SUL!AP253="","*",SP_SUL!AP253)</f>
        <v>123.76</v>
      </c>
      <c r="N253" s="83" t="str">
        <f>IF(SP_SUL!AM253="","*",SP_SUL!AM253)</f>
        <v>ZZV-ZPG</v>
      </c>
      <c r="O253" s="110">
        <f>IF(SP_SUL!BH253="","*",SP_SUL!BH253)</f>
        <v>0</v>
      </c>
      <c r="P253" s="147" t="str">
        <f>IF($A$2=1,IF(SP_SUL!BJ253="","*",SP_SUL!BJ253),IF(SP_SUL!BK253="","*",SP_SUL!BK253))</f>
        <v>TP não solicita intervalo/ condições climáticas (chuva)</v>
      </c>
    </row>
    <row r="254" spans="1:16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*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>
      <c r="A256" s="82">
        <f>IF(SP_SUL!B256="","*",SP_SUL!B256)</f>
        <v>46064</v>
      </c>
      <c r="B256" s="83" t="str">
        <f>IF(SP_SUL!X256="","*",SP_SUL!X256)</f>
        <v>Oportunidade</v>
      </c>
      <c r="C256" s="83" t="str">
        <f>IF(SP_SUL!S256="","*",SP_SUL!S256)</f>
        <v>SP SUL</v>
      </c>
      <c r="D256" s="83" t="str">
        <f>IF(SP_SUL!T256="","*",SP_SUL!T256)</f>
        <v>ZBV-ZRX</v>
      </c>
      <c r="E256" s="83" t="str">
        <f>IF(SP_SUL!D256="","*",SP_SUL!D256)</f>
        <v>EXPANSÃO TURMA 1</v>
      </c>
      <c r="F256" s="83" t="str">
        <f>IF(SP_SUL!H256="","*",SP_SUL!H256)</f>
        <v>-</v>
      </c>
      <c r="G256" s="83" t="str">
        <f>IF(SP_SUL!M256="","*",SP_SUL!M256)</f>
        <v>ZCD</v>
      </c>
      <c r="H256" s="116">
        <f>IF(SP_SUL!K256="","*",SP_SUL!K256)</f>
        <v>113.6</v>
      </c>
      <c r="I256" s="113">
        <f>IF(SP_SUL!O256="","*",SP_SUL!O256)</f>
        <v>0.375</v>
      </c>
      <c r="J256" s="113">
        <f>IF(SP_SUL!P256="","*",SP_SUL!P256)</f>
        <v>6.25E-2</v>
      </c>
      <c r="K256" s="83" t="str">
        <f>IF(SP_SUL!AK256="","*",SP_SUL!AK256)</f>
        <v>-</v>
      </c>
      <c r="L256" s="83" t="str">
        <f>IF(SP_SUL!AM256="","*",SP_SUL!AM256)</f>
        <v>ZCD</v>
      </c>
      <c r="M256" s="83">
        <f>IF(SP_SUL!AP256="","*",SP_SUL!AP256)</f>
        <v>113.6</v>
      </c>
      <c r="N256" s="83" t="str">
        <f>IF(SP_SUL!AM256="","*",SP_SUL!AM256)</f>
        <v>ZCD</v>
      </c>
      <c r="O256" s="110" t="str">
        <f>IF(SP_SUL!BH256="","*",SP_SUL!BH256)</f>
        <v>*</v>
      </c>
      <c r="P256" s="147" t="str">
        <f>IF($A$2=1,IF(SP_SUL!BJ256="","*",SP_SUL!BJ256),IF(SP_SUL!BK256="","*",SP_SUL!BK256))</f>
        <v>*</v>
      </c>
    </row>
    <row r="257" spans="1:16">
      <c r="A257" s="82">
        <f>IF(SP_SUL!B257="","*",SP_SUL!B257)</f>
        <v>46064</v>
      </c>
      <c r="B257" s="83" t="str">
        <f>IF(SP_SUL!X257="","*",SP_SUL!X257)</f>
        <v>Oportunidade</v>
      </c>
      <c r="C257" s="83" t="str">
        <f>IF(SP_SUL!S257="","*",SP_SUL!S257)</f>
        <v>SP SUL</v>
      </c>
      <c r="D257" s="83" t="str">
        <f>IF(SP_SUL!T257="","*",SP_SUL!T257)</f>
        <v>ZBV-ZRX</v>
      </c>
      <c r="E257" s="83" t="str">
        <f>IF(SP_SUL!D257="","*",SP_SUL!D257)</f>
        <v>KLECIO (TP-699)</v>
      </c>
      <c r="F257" s="83" t="str">
        <f>IF(SP_SUL!H257="","*",SP_SUL!H257)</f>
        <v>-</v>
      </c>
      <c r="G257" s="83" t="str">
        <f>IF(SP_SUL!M257="","*",SP_SUL!M257)</f>
        <v>ZRX-ZRQ</v>
      </c>
      <c r="H257" s="116">
        <f>IF(SP_SUL!K257="","*",SP_SUL!K257)</f>
        <v>134.85</v>
      </c>
      <c r="I257" s="113">
        <f>IF(SP_SUL!O257="","*",SP_SUL!O257)</f>
        <v>0.35416666666666669</v>
      </c>
      <c r="J257" s="113">
        <f>IF(SP_SUL!P257="","*",SP_SUL!P257)</f>
        <v>6.25E-2</v>
      </c>
      <c r="K257" s="83" t="str">
        <f>IF(SP_SUL!AK257="","*",SP_SUL!AK257)</f>
        <v>-</v>
      </c>
      <c r="L257" s="83" t="str">
        <f>IF(SP_SUL!AM257="","*",SP_SUL!AM257)</f>
        <v>ZRX-ZRQ</v>
      </c>
      <c r="M257" s="83">
        <f>IF(SP_SUL!AP257="","*",SP_SUL!AP257)</f>
        <v>134.85</v>
      </c>
      <c r="N257" s="83" t="str">
        <f>IF(SP_SUL!AM257="","*",SP_SUL!AM257)</f>
        <v>ZRX-ZRQ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Oportunidade</v>
      </c>
      <c r="C258" s="83" t="str">
        <f>IF(SP_SUL!S258="","*",SP_SUL!S258)</f>
        <v>SP SUL</v>
      </c>
      <c r="D258" s="83" t="str">
        <f>IF(SP_SUL!T258="","*",SP_SUL!T258)</f>
        <v>ZBV-ZRX</v>
      </c>
      <c r="E258" s="83" t="str">
        <f>IF(SP_SUL!D258="","*",SP_SUL!D258)</f>
        <v>W58</v>
      </c>
      <c r="F258" s="83">
        <f>IF(SP_SUL!H258="","*",SP_SUL!H258)</f>
        <v>106109</v>
      </c>
      <c r="G258" s="83" t="str">
        <f>IF(SP_SUL!M258="","*",SP_SUL!M258)</f>
        <v>ZBM-ZHO</v>
      </c>
      <c r="H258" s="116">
        <f>IF(SP_SUL!K258="","*",SP_SUL!K258)</f>
        <v>57</v>
      </c>
      <c r="I258" s="113">
        <f>IF(SP_SUL!O258="","*",SP_SUL!O258)</f>
        <v>0.33333333333333331</v>
      </c>
      <c r="J258" s="113">
        <f>IF(SP_SUL!P258="","*",SP_SUL!P258)</f>
        <v>4.1666666666666664E-2</v>
      </c>
      <c r="K258" s="83">
        <f>IF(SP_SUL!AK258="","*",SP_SUL!AK258)</f>
        <v>106109</v>
      </c>
      <c r="L258" s="83" t="str">
        <f>IF(SP_SUL!AM258="","*",SP_SUL!AM258)</f>
        <v>ZBM-ZHO</v>
      </c>
      <c r="M258" s="83">
        <f>IF(SP_SUL!AP258="","*",SP_SUL!AP258)</f>
        <v>57</v>
      </c>
      <c r="N258" s="83" t="str">
        <f>IF(SP_SUL!AM258="","*",SP_SUL!AM258)</f>
        <v>ZBM-ZHO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>
        <f>IF(SP_SUL!B259="","*",SP_SUL!B259)</f>
        <v>46064</v>
      </c>
      <c r="B259" s="83" t="str">
        <f>IF(SP_SUL!X259="","*",SP_SUL!X259)</f>
        <v>Oportunidade</v>
      </c>
      <c r="C259" s="83" t="str">
        <f>IF(SP_SUL!S259="","*",SP_SUL!S259)</f>
        <v>SP SUL</v>
      </c>
      <c r="D259" s="83" t="str">
        <f>IF(SP_SUL!T259="","*",SP_SUL!T259)</f>
        <v>ZBV-ZRX</v>
      </c>
      <c r="E259" s="83" t="str">
        <f>IF(SP_SUL!D259="","*",SP_SUL!D259)</f>
        <v>E42</v>
      </c>
      <c r="F259" s="83" t="str">
        <f>IF(SP_SUL!H259="","*",SP_SUL!H259)</f>
        <v>ZBV3</v>
      </c>
      <c r="G259" s="83" t="str">
        <f>IF(SP_SUL!M259="","*",SP_SUL!M259)</f>
        <v>ZBM</v>
      </c>
      <c r="H259" s="116">
        <f>IF(SP_SUL!K259="","*",SP_SUL!K259)</f>
        <v>54.96</v>
      </c>
      <c r="I259" s="113">
        <f>IF(SP_SUL!O259="","*",SP_SUL!O259)</f>
        <v>0.45833333333333331</v>
      </c>
      <c r="J259" s="113">
        <f>IF(SP_SUL!P259="","*",SP_SUL!P259)</f>
        <v>8.3333333333333329E-2</v>
      </c>
      <c r="K259" s="83" t="str">
        <f>IF(SP_SUL!AK259="","*",SP_SUL!AK259)</f>
        <v>ZBV3</v>
      </c>
      <c r="L259" s="83" t="str">
        <f>IF(SP_SUL!AM259="","*",SP_SUL!AM259)</f>
        <v>ZBM</v>
      </c>
      <c r="M259" s="83">
        <f>IF(SP_SUL!AP259="","*",SP_SUL!AP259)</f>
        <v>54.96</v>
      </c>
      <c r="N259" s="83" t="str">
        <f>IF(SP_SUL!AM259="","*",SP_SUL!AM259)</f>
        <v>ZBM</v>
      </c>
      <c r="O259" s="110" t="str">
        <f>IF(SP_SUL!BH259="","*",SP_SUL!BH259)</f>
        <v>*</v>
      </c>
      <c r="P259" s="147" t="str">
        <f>IF($A$2=1,IF(SP_SUL!BJ259="","*",SP_SUL!BJ259),IF(SP_SUL!BK259="","*",SP_SUL!BK259))</f>
        <v>*</v>
      </c>
    </row>
    <row r="260" spans="1:16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>
        <f>IF(SP_SUL!B261="","*",SP_SUL!B261)</f>
        <v>46064</v>
      </c>
      <c r="B261" s="83" t="str">
        <f>IF(SP_SUL!X261="","*",SP_SUL!X261)</f>
        <v>Oportunidade</v>
      </c>
      <c r="C261" s="83" t="str">
        <f>IF(SP_SUL!S261="","*",SP_SUL!S261)</f>
        <v>SP SUL</v>
      </c>
      <c r="D261" s="83" t="str">
        <f>IF(SP_SUL!T261="","*",SP_SUL!T261)</f>
        <v>ZBV-ZKE</v>
      </c>
      <c r="E261" s="83" t="str">
        <f>IF(SP_SUL!D261="","*",SP_SUL!D261)</f>
        <v>EDSON (TP-780)</v>
      </c>
      <c r="F261" s="83" t="str">
        <f>IF(SP_SUL!H261="","*",SP_SUL!H261)</f>
        <v>-</v>
      </c>
      <c r="G261" s="83" t="str">
        <f>IF(SP_SUL!M261="","*",SP_SUL!M261)</f>
        <v>ZDS-ZQB</v>
      </c>
      <c r="H261" s="116">
        <f>IF(SP_SUL!K261="","*",SP_SUL!K261)</f>
        <v>243.3</v>
      </c>
      <c r="I261" s="113">
        <f>IF(SP_SUL!O261="","*",SP_SUL!O261)</f>
        <v>0.39583333333333331</v>
      </c>
      <c r="J261" s="113">
        <f>IF(SP_SUL!P261="","*",SP_SUL!P261)</f>
        <v>8.3333333333333329E-2</v>
      </c>
      <c r="K261" s="83" t="str">
        <f>IF(SP_SUL!AK261="","*",SP_SUL!AK261)</f>
        <v>-</v>
      </c>
      <c r="L261" s="83" t="str">
        <f>IF(SP_SUL!AM261="","*",SP_SUL!AM261)</f>
        <v>ZDS-ZQB</v>
      </c>
      <c r="M261" s="83">
        <f>IF(SP_SUL!AP261="","*",SP_SUL!AP261)</f>
        <v>243.3</v>
      </c>
      <c r="N261" s="83" t="str">
        <f>IF(SP_SUL!AM261="","*",SP_SUL!AM261)</f>
        <v>ZDS-ZQB</v>
      </c>
      <c r="O261" s="110" t="str">
        <f>IF(SP_SUL!BH261="","*",SP_SUL!BH261)</f>
        <v>*</v>
      </c>
      <c r="P261" s="147" t="str">
        <f>IF($A$2=1,IF(SP_SUL!BJ261="","*",SP_SUL!BJ261),IF(SP_SUL!BK261="","*",SP_SUL!BK261))</f>
        <v>*</v>
      </c>
    </row>
    <row r="262" spans="1:16">
      <c r="A262" s="82">
        <f>IF(SP_SUL!B262="","*",SP_SUL!B262)</f>
        <v>46064</v>
      </c>
      <c r="B262" s="83" t="str">
        <f>IF(SP_SUL!X262="","*",SP_SUL!X262)</f>
        <v>Contrato</v>
      </c>
      <c r="C262" s="83" t="str">
        <f>IF(SP_SUL!S262="","*",SP_SUL!S262)</f>
        <v>SP SUL</v>
      </c>
      <c r="D262" s="83" t="str">
        <f>IF(SP_SUL!T262="","*",SP_SUL!T262)</f>
        <v>ZBV-ZKE</v>
      </c>
      <c r="E262" s="83" t="str">
        <f>IF(SP_SUL!D262="","*",SP_SUL!D262)</f>
        <v>V93</v>
      </c>
      <c r="F262" s="83" t="str">
        <f>IF(SP_SUL!H262="","*",SP_SUL!H262)</f>
        <v>ZYU1</v>
      </c>
      <c r="G262" s="83" t="str">
        <f>IF(SP_SUL!M262="","*",SP_SUL!M262)</f>
        <v>ZYU-ZST</v>
      </c>
      <c r="H262" s="116">
        <f>IF(SP_SUL!K262="","*",SP_SUL!K262)</f>
        <v>204.5</v>
      </c>
      <c r="I262" s="113">
        <f>IF(SP_SUL!O262="","*",SP_SUL!O262)</f>
        <v>0.375</v>
      </c>
      <c r="J262" s="113">
        <f>IF(SP_SUL!P262="","*",SP_SUL!P262)</f>
        <v>0.125</v>
      </c>
      <c r="K262" s="83" t="str">
        <f>IF(SP_SUL!AK262="","*",SP_SUL!AK262)</f>
        <v>ZYU1</v>
      </c>
      <c r="L262" s="83" t="str">
        <f>IF(SP_SUL!AM262="","*",SP_SUL!AM262)</f>
        <v>ZYU-ZST</v>
      </c>
      <c r="M262" s="83">
        <f>IF(SP_SUL!AP262="","*",SP_SUL!AP262)</f>
        <v>204.5</v>
      </c>
      <c r="N262" s="83" t="str">
        <f>IF(SP_SUL!AM262="","*",SP_SUL!AM262)</f>
        <v>ZYU-ZST</v>
      </c>
      <c r="O262" s="110" t="str">
        <f>IF(SP_SUL!BH262="","*",SP_SUL!BH262)</f>
        <v>*</v>
      </c>
      <c r="P262" s="147" t="str">
        <f>IF($A$2=1,IF(SP_SUL!BJ262="","*",SP_SUL!BJ262),IF(SP_SUL!BK262="","*",SP_SUL!BK262))</f>
        <v>*</v>
      </c>
    </row>
    <row r="263" spans="1:16">
      <c r="A263" s="82">
        <f>IF(SP_SUL!B263="","*",SP_SUL!B263)</f>
        <v>46064</v>
      </c>
      <c r="B263" s="83" t="str">
        <f>IF(SP_SUL!X263="","*",SP_SUL!X263)</f>
        <v>Oportunidade</v>
      </c>
      <c r="C263" s="83" t="str">
        <f>IF(SP_SUL!S263="","*",SP_SUL!S263)</f>
        <v>SP SUL</v>
      </c>
      <c r="D263" s="83" t="str">
        <f>IF(SP_SUL!T263="","*",SP_SUL!T263)</f>
        <v>ZBV-ZKE</v>
      </c>
      <c r="E263" s="83" t="str">
        <f>IF(SP_SUL!D263="","*",SP_SUL!D263)</f>
        <v>ROGÉRIO (TP-730)</v>
      </c>
      <c r="F263" s="83" t="str">
        <f>IF(SP_SUL!H263="","*",SP_SUL!H263)</f>
        <v>-</v>
      </c>
      <c r="G263" s="83" t="str">
        <f>IF(SP_SUL!M263="","*",SP_SUL!M263)</f>
        <v>ZYU-ZST</v>
      </c>
      <c r="H263" s="116">
        <f>IF(SP_SUL!K263="","*",SP_SUL!K263)</f>
        <v>205</v>
      </c>
      <c r="I263" s="113">
        <f>IF(SP_SUL!O263="","*",SP_SUL!O263)</f>
        <v>0.39583333333333331</v>
      </c>
      <c r="J263" s="113">
        <f>IF(SP_SUL!P263="","*",SP_SUL!P263)</f>
        <v>8.3333333333333329E-2</v>
      </c>
      <c r="K263" s="83" t="str">
        <f>IF(SP_SUL!AK263="","*",SP_SUL!AK263)</f>
        <v>-</v>
      </c>
      <c r="L263" s="83" t="str">
        <f>IF(SP_SUL!AM263="","*",SP_SUL!AM263)</f>
        <v>ZYU-ZST</v>
      </c>
      <c r="M263" s="83">
        <f>IF(SP_SUL!AP263="","*",SP_SUL!AP263)</f>
        <v>205</v>
      </c>
      <c r="N263" s="83" t="str">
        <f>IF(SP_SUL!AM263="","*",SP_SUL!AM263)</f>
        <v>ZYU-ZST</v>
      </c>
      <c r="O263" s="110" t="str">
        <f>IF(SP_SUL!BH263="","*",SP_SUL!BH263)</f>
        <v>*</v>
      </c>
      <c r="P263" s="147" t="str">
        <f>IF($A$2=1,IF(SP_SUL!BJ263="","*",SP_SUL!BJ263),IF(SP_SUL!BK263="","*",SP_SUL!BK263))</f>
        <v>*</v>
      </c>
    </row>
    <row r="264" spans="1:16">
      <c r="A264" s="82">
        <f>IF(SP_SUL!B264="","*",SP_SUL!B264)</f>
        <v>46064</v>
      </c>
      <c r="B264" s="83" t="str">
        <f>IF(SP_SUL!X264="","*",SP_SUL!X264)</f>
        <v>Oportunidade</v>
      </c>
      <c r="C264" s="83" t="str">
        <f>IF(SP_SUL!S264="","*",SP_SUL!S264)</f>
        <v>SP SUL</v>
      </c>
      <c r="D264" s="83" t="str">
        <f>IF(SP_SUL!T264="","*",SP_SUL!T264)</f>
        <v>ZBV-ZKE</v>
      </c>
      <c r="E264" s="83" t="str">
        <f>IF(SP_SUL!D264="","*",SP_SUL!D264)</f>
        <v>W59</v>
      </c>
      <c r="F264" s="83" t="str">
        <f>IF(SP_SUL!H264="","*",SP_SUL!H264)</f>
        <v>ZYU1</v>
      </c>
      <c r="G264" s="83" t="str">
        <f>IF(SP_SUL!M264="","*",SP_SUL!M264)</f>
        <v>ZYU</v>
      </c>
      <c r="H264" s="116">
        <f>IF(SP_SUL!K264="","*",SP_SUL!K264)</f>
        <v>203.57</v>
      </c>
      <c r="I264" s="113">
        <f>IF(SP_SUL!O264="","*",SP_SUL!O264)</f>
        <v>0.35416666666666669</v>
      </c>
      <c r="J264" s="113">
        <f>IF(SP_SUL!P264="","*",SP_SUL!P264)</f>
        <v>6.25E-2</v>
      </c>
      <c r="K264" s="83" t="str">
        <f>IF(SP_SUL!AK264="","*",SP_SUL!AK264)</f>
        <v>ZYU1</v>
      </c>
      <c r="L264" s="83" t="str">
        <f>IF(SP_SUL!AM264="","*",SP_SUL!AM264)</f>
        <v>ZYU</v>
      </c>
      <c r="M264" s="83">
        <f>IF(SP_SUL!AP264="","*",SP_SUL!AP264)</f>
        <v>203.57</v>
      </c>
      <c r="N264" s="83" t="str">
        <f>IF(SP_SUL!AM264="","*",SP_SUL!AM264)</f>
        <v>ZYU</v>
      </c>
      <c r="O264" s="110" t="str">
        <f>IF(SP_SUL!BH264="","*",SP_SUL!BH264)</f>
        <v>*</v>
      </c>
      <c r="P264" s="147" t="str">
        <f>IF($A$2=1,IF(SP_SUL!BJ264="","*",SP_SUL!BJ264),IF(SP_SUL!BK264="","*",SP_SUL!BK264))</f>
        <v>*</v>
      </c>
    </row>
    <row r="265" spans="1:16">
      <c r="A265" s="82">
        <f>IF(SP_SUL!B265="","*",SP_SUL!B265)</f>
        <v>46064</v>
      </c>
      <c r="B265" s="83" t="str">
        <f>IF(SP_SUL!X265="","*",SP_SUL!X265)</f>
        <v>Oportunidade</v>
      </c>
      <c r="C265" s="83" t="str">
        <f>IF(SP_SUL!S265="","*",SP_SUL!S265)</f>
        <v>SP SUL</v>
      </c>
      <c r="D265" s="83" t="str">
        <f>IF(SP_SUL!T265="","*",SP_SUL!T265)</f>
        <v>ZBV-ZKE</v>
      </c>
      <c r="E265" s="83" t="str">
        <f>IF(SP_SUL!D265="","*",SP_SUL!D265)</f>
        <v>ROBSON (TP-729)</v>
      </c>
      <c r="F265" s="83" t="str">
        <f>IF(SP_SUL!H265="","*",SP_SUL!H265)</f>
        <v>-</v>
      </c>
      <c r="G265" s="83" t="str">
        <f>IF(SP_SUL!M265="","*",SP_SUL!M265)</f>
        <v>ZDY-ZFY</v>
      </c>
      <c r="H265" s="116">
        <f>IF(SP_SUL!K265="","*",SP_SUL!K265)</f>
        <v>190.3</v>
      </c>
      <c r="I265" s="113">
        <f>IF(SP_SUL!O265="","*",SP_SUL!O265)</f>
        <v>0.39583333333333331</v>
      </c>
      <c r="J265" s="113">
        <f>IF(SP_SUL!P265="","*",SP_SUL!P265)</f>
        <v>8.3333333333333329E-2</v>
      </c>
      <c r="K265" s="83" t="str">
        <f>IF(SP_SUL!AK265="","*",SP_SUL!AK265)</f>
        <v>-</v>
      </c>
      <c r="L265" s="83" t="str">
        <f>IF(SP_SUL!AM265="","*",SP_SUL!AM265)</f>
        <v>ZDY-ZFY</v>
      </c>
      <c r="M265" s="83">
        <f>IF(SP_SUL!AP265="","*",SP_SUL!AP265)</f>
        <v>190.3</v>
      </c>
      <c r="N265" s="83" t="str">
        <f>IF(SP_SUL!AM265="","*",SP_SUL!AM265)</f>
        <v>ZDY-ZFY</v>
      </c>
      <c r="O265" s="110" t="str">
        <f>IF(SP_SUL!BH265="","*",SP_SUL!BH265)</f>
        <v>*</v>
      </c>
      <c r="P265" s="147" t="str">
        <f>IF($A$2=1,IF(SP_SUL!BJ265="","*",SP_SUL!BJ265),IF(SP_SUL!BK265="","*",SP_SUL!BK265))</f>
        <v>*</v>
      </c>
    </row>
    <row r="266" spans="1:16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>
        <f>IF(SP_SUL!B267="","*",SP_SUL!B267)</f>
        <v>46064</v>
      </c>
      <c r="B267" s="83" t="str">
        <f>IF(SP_SUL!X267="","*",SP_SUL!X267)</f>
        <v>Oportunidade</v>
      </c>
      <c r="C267" s="83" t="str">
        <f>IF(SP_SUL!S267="","*",SP_SUL!S267)</f>
        <v>SP SUL</v>
      </c>
      <c r="D267" s="83" t="str">
        <f>IF(SP_SUL!T267="","*",SP_SUL!T267)</f>
        <v>ZKE-ZEV</v>
      </c>
      <c r="E267" s="83" t="str">
        <f>IF(SP_SUL!D267="","*",SP_SUL!D267)</f>
        <v>E17</v>
      </c>
      <c r="F267" s="83" t="str">
        <f>IF(SP_SUL!H267="","*",SP_SUL!H267)</f>
        <v>102ZKW2</v>
      </c>
      <c r="G267" s="83" t="str">
        <f>IF(SP_SUL!M267="","*",SP_SUL!M267)</f>
        <v>ZKW-ZLU</v>
      </c>
      <c r="H267" s="116">
        <f>IF(SP_SUL!K267="","*",SP_SUL!K267)</f>
        <v>100.56100000000001</v>
      </c>
      <c r="I267" s="113">
        <f>IF(SP_SUL!O267="","*",SP_SUL!O267)</f>
        <v>0.41666666666666669</v>
      </c>
      <c r="J267" s="113">
        <f>IF(SP_SUL!P267="","*",SP_SUL!P267)</f>
        <v>0.125</v>
      </c>
      <c r="K267" s="83" t="str">
        <f>IF(SP_SUL!AK267="","*",SP_SUL!AK267)</f>
        <v>102ZKW2</v>
      </c>
      <c r="L267" s="83" t="str">
        <f>IF(SP_SUL!AM267="","*",SP_SUL!AM267)</f>
        <v>ZKW-ZLU</v>
      </c>
      <c r="M267" s="83">
        <f>IF(SP_SUL!AP267="","*",SP_SUL!AP267)</f>
        <v>100.56100000000001</v>
      </c>
      <c r="N267" s="83" t="str">
        <f>IF(SP_SUL!AM267="","*",SP_SUL!AM267)</f>
        <v>ZKW-ZLU</v>
      </c>
      <c r="O267" s="110" t="str">
        <f>IF(SP_SUL!BH267="","*",SP_SUL!BH267)</f>
        <v>*</v>
      </c>
      <c r="P267" s="147" t="str">
        <f>IF($A$2=1,IF(SP_SUL!BJ267="","*",SP_SUL!BJ267),IF(SP_SUL!BK267="","*",SP_SUL!BK267))</f>
        <v>*</v>
      </c>
    </row>
    <row r="268" spans="1:16">
      <c r="A268" s="82">
        <f>IF(SP_SUL!B268="","*",SP_SUL!B268)</f>
        <v>46064</v>
      </c>
      <c r="B268" s="83" t="str">
        <f>IF(SP_SUL!X268="","*",SP_SUL!X268)</f>
        <v>Oportunidade</v>
      </c>
      <c r="C268" s="83" t="str">
        <f>IF(SP_SUL!S268="","*",SP_SUL!S268)</f>
        <v>SP SUL</v>
      </c>
      <c r="D268" s="83" t="str">
        <f>IF(SP_SUL!T268="","*",SP_SUL!T268)</f>
        <v>ZKE-ZEV</v>
      </c>
      <c r="E268" s="83" t="str">
        <f>IF(SP_SUL!D268="","*",SP_SUL!D268)</f>
        <v>EDSON (TP-719)</v>
      </c>
      <c r="F268" s="83" t="str">
        <f>IF(SP_SUL!H268="","*",SP_SUL!H268)</f>
        <v>-</v>
      </c>
      <c r="G268" s="83" t="str">
        <f>IF(SP_SUL!M268="","*",SP_SUL!M268)</f>
        <v>ZKW-ZLU</v>
      </c>
      <c r="H268" s="116">
        <f>IF(SP_SUL!K268="","*",SP_SUL!K268)</f>
        <v>102</v>
      </c>
      <c r="I268" s="113">
        <f>IF(SP_SUL!O268="","*",SP_SUL!O268)</f>
        <v>0.45833333333333331</v>
      </c>
      <c r="J268" s="113">
        <f>IF(SP_SUL!P268="","*",SP_SUL!P268)</f>
        <v>6.25E-2</v>
      </c>
      <c r="K268" s="83" t="str">
        <f>IF(SP_SUL!AK268="","*",SP_SUL!AK268)</f>
        <v>-</v>
      </c>
      <c r="L268" s="83" t="str">
        <f>IF(SP_SUL!AM268="","*",SP_SUL!AM268)</f>
        <v>ZKW-ZLU</v>
      </c>
      <c r="M268" s="83">
        <f>IF(SP_SUL!AP268="","*",SP_SUL!AP268)</f>
        <v>102</v>
      </c>
      <c r="N268" s="83" t="str">
        <f>IF(SP_SUL!AM268="","*",SP_SUL!AM268)</f>
        <v>ZKW-ZLU</v>
      </c>
      <c r="O268" s="110" t="str">
        <f>IF(SP_SUL!BH268="","*",SP_SUL!BH268)</f>
        <v>*</v>
      </c>
      <c r="P268" s="147" t="str">
        <f>IF($A$2=1,IF(SP_SUL!BJ268="","*",SP_SUL!BJ268),IF(SP_SUL!BK268="","*",SP_SUL!BK268))</f>
        <v>*</v>
      </c>
    </row>
    <row r="269" spans="1:16">
      <c r="A269" s="82">
        <f>IF(SP_SUL!B269="","*",SP_SUL!B269)</f>
        <v>46064</v>
      </c>
      <c r="B269" s="83" t="str">
        <f>IF(SP_SUL!X269="","*",SP_SUL!X269)</f>
        <v>Oportunidade</v>
      </c>
      <c r="C269" s="83" t="str">
        <f>IF(SP_SUL!S269="","*",SP_SUL!S269)</f>
        <v>SP SUL</v>
      </c>
      <c r="D269" s="83" t="str">
        <f>IF(SP_SUL!T269="","*",SP_SUL!T269)</f>
        <v>ZKE-ZEV</v>
      </c>
      <c r="E269" s="83" t="str">
        <f>IF(SP_SUL!D269="","*",SP_SUL!D269)</f>
        <v>CLEBISON (TP-728)</v>
      </c>
      <c r="F269" s="83" t="str">
        <f>IF(SP_SUL!H269="","*",SP_SUL!H269)</f>
        <v>-</v>
      </c>
      <c r="G269" s="83" t="str">
        <f>IF(SP_SUL!M269="","*",SP_SUL!M269)</f>
        <v>ZKW-ZLU</v>
      </c>
      <c r="H269" s="116">
        <f>IF(SP_SUL!K269="","*",SP_SUL!K269)</f>
        <v>104</v>
      </c>
      <c r="I269" s="113">
        <f>IF(SP_SUL!O269="","*",SP_SUL!O269)</f>
        <v>0.45833333333333331</v>
      </c>
      <c r="J269" s="113">
        <f>IF(SP_SUL!P269="","*",SP_SUL!P269)</f>
        <v>6.25E-2</v>
      </c>
      <c r="K269" s="83" t="str">
        <f>IF(SP_SUL!AK269="","*",SP_SUL!AK269)</f>
        <v>-</v>
      </c>
      <c r="L269" s="83" t="str">
        <f>IF(SP_SUL!AM269="","*",SP_SUL!AM269)</f>
        <v>ZKW-ZLU</v>
      </c>
      <c r="M269" s="83">
        <f>IF(SP_SUL!AP269="","*",SP_SUL!AP269)</f>
        <v>104</v>
      </c>
      <c r="N269" s="83" t="str">
        <f>IF(SP_SUL!AM269="","*",SP_SUL!AM269)</f>
        <v>ZKW-ZLU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>
        <f>IF(SP_SUL!B270="","*",SP_SUL!B270)</f>
        <v>46064</v>
      </c>
      <c r="B270" s="83" t="str">
        <f>IF(SP_SUL!X270="","*",SP_SUL!X270)</f>
        <v>Oportunidade</v>
      </c>
      <c r="C270" s="83" t="str">
        <f>IF(SP_SUL!S270="","*",SP_SUL!S270)</f>
        <v>SP SUL</v>
      </c>
      <c r="D270" s="83" t="str">
        <f>IF(SP_SUL!T270="","*",SP_SUL!T270)</f>
        <v>ZKE-ZEV</v>
      </c>
      <c r="E270" s="83" t="str">
        <f>IF(SP_SUL!D270="","*",SP_SUL!D270)</f>
        <v>ISMAEL(TP-726)</v>
      </c>
      <c r="F270" s="83" t="str">
        <f>IF(SP_SUL!H270="","*",SP_SUL!H270)</f>
        <v>*</v>
      </c>
      <c r="G270" s="83" t="str">
        <f>IF(SP_SUL!M270="","*",SP_SUL!M270)</f>
        <v>ZKW-ZLU</v>
      </c>
      <c r="H270" s="116">
        <f>IF(SP_SUL!K270="","*",SP_SUL!K270)</f>
        <v>104</v>
      </c>
      <c r="I270" s="113">
        <f>IF(SP_SUL!O270="","*",SP_SUL!O270)</f>
        <v>0.45833333333333331</v>
      </c>
      <c r="J270" s="113">
        <f>IF(SP_SUL!P270="","*",SP_SUL!P270)</f>
        <v>6.25E-2</v>
      </c>
      <c r="K270" s="83">
        <f>IF(SP_SUL!AK270="","*",SP_SUL!AK270)</f>
        <v>0</v>
      </c>
      <c r="L270" s="83" t="str">
        <f>IF(SP_SUL!AM270="","*",SP_SUL!AM270)</f>
        <v>ZKW-ZLU</v>
      </c>
      <c r="M270" s="83">
        <f>IF(SP_SUL!AP270="","*",SP_SUL!AP270)</f>
        <v>104</v>
      </c>
      <c r="N270" s="83" t="str">
        <f>IF(SP_SUL!AM270="","*",SP_SUL!AM270)</f>
        <v>ZKW-ZLU</v>
      </c>
      <c r="O270" s="110" t="str">
        <f>IF(SP_SUL!BH270="","*",SP_SUL!BH270)</f>
        <v>*</v>
      </c>
      <c r="P270" s="147" t="str">
        <f>IF($A$2=1,IF(SP_SUL!BJ270="","*",SP_SUL!BJ270),IF(SP_SUL!BK270="","*",SP_SUL!BK270))</f>
        <v>*</v>
      </c>
    </row>
    <row r="271" spans="1:16">
      <c r="A271" s="82">
        <f>IF(SP_SUL!B271="","*",SP_SUL!B271)</f>
        <v>46064</v>
      </c>
      <c r="B271" s="83" t="str">
        <f>IF(SP_SUL!X271="","*",SP_SUL!X271)</f>
        <v>Oportunidade</v>
      </c>
      <c r="C271" s="83" t="str">
        <f>IF(SP_SUL!S271="","*",SP_SUL!S271)</f>
        <v>SP SUL</v>
      </c>
      <c r="D271" s="83" t="str">
        <f>IF(SP_SUL!T271="","*",SP_SUL!T271)</f>
        <v>ZKE-ZEV</v>
      </c>
      <c r="E271" s="83" t="str">
        <f>IF(SP_SUL!D271="","*",SP_SUL!D271)</f>
        <v>V89</v>
      </c>
      <c r="F271" s="83" t="str">
        <f>IF(SP_SUL!H271="","*",SP_SUL!H271)</f>
        <v>102ZKW2</v>
      </c>
      <c r="G271" s="83" t="str">
        <f>IF(SP_SUL!M271="","*",SP_SUL!M271)</f>
        <v>ZKW-ZLU</v>
      </c>
      <c r="H271" s="116">
        <f>IF(SP_SUL!K271="","*",SP_SUL!K271)</f>
        <v>106</v>
      </c>
      <c r="I271" s="113">
        <f>IF(SP_SUL!O271="","*",SP_SUL!O271)</f>
        <v>0.41666666666666669</v>
      </c>
      <c r="J271" s="113">
        <f>IF(SP_SUL!P271="","*",SP_SUL!P271)</f>
        <v>8.3333333333333329E-2</v>
      </c>
      <c r="K271" s="83" t="str">
        <f>IF(SP_SUL!AK271="","*",SP_SUL!AK271)</f>
        <v>102ZKW2</v>
      </c>
      <c r="L271" s="83" t="str">
        <f>IF(SP_SUL!AM271="","*",SP_SUL!AM271)</f>
        <v>ZKW-ZLU</v>
      </c>
      <c r="M271" s="83">
        <f>IF(SP_SUL!AP271="","*",SP_SUL!AP271)</f>
        <v>106</v>
      </c>
      <c r="N271" s="83" t="str">
        <f>IF(SP_SUL!AM271="","*",SP_SUL!AM271)</f>
        <v>ZKW-ZLU</v>
      </c>
      <c r="O271" s="110" t="str">
        <f>IF(SP_SUL!BH271="","*",SP_SUL!BH271)</f>
        <v>*</v>
      </c>
      <c r="P271" s="147" t="str">
        <f>IF($A$2=1,IF(SP_SUL!BJ271="","*",SP_SUL!BJ271),IF(SP_SUL!BK271="","*",SP_SUL!BK271))</f>
        <v>*</v>
      </c>
    </row>
    <row r="272" spans="1:16">
      <c r="A272" s="82">
        <f>IF(SP_SUL!B272="","*",SP_SUL!B272)</f>
        <v>46064</v>
      </c>
      <c r="B272" s="83" t="str">
        <f>IF(SP_SUL!X272="","*",SP_SUL!X272)</f>
        <v>Oportunidade</v>
      </c>
      <c r="C272" s="83" t="str">
        <f>IF(SP_SUL!S272="","*",SP_SUL!S272)</f>
        <v>SP SUL</v>
      </c>
      <c r="D272" s="83" t="str">
        <f>IF(SP_SUL!T272="","*",SP_SUL!T272)</f>
        <v>ZKE-ZEV</v>
      </c>
      <c r="E272" s="83" t="str">
        <f>IF(SP_SUL!D272="","*",SP_SUL!D272)</f>
        <v>W60</v>
      </c>
      <c r="F272" s="83" t="str">
        <f>IF(SP_SUL!H272="","*",SP_SUL!H272)</f>
        <v>ZEM1302</v>
      </c>
      <c r="G272" s="83" t="str">
        <f>IF(SP_SUL!M272="","*",SP_SUL!M272)</f>
        <v>ZLU-ZWI</v>
      </c>
      <c r="H272" s="116">
        <f>IF(SP_SUL!K272="","*",SP_SUL!K272)</f>
        <v>118</v>
      </c>
      <c r="I272" s="113">
        <f>IF(SP_SUL!O272="","*",SP_SUL!O272)</f>
        <v>0.35416666666666669</v>
      </c>
      <c r="J272" s="113">
        <f>IF(SP_SUL!P272="","*",SP_SUL!P272)</f>
        <v>5.5555555555555552E-2</v>
      </c>
      <c r="K272" s="83" t="str">
        <f>IF(SP_SUL!AK272="","*",SP_SUL!AK272)</f>
        <v>ZEM1302</v>
      </c>
      <c r="L272" s="83" t="str">
        <f>IF(SP_SUL!AM272="","*",SP_SUL!AM272)</f>
        <v>ZLU-ZWI</v>
      </c>
      <c r="M272" s="83">
        <f>IF(SP_SUL!AP272="","*",SP_SUL!AP272)</f>
        <v>118</v>
      </c>
      <c r="N272" s="83" t="str">
        <f>IF(SP_SUL!AM272="","*",SP_SUL!AM272)</f>
        <v>ZLU-ZWI</v>
      </c>
      <c r="O272" s="110" t="str">
        <f>IF(SP_SUL!BH272="","*",SP_SUL!BH272)</f>
        <v>*</v>
      </c>
      <c r="P272" s="147" t="str">
        <f>IF($A$2=1,IF(SP_SUL!BJ272="","*",SP_SUL!BJ272),IF(SP_SUL!BK272="","*",SP_SUL!BK272))</f>
        <v>*</v>
      </c>
    </row>
    <row r="273" spans="1:16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>
        <f>IF(SP_SUL!B274="","*",SP_SUL!B274)</f>
        <v>46064</v>
      </c>
      <c r="B274" s="83" t="str">
        <f>IF(SP_SUL!X274="","*",SP_SUL!X274)</f>
        <v>*</v>
      </c>
      <c r="C274" s="83" t="str">
        <f>IF(SP_SUL!S274="","*",SP_SUL!S274)</f>
        <v>SP SUL</v>
      </c>
      <c r="D274" s="83" t="str">
        <f>IF(SP_SUL!T274="","*",SP_SUL!T274)</f>
        <v>ZKE-ZEV</v>
      </c>
      <c r="E274" s="83" t="str">
        <f>IF(SP_SUL!D274="","*",SP_SUL!D274)</f>
        <v>CAIQUE (TMA-677)</v>
      </c>
      <c r="F274" s="83" t="str">
        <f>IF(SP_SUL!H274="","*",SP_SUL!H274)</f>
        <v>-</v>
      </c>
      <c r="G274" s="83" t="str">
        <f>IF(SP_SUL!M274="","*",SP_SUL!M274)</f>
        <v>ZWI-ZEM</v>
      </c>
      <c r="H274" s="116">
        <f>IF(SP_SUL!K274="","*",SP_SUL!K274)</f>
        <v>123.465</v>
      </c>
      <c r="I274" s="113">
        <f>IF(SP_SUL!O274="","*",SP_SUL!O274)</f>
        <v>0.35416666666666669</v>
      </c>
      <c r="J274" s="113">
        <f>IF(SP_SUL!P274="","*",SP_SUL!P274)</f>
        <v>6.9444444444444448E-2</v>
      </c>
      <c r="K274" s="83" t="str">
        <f>IF(SP_SUL!AK274="","*",SP_SUL!AK274)</f>
        <v>-</v>
      </c>
      <c r="L274" s="83" t="str">
        <f>IF(SP_SUL!AM274="","*",SP_SUL!AM274)</f>
        <v>ZWI-ZEM</v>
      </c>
      <c r="M274" s="83">
        <f>IF(SP_SUL!AP274="","*",SP_SUL!AP274)</f>
        <v>123.465</v>
      </c>
      <c r="N274" s="83" t="str">
        <f>IF(SP_SUL!AM274="","*",SP_SUL!AM274)</f>
        <v>ZWI-ZEM</v>
      </c>
      <c r="O274" s="110" t="str">
        <f>IF(SP_SUL!BH274="","*",SP_SUL!BH274)</f>
        <v>*</v>
      </c>
      <c r="P274" s="147" t="str">
        <f>IF($A$2=1,IF(SP_SUL!BJ274="","*",SP_SUL!BJ274),IF(SP_SUL!BK274="","*",SP_SUL!BK274))</f>
        <v>*</v>
      </c>
    </row>
    <row r="275" spans="1:16">
      <c r="A275" s="82">
        <f>IF(SP_SUL!B275="","*",SP_SUL!B275)</f>
        <v>46064</v>
      </c>
      <c r="B275" s="83" t="str">
        <f>IF(SP_SUL!X275="","*",SP_SUL!X275)</f>
        <v>*</v>
      </c>
      <c r="C275" s="83" t="str">
        <f>IF(SP_SUL!S275="","*",SP_SUL!S275)</f>
        <v>SP SUL</v>
      </c>
      <c r="D275" s="83" t="str">
        <f>IF(SP_SUL!T275="","*",SP_SUL!T275)</f>
        <v>ZKE-ZEV</v>
      </c>
      <c r="E275" s="83" t="str">
        <f>IF(SP_SUL!D275="","*",SP_SUL!D275)</f>
        <v>ADENISON (TP-810)</v>
      </c>
      <c r="F275" s="83" t="str">
        <f>IF(SP_SUL!H275="","*",SP_SUL!H275)</f>
        <v>-</v>
      </c>
      <c r="G275" s="83" t="str">
        <f>IF(SP_SUL!M275="","*",SP_SUL!M275)</f>
        <v>ZWI-ZEM</v>
      </c>
      <c r="H275" s="116">
        <f>IF(SP_SUL!K275="","*",SP_SUL!K275)</f>
        <v>123.929</v>
      </c>
      <c r="I275" s="113">
        <f>IF(SP_SUL!O275="","*",SP_SUL!O275)</f>
        <v>0.35416666666666669</v>
      </c>
      <c r="J275" s="113">
        <f>IF(SP_SUL!P275="","*",SP_SUL!P275)</f>
        <v>6.9444444444444448E-2</v>
      </c>
      <c r="K275" s="83" t="str">
        <f>IF(SP_SUL!AK275="","*",SP_SUL!AK275)</f>
        <v>-</v>
      </c>
      <c r="L275" s="83" t="str">
        <f>IF(SP_SUL!AM275="","*",SP_SUL!AM275)</f>
        <v>ZWI-ZEM</v>
      </c>
      <c r="M275" s="83">
        <f>IF(SP_SUL!AP275="","*",SP_SUL!AP275)</f>
        <v>123.929</v>
      </c>
      <c r="N275" s="83" t="str">
        <f>IF(SP_SUL!AM275="","*",SP_SUL!AM275)</f>
        <v>ZWI-ZEM</v>
      </c>
      <c r="O275" s="110" t="str">
        <f>IF(SP_SUL!BH275="","*",SP_SUL!BH275)</f>
        <v>*</v>
      </c>
      <c r="P275" s="147" t="str">
        <f>IF($A$2=1,IF(SP_SUL!BJ275="","*",SP_SUL!BJ275),IF(SP_SUL!BK275="","*",SP_SUL!BK275))</f>
        <v>*</v>
      </c>
    </row>
    <row r="276" spans="1:16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>
        <f>IF(SP_SUL!B277="","*",SP_SUL!B277)</f>
        <v>46064</v>
      </c>
      <c r="B277" s="83" t="str">
        <f>IF(SP_SUL!X277="","*",SP_SUL!X277)</f>
        <v>Oportunidade</v>
      </c>
      <c r="C277" s="83" t="str">
        <f>IF(SP_SUL!S277="","*",SP_SUL!S277)</f>
        <v>SP SUL</v>
      </c>
      <c r="D277" s="83" t="str">
        <f>IF(SP_SUL!T277="","*",SP_SUL!T277)</f>
        <v>ZEV-ZPT</v>
      </c>
      <c r="E277" s="83" t="str">
        <f>IF(SP_SUL!D277="","*",SP_SUL!D277)</f>
        <v>W95</v>
      </c>
      <c r="F277" s="83" t="str">
        <f>IF(SP_SUL!H277="","*",SP_SUL!H277)</f>
        <v>Z3ZEV</v>
      </c>
      <c r="G277" s="83" t="str">
        <f>IF(SP_SUL!M277="","*",SP_SUL!M277)</f>
        <v>ZEV-ZTP</v>
      </c>
      <c r="H277" s="116">
        <f>IF(SP_SUL!K277="","*",SP_SUL!K277)</f>
        <v>67</v>
      </c>
      <c r="I277" s="113">
        <f>IF(SP_SUL!O277="","*",SP_SUL!O277)</f>
        <v>0.33333333333333331</v>
      </c>
      <c r="J277" s="113">
        <f>IF(SP_SUL!P277="","*",SP_SUL!P277)</f>
        <v>4.1666666666666664E-2</v>
      </c>
      <c r="K277" s="83" t="str">
        <f>IF(SP_SUL!AK277="","*",SP_SUL!AK277)</f>
        <v>Z3ZEV</v>
      </c>
      <c r="L277" s="83" t="str">
        <f>IF(SP_SUL!AM277="","*",SP_SUL!AM277)</f>
        <v>ZEV-ZTP</v>
      </c>
      <c r="M277" s="83">
        <f>IF(SP_SUL!AP277="","*",SP_SUL!AP277)</f>
        <v>67</v>
      </c>
      <c r="N277" s="83" t="str">
        <f>IF(SP_SUL!AM277="","*",SP_SUL!AM277)</f>
        <v>ZEV-ZTP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>
        <f>IF(SP_SUL!B278="","*",SP_SUL!B278)</f>
        <v>46064</v>
      </c>
      <c r="B278" s="83" t="str">
        <f>IF(SP_SUL!X278="","*",SP_SUL!X278)</f>
        <v>Contrato</v>
      </c>
      <c r="C278" s="83" t="str">
        <f>IF(SP_SUL!S278="","*",SP_SUL!S278)</f>
        <v>SP SUL</v>
      </c>
      <c r="D278" s="83" t="str">
        <f>IF(SP_SUL!T278="","*",SP_SUL!T278)</f>
        <v>ZEV-ZPT</v>
      </c>
      <c r="E278" s="83" t="str">
        <f>IF(SP_SUL!D278="","*",SP_SUL!D278)</f>
        <v>A84</v>
      </c>
      <c r="F278" s="83" t="str">
        <f>IF(SP_SUL!H278="","*",SP_SUL!H278)</f>
        <v>ZEV-2</v>
      </c>
      <c r="G278" s="83" t="str">
        <f>IF(SP_SUL!M278="","*",SP_SUL!M278)</f>
        <v>ZEV-ZPT</v>
      </c>
      <c r="H278" s="116">
        <f>IF(SP_SUL!K278="","*",SP_SUL!K278)</f>
        <v>66</v>
      </c>
      <c r="I278" s="113">
        <f>IF(SP_SUL!O278="","*",SP_SUL!O278)</f>
        <v>0.3125</v>
      </c>
      <c r="J278" s="113">
        <f>IF(SP_SUL!P278="","*",SP_SUL!P278)</f>
        <v>4.1666666666666664E-2</v>
      </c>
      <c r="K278" s="83" t="str">
        <f>IF(SP_SUL!AK278="","*",SP_SUL!AK278)</f>
        <v>ZEV-2</v>
      </c>
      <c r="L278" s="83" t="str">
        <f>IF(SP_SUL!AM278="","*",SP_SUL!AM278)</f>
        <v>ZEV-ZPT</v>
      </c>
      <c r="M278" s="83">
        <f>IF(SP_SUL!AP278="","*",SP_SUL!AP278)</f>
        <v>66</v>
      </c>
      <c r="N278" s="83" t="str">
        <f>IF(SP_SUL!AM278="","*",SP_SUL!AM278)</f>
        <v>ZEV-ZPT</v>
      </c>
      <c r="O278" s="110" t="str">
        <f>IF(SP_SUL!BH278="","*",SP_SUL!BH278)</f>
        <v>*</v>
      </c>
      <c r="P278" s="147" t="str">
        <f>IF($A$2=1,IF(SP_SUL!BJ278="","*",SP_SUL!BJ278),IF(SP_SUL!BK278="","*",SP_SUL!BK278))</f>
        <v>*</v>
      </c>
    </row>
    <row r="279" spans="1:16">
      <c r="A279" s="82">
        <f>IF(SP_SUL!B279="","*",SP_SUL!B279)</f>
        <v>46064</v>
      </c>
      <c r="B279" s="83" t="str">
        <f>IF(SP_SUL!X279="","*",SP_SUL!X279)</f>
        <v>Oportunidade</v>
      </c>
      <c r="C279" s="83" t="str">
        <f>IF(SP_SUL!S279="","*",SP_SUL!S279)</f>
        <v>SP SUL</v>
      </c>
      <c r="D279" s="83" t="str">
        <f>IF(SP_SUL!T279="","*",SP_SUL!T279)</f>
        <v>ZPT-ZPG</v>
      </c>
      <c r="E279" s="83" t="str">
        <f>IF(SP_SUL!D279="","*",SP_SUL!D279)</f>
        <v>DIEGO (TF-42)</v>
      </c>
      <c r="F279" s="83" t="str">
        <f>IF(SP_SUL!H279="","*",SP_SUL!H279)</f>
        <v>-</v>
      </c>
      <c r="G279" s="83" t="str">
        <f>IF(SP_SUL!M279="","*",SP_SUL!M279)</f>
        <v>PAT-ZGM</v>
      </c>
      <c r="H279" s="116">
        <f>IF(SP_SUL!K279="","*",SP_SUL!K279)</f>
        <v>109.05</v>
      </c>
      <c r="I279" s="113">
        <f>IF(SP_SUL!O279="","*",SP_SUL!O279)</f>
        <v>0.41666666666666669</v>
      </c>
      <c r="J279" s="113">
        <f>IF(SP_SUL!P279="","*",SP_SUL!P279)</f>
        <v>8.3333333333333329E-2</v>
      </c>
      <c r="K279" s="83" t="str">
        <f>IF(SP_SUL!AK279="","*",SP_SUL!AK279)</f>
        <v>-</v>
      </c>
      <c r="L279" s="83" t="str">
        <f>IF(SP_SUL!AM279="","*",SP_SUL!AM279)</f>
        <v>PAT-ZGM</v>
      </c>
      <c r="M279" s="83">
        <f>IF(SP_SUL!AP279="","*",SP_SUL!AP279)</f>
        <v>109.05</v>
      </c>
      <c r="N279" s="83" t="str">
        <f>IF(SP_SUL!AM279="","*",SP_SUL!AM279)</f>
        <v>PAT-ZGM</v>
      </c>
      <c r="O279" s="110" t="str">
        <f>IF(SP_SUL!BH279="","*",SP_SUL!BH279)</f>
        <v>*</v>
      </c>
      <c r="P279" s="147" t="str">
        <f>IF($A$2=1,IF(SP_SUL!BJ279="","*",SP_SUL!BJ279),IF(SP_SUL!BK279="","*",SP_SUL!BK279))</f>
        <v>*</v>
      </c>
    </row>
    <row r="280" spans="1:16">
      <c r="A280" s="82">
        <f>IF(SP_SUL!B280="","*",SP_SUL!B280)</f>
        <v>46064</v>
      </c>
      <c r="B280" s="83" t="str">
        <f>IF(SP_SUL!X280="","*",SP_SUL!X280)</f>
        <v>Oportunidade</v>
      </c>
      <c r="C280" s="83" t="str">
        <f>IF(SP_SUL!S280="","*",SP_SUL!S280)</f>
        <v>SP SUL</v>
      </c>
      <c r="D280" s="83" t="str">
        <f>IF(SP_SUL!T280="","*",SP_SUL!T280)</f>
        <v>ZPT-ZPG</v>
      </c>
      <c r="E280" s="83" t="str">
        <f>IF(SP_SUL!D280="","*",SP_SUL!D280)</f>
        <v>EXPANSÃO TURMA 1</v>
      </c>
      <c r="F280" s="83" t="str">
        <f>IF(SP_SUL!H280="","*",SP_SUL!H280)</f>
        <v>-</v>
      </c>
      <c r="G280" s="83" t="str">
        <f>IF(SP_SUL!M280="","*",SP_SUL!M280)</f>
        <v>ZZV-ZPG</v>
      </c>
      <c r="H280" s="116">
        <f>IF(SP_SUL!K280="","*",SP_SUL!K280)</f>
        <v>123.35</v>
      </c>
      <c r="I280" s="113">
        <f>IF(SP_SUL!O280="","*",SP_SUL!O280)</f>
        <v>0.33333333333333331</v>
      </c>
      <c r="J280" s="113">
        <f>IF(SP_SUL!P280="","*",SP_SUL!P280)</f>
        <v>8.3333333333333329E-2</v>
      </c>
      <c r="K280" s="83" t="str">
        <f>IF(SP_SUL!AK280="","*",SP_SUL!AK280)</f>
        <v>-</v>
      </c>
      <c r="L280" s="83" t="str">
        <f>IF(SP_SUL!AM280="","*",SP_SUL!AM280)</f>
        <v>ZZV-ZPG</v>
      </c>
      <c r="M280" s="83">
        <f>IF(SP_SUL!AP280="","*",SP_SUL!AP280)</f>
        <v>123.35</v>
      </c>
      <c r="N280" s="83" t="str">
        <f>IF(SP_SUL!AM280="","*",SP_SUL!AM280)</f>
        <v>ZZV-ZPG</v>
      </c>
      <c r="O280" s="110" t="str">
        <f>IF(SP_SUL!BH280="","*",SP_SUL!BH280)</f>
        <v>*</v>
      </c>
      <c r="P280" s="147" t="str">
        <f>IF($A$2=1,IF(SP_SUL!BJ280="","*",SP_SUL!BJ280),IF(SP_SUL!BK280="","*",SP_SUL!BK280))</f>
        <v>*</v>
      </c>
    </row>
    <row r="281" spans="1:16">
      <c r="A281" s="82">
        <f>IF(SP_SUL!B281="","*",SP_SUL!B281)</f>
        <v>46064</v>
      </c>
      <c r="B281" s="83" t="str">
        <f>IF(SP_SUL!X281="","*",SP_SUL!X281)</f>
        <v>Oportunidade</v>
      </c>
      <c r="C281" s="83" t="str">
        <f>IF(SP_SUL!S281="","*",SP_SUL!S281)</f>
        <v>SP SUL</v>
      </c>
      <c r="D281" s="83" t="str">
        <f>IF(SP_SUL!T281="","*",SP_SUL!T281)</f>
        <v>ZPT-ZPG</v>
      </c>
      <c r="E281" s="83" t="str">
        <f>IF(SP_SUL!D281="","*",SP_SUL!D281)</f>
        <v>EXPANSÃO TURMA 1</v>
      </c>
      <c r="F281" s="83" t="str">
        <f>IF(SP_SUL!H281="","*",SP_SUL!H281)</f>
        <v>-</v>
      </c>
      <c r="G281" s="83" t="str">
        <f>IF(SP_SUL!M281="","*",SP_SUL!M281)</f>
        <v>ZZV-ZPG</v>
      </c>
      <c r="H281" s="116">
        <f>IF(SP_SUL!K281="","*",SP_SUL!K281)</f>
        <v>123.76</v>
      </c>
      <c r="I281" s="113">
        <f>IF(SP_SUL!O281="","*",SP_SUL!O281)</f>
        <v>0.33333333333333331</v>
      </c>
      <c r="J281" s="113">
        <f>IF(SP_SUL!P281="","*",SP_SUL!P281)</f>
        <v>8.3333333333333329E-2</v>
      </c>
      <c r="K281" s="83" t="str">
        <f>IF(SP_SUL!AK281="","*",SP_SUL!AK281)</f>
        <v>-</v>
      </c>
      <c r="L281" s="83" t="str">
        <f>IF(SP_SUL!AM281="","*",SP_SUL!AM281)</f>
        <v>ZZV-ZPG</v>
      </c>
      <c r="M281" s="83">
        <f>IF(SP_SUL!AP281="","*",SP_SUL!AP281)</f>
        <v>123.76</v>
      </c>
      <c r="N281" s="83" t="str">
        <f>IF(SP_SUL!AM281="","*",SP_SUL!AM281)</f>
        <v>ZZV-ZPG</v>
      </c>
      <c r="O281" s="110" t="str">
        <f>IF(SP_SUL!BH281="","*",SP_SUL!BH281)</f>
        <v>*</v>
      </c>
      <c r="P281" s="147" t="str">
        <f>IF($A$2=1,IF(SP_SUL!BJ281="","*",SP_SUL!BJ281),IF(SP_SUL!BK281="","*",SP_SUL!BK281))</f>
        <v>*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 t="str">
        <f>IF(SP_SUL!B284="","*",SP_SUL!B284)</f>
        <v>*</v>
      </c>
      <c r="B284" s="83" t="str">
        <f>IF(SP_SUL!X284="","*",SP_SUL!X284)</f>
        <v>*</v>
      </c>
      <c r="C284" s="83" t="str">
        <f>IF(SP_SUL!S284="","*",SP_SUL!S284)</f>
        <v>-</v>
      </c>
      <c r="D284" s="83" t="str">
        <f>IF(SP_SUL!T284="","*",SP_SUL!T284)</f>
        <v>-</v>
      </c>
      <c r="E284" s="83" t="str">
        <f>IF(SP_SUL!D284="","*",SP_SUL!D284)</f>
        <v>*</v>
      </c>
      <c r="F284" s="83" t="str">
        <f>IF(SP_SUL!H284="","*",SP_SUL!H284)</f>
        <v>*</v>
      </c>
      <c r="G284" s="83" t="str">
        <f>IF(SP_SUL!M284="","*",SP_SUL!M284)</f>
        <v>-</v>
      </c>
      <c r="H284" s="116" t="str">
        <f>IF(SP_SUL!K284="","*",SP_SUL!K284)</f>
        <v>*</v>
      </c>
      <c r="I284" s="113" t="str">
        <f>IF(SP_SUL!O284="","*",SP_SUL!O284)</f>
        <v>*</v>
      </c>
      <c r="J284" s="113" t="str">
        <f>IF(SP_SUL!P284="","*",SP_SUL!P284)</f>
        <v>*</v>
      </c>
      <c r="K284" s="83">
        <f>IF(SP_SUL!AK284="","*",SP_SUL!AK284)</f>
        <v>0</v>
      </c>
      <c r="L284" s="83" t="str">
        <f>IF(SP_SUL!AM284="","*",SP_SUL!AM284)</f>
        <v>-</v>
      </c>
      <c r="M284" s="83">
        <f>IF(SP_SUL!AP284="","*",SP_SUL!AP284)</f>
        <v>0</v>
      </c>
      <c r="N284" s="83" t="str">
        <f>IF(SP_SUL!AM284="","*",SP_SUL!AM284)</f>
        <v>-</v>
      </c>
      <c r="O284" s="110" t="str">
        <f>IF(SP_SUL!BH284="","*",SP_SUL!BH284)</f>
        <v>*</v>
      </c>
      <c r="P284" s="147" t="str">
        <f>IF($A$2=1,IF(SP_SUL!BJ284="","*",SP_SUL!BJ284),IF(SP_SUL!BK284="","*",SP_SUL!BK284))</f>
        <v>*</v>
      </c>
    </row>
    <row r="285" spans="1:16">
      <c r="A285" s="82" t="str">
        <f>IF(SP_SUL!B285="","*",SP_SUL!B285)</f>
        <v>*</v>
      </c>
      <c r="B285" s="83" t="str">
        <f>IF(SP_SUL!X285="","*",SP_SUL!X285)</f>
        <v>*</v>
      </c>
      <c r="C285" s="83" t="str">
        <f>IF(SP_SUL!S285="","*",SP_SUL!S285)</f>
        <v>-</v>
      </c>
      <c r="D285" s="83" t="str">
        <f>IF(SP_SUL!T285="","*",SP_SUL!T285)</f>
        <v>-</v>
      </c>
      <c r="E285" s="83" t="str">
        <f>IF(SP_SUL!D285="","*",SP_SUL!D285)</f>
        <v>*</v>
      </c>
      <c r="F285" s="83" t="str">
        <f>IF(SP_SUL!H285="","*",SP_SUL!H285)</f>
        <v>*</v>
      </c>
      <c r="G285" s="83" t="str">
        <f>IF(SP_SUL!M285="","*",SP_SUL!M285)</f>
        <v>-</v>
      </c>
      <c r="H285" s="116" t="str">
        <f>IF(SP_SUL!K285="","*",SP_SUL!K285)</f>
        <v>*</v>
      </c>
      <c r="I285" s="113" t="str">
        <f>IF(SP_SUL!O285="","*",SP_SUL!O285)</f>
        <v>*</v>
      </c>
      <c r="J285" s="113" t="str">
        <f>IF(SP_SUL!P285="","*",SP_SUL!P285)</f>
        <v>*</v>
      </c>
      <c r="K285" s="83">
        <f>IF(SP_SUL!AK285="","*",SP_SUL!AK285)</f>
        <v>0</v>
      </c>
      <c r="L285" s="83" t="str">
        <f>IF(SP_SUL!AM285="","*",SP_SUL!AM285)</f>
        <v>-</v>
      </c>
      <c r="M285" s="83">
        <f>IF(SP_SUL!AP285="","*",SP_SUL!AP285)</f>
        <v>0</v>
      </c>
      <c r="N285" s="83" t="str">
        <f>IF(SP_SUL!AM285="","*",SP_SUL!AM285)</f>
        <v>-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 t="str">
        <f>IF(SP_SUL!B286="","*",SP_SUL!B286)</f>
        <v>*</v>
      </c>
      <c r="B286" s="83" t="str">
        <f>IF(SP_SUL!X286="","*",SP_SUL!X286)</f>
        <v>*</v>
      </c>
      <c r="C286" s="83" t="str">
        <f>IF(SP_SUL!S286="","*",SP_SUL!S286)</f>
        <v>-</v>
      </c>
      <c r="D286" s="83" t="str">
        <f>IF(SP_SUL!T286="","*",SP_SUL!T286)</f>
        <v>-</v>
      </c>
      <c r="E286" s="83" t="str">
        <f>IF(SP_SUL!D286="","*",SP_SUL!D286)</f>
        <v>*</v>
      </c>
      <c r="F286" s="83" t="str">
        <f>IF(SP_SUL!H286="","*",SP_SUL!H286)</f>
        <v>*</v>
      </c>
      <c r="G286" s="83" t="str">
        <f>IF(SP_SUL!M286="","*",SP_SUL!M286)</f>
        <v>-</v>
      </c>
      <c r="H286" s="116" t="str">
        <f>IF(SP_SUL!K286="","*",SP_SUL!K286)</f>
        <v>*</v>
      </c>
      <c r="I286" s="113" t="str">
        <f>IF(SP_SUL!O286="","*",SP_SUL!O286)</f>
        <v>*</v>
      </c>
      <c r="J286" s="113" t="str">
        <f>IF(SP_SUL!P286="","*",SP_SUL!P286)</f>
        <v>*</v>
      </c>
      <c r="K286" s="83">
        <f>IF(SP_SUL!AK286="","*",SP_SUL!AK286)</f>
        <v>0</v>
      </c>
      <c r="L286" s="83" t="str">
        <f>IF(SP_SUL!AM286="","*",SP_SUL!AM286)</f>
        <v>-</v>
      </c>
      <c r="M286" s="83">
        <f>IF(SP_SUL!AP286="","*",SP_SUL!AP286)</f>
        <v>0</v>
      </c>
      <c r="N286" s="83" t="str">
        <f>IF(SP_SUL!AM286="","*",SP_SUL!AM286)</f>
        <v>-</v>
      </c>
      <c r="O286" s="110" t="str">
        <f>IF(SP_SUL!BH286="","*",SP_SUL!BH286)</f>
        <v>*</v>
      </c>
      <c r="P286" s="147" t="str">
        <f>IF($A$2=1,IF(SP_SUL!BJ286="","*",SP_SUL!BJ286),IF(SP_SUL!BK286="","*",SP_SUL!BK286))</f>
        <v>*</v>
      </c>
    </row>
    <row r="287" spans="1:16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 t="str">
        <f>IF(SP_SUL!B288="","*",SP_SUL!B288)</f>
        <v>*</v>
      </c>
      <c r="B288" s="83" t="str">
        <f>IF(SP_SUL!X288="","*",SP_SUL!X288)</f>
        <v>*</v>
      </c>
      <c r="C288" s="83" t="str">
        <f>IF(SP_SUL!S288="","*",SP_SUL!S288)</f>
        <v>-</v>
      </c>
      <c r="D288" s="83" t="str">
        <f>IF(SP_SUL!T288="","*",SP_SUL!T288)</f>
        <v>-</v>
      </c>
      <c r="E288" s="83" t="str">
        <f>IF(SP_SUL!D288="","*",SP_SUL!D288)</f>
        <v>*</v>
      </c>
      <c r="F288" s="83" t="str">
        <f>IF(SP_SUL!H288="","*",SP_SUL!H288)</f>
        <v>*</v>
      </c>
      <c r="G288" s="83" t="str">
        <f>IF(SP_SUL!M288="","*",SP_SUL!M288)</f>
        <v>-</v>
      </c>
      <c r="H288" s="116" t="str">
        <f>IF(SP_SUL!K288="","*",SP_SUL!K288)</f>
        <v>*</v>
      </c>
      <c r="I288" s="113" t="str">
        <f>IF(SP_SUL!O288="","*",SP_SUL!O288)</f>
        <v>*</v>
      </c>
      <c r="J288" s="113" t="str">
        <f>IF(SP_SUL!P288="","*",SP_SUL!P288)</f>
        <v>*</v>
      </c>
      <c r="K288" s="83">
        <f>IF(SP_SUL!AK288="","*",SP_SUL!AK288)</f>
        <v>0</v>
      </c>
      <c r="L288" s="83" t="str">
        <f>IF(SP_SUL!AM288="","*",SP_SUL!AM288)</f>
        <v>-</v>
      </c>
      <c r="M288" s="83">
        <f>IF(SP_SUL!AP288="","*",SP_SUL!AP288)</f>
        <v>0</v>
      </c>
      <c r="N288" s="83" t="str">
        <f>IF(SP_SUL!AM288="","*",SP_SUL!AM288)</f>
        <v>-</v>
      </c>
      <c r="O288" s="110" t="str">
        <f>IF(SP_SUL!BH288="","*",SP_SUL!BH288)</f>
        <v>*</v>
      </c>
      <c r="P288" s="147" t="str">
        <f>IF($A$2=1,IF(SP_SUL!BJ288="","*",SP_SUL!BJ288),IF(SP_SUL!BK288="","*",SP_SUL!BK288))</f>
        <v>*</v>
      </c>
    </row>
    <row r="289" spans="1:16">
      <c r="A289" s="82" t="str">
        <f>IF(SP_SUL!B289="","*",SP_SUL!B289)</f>
        <v>*</v>
      </c>
      <c r="B289" s="83" t="str">
        <f>IF(SP_SUL!X289="","*",SP_SUL!X289)</f>
        <v>*</v>
      </c>
      <c r="C289" s="83" t="str">
        <f>IF(SP_SUL!S289="","*",SP_SUL!S289)</f>
        <v>-</v>
      </c>
      <c r="D289" s="83" t="str">
        <f>IF(SP_SUL!T289="","*",SP_SUL!T289)</f>
        <v>-</v>
      </c>
      <c r="E289" s="83" t="str">
        <f>IF(SP_SUL!D289="","*",SP_SUL!D289)</f>
        <v>*</v>
      </c>
      <c r="F289" s="83" t="str">
        <f>IF(SP_SUL!H289="","*",SP_SUL!H289)</f>
        <v>*</v>
      </c>
      <c r="G289" s="83" t="str">
        <f>IF(SP_SUL!M289="","*",SP_SUL!M289)</f>
        <v>-</v>
      </c>
      <c r="H289" s="116" t="str">
        <f>IF(SP_SUL!K289="","*",SP_SUL!K289)</f>
        <v>*</v>
      </c>
      <c r="I289" s="113" t="str">
        <f>IF(SP_SUL!O289="","*",SP_SUL!O289)</f>
        <v>*</v>
      </c>
      <c r="J289" s="113" t="str">
        <f>IF(SP_SUL!P289="","*",SP_SUL!P289)</f>
        <v>*</v>
      </c>
      <c r="K289" s="83">
        <f>IF(SP_SUL!AK289="","*",SP_SUL!AK289)</f>
        <v>0</v>
      </c>
      <c r="L289" s="83" t="str">
        <f>IF(SP_SUL!AM289="","*",SP_SUL!AM289)</f>
        <v>-</v>
      </c>
      <c r="M289" s="83">
        <f>IF(SP_SUL!AP289="","*",SP_SUL!AP289)</f>
        <v>0</v>
      </c>
      <c r="N289" s="83" t="str">
        <f>IF(SP_SUL!AM289="","*",SP_SUL!AM289)</f>
        <v>-</v>
      </c>
      <c r="O289" s="110" t="str">
        <f>IF(SP_SUL!BH289="","*",SP_SUL!BH289)</f>
        <v>*</v>
      </c>
      <c r="P289" s="147" t="str">
        <f>IF($A$2=1,IF(SP_SUL!BJ289="","*",SP_SUL!BJ289),IF(SP_SUL!BK289="","*",SP_SUL!BK289))</f>
        <v>*</v>
      </c>
    </row>
    <row r="290" spans="1:16">
      <c r="A290" s="82" t="str">
        <f>IF(SP_SUL!B290="","*",SP_SUL!B290)</f>
        <v>*</v>
      </c>
      <c r="B290" s="83" t="str">
        <f>IF(SP_SUL!X290="","*",SP_SUL!X290)</f>
        <v>*</v>
      </c>
      <c r="C290" s="83" t="str">
        <f>IF(SP_SUL!S290="","*",SP_SUL!S290)</f>
        <v>-</v>
      </c>
      <c r="D290" s="83" t="str">
        <f>IF(SP_SUL!T290="","*",SP_SUL!T290)</f>
        <v>-</v>
      </c>
      <c r="E290" s="83" t="str">
        <f>IF(SP_SUL!D290="","*",SP_SUL!D290)</f>
        <v>*</v>
      </c>
      <c r="F290" s="83" t="str">
        <f>IF(SP_SUL!H290="","*",SP_SUL!H290)</f>
        <v>*</v>
      </c>
      <c r="G290" s="83" t="str">
        <f>IF(SP_SUL!M290="","*",SP_SUL!M290)</f>
        <v>-</v>
      </c>
      <c r="H290" s="116" t="str">
        <f>IF(SP_SUL!K290="","*",SP_SUL!K290)</f>
        <v>*</v>
      </c>
      <c r="I290" s="113" t="str">
        <f>IF(SP_SUL!O290="","*",SP_SUL!O290)</f>
        <v>*</v>
      </c>
      <c r="J290" s="113" t="str">
        <f>IF(SP_SUL!P290="","*",SP_SUL!P290)</f>
        <v>*</v>
      </c>
      <c r="K290" s="83">
        <f>IF(SP_SUL!AK290="","*",SP_SUL!AK290)</f>
        <v>0</v>
      </c>
      <c r="L290" s="83" t="str">
        <f>IF(SP_SUL!AM290="","*",SP_SUL!AM290)</f>
        <v>-</v>
      </c>
      <c r="M290" s="83">
        <f>IF(SP_SUL!AP290="","*",SP_SUL!AP290)</f>
        <v>0</v>
      </c>
      <c r="N290" s="83" t="str">
        <f>IF(SP_SUL!AM290="","*",SP_SUL!AM290)</f>
        <v>-</v>
      </c>
      <c r="O290" s="110" t="str">
        <f>IF(SP_SUL!BH290="","*",SP_SUL!BH290)</f>
        <v>*</v>
      </c>
      <c r="P290" s="147" t="str">
        <f>IF($A$2=1,IF(SP_SUL!BJ290="","*",SP_SUL!BJ290),IF(SP_SUL!BK290="","*",SP_SUL!BK290))</f>
        <v>*</v>
      </c>
    </row>
    <row r="291" spans="1:16">
      <c r="A291" s="82" t="str">
        <f>IF(SP_SUL!B291="","*",SP_SUL!B291)</f>
        <v>*</v>
      </c>
      <c r="B291" s="83" t="str">
        <f>IF(SP_SUL!X291="","*",SP_SUL!X291)</f>
        <v>*</v>
      </c>
      <c r="C291" s="83" t="str">
        <f>IF(SP_SUL!S291="","*",SP_SUL!S291)</f>
        <v>-</v>
      </c>
      <c r="D291" s="83" t="str">
        <f>IF(SP_SUL!T291="","*",SP_SUL!T291)</f>
        <v>-</v>
      </c>
      <c r="E291" s="83" t="str">
        <f>IF(SP_SUL!D291="","*",SP_SUL!D291)</f>
        <v>*</v>
      </c>
      <c r="F291" s="83" t="str">
        <f>IF(SP_SUL!H291="","*",SP_SUL!H291)</f>
        <v>*</v>
      </c>
      <c r="G291" s="83" t="str">
        <f>IF(SP_SUL!M291="","*",SP_SUL!M291)</f>
        <v>-</v>
      </c>
      <c r="H291" s="116" t="str">
        <f>IF(SP_SUL!K291="","*",SP_SUL!K291)</f>
        <v>*</v>
      </c>
      <c r="I291" s="113" t="str">
        <f>IF(SP_SUL!O291="","*",SP_SUL!O291)</f>
        <v>*</v>
      </c>
      <c r="J291" s="113" t="str">
        <f>IF(SP_SUL!P291="","*",SP_SUL!P291)</f>
        <v>*</v>
      </c>
      <c r="K291" s="83">
        <f>IF(SP_SUL!AK291="","*",SP_SUL!AK291)</f>
        <v>0</v>
      </c>
      <c r="L291" s="83" t="str">
        <f>IF(SP_SUL!AM291="","*",SP_SUL!AM291)</f>
        <v>-</v>
      </c>
      <c r="M291" s="83">
        <f>IF(SP_SUL!AP291="","*",SP_SUL!AP291)</f>
        <v>0</v>
      </c>
      <c r="N291" s="83" t="str">
        <f>IF(SP_SUL!AM291="","*",SP_SUL!AM291)</f>
        <v>-</v>
      </c>
      <c r="O291" s="110" t="str">
        <f>IF(SP_SUL!BH291="","*",SP_SUL!BH291)</f>
        <v>*</v>
      </c>
      <c r="P291" s="147" t="str">
        <f>IF($A$2=1,IF(SP_SUL!BJ291="","*",SP_SUL!BJ291),IF(SP_SUL!BK291="","*",SP_SUL!BK291))</f>
        <v>*</v>
      </c>
    </row>
    <row r="292" spans="1:16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 t="str">
        <f>IF(SP_SUL!B294="","*",SP_SUL!B294)</f>
        <v>*</v>
      </c>
      <c r="B294" s="83" t="str">
        <f>IF(SP_SUL!X294="","*",SP_SUL!X294)</f>
        <v>*</v>
      </c>
      <c r="C294" s="83" t="str">
        <f>IF(SP_SUL!S294="","*",SP_SUL!S294)</f>
        <v>-</v>
      </c>
      <c r="D294" s="83" t="str">
        <f>IF(SP_SUL!T294="","*",SP_SUL!T294)</f>
        <v>-</v>
      </c>
      <c r="E294" s="83" t="str">
        <f>IF(SP_SUL!D294="","*",SP_SUL!D294)</f>
        <v>*</v>
      </c>
      <c r="F294" s="83" t="str">
        <f>IF(SP_SUL!H294="","*",SP_SUL!H294)</f>
        <v>*</v>
      </c>
      <c r="G294" s="83" t="str">
        <f>IF(SP_SUL!M294="","*",SP_SUL!M294)</f>
        <v>-</v>
      </c>
      <c r="H294" s="116" t="str">
        <f>IF(SP_SUL!K294="","*",SP_SUL!K294)</f>
        <v>*</v>
      </c>
      <c r="I294" s="113" t="str">
        <f>IF(SP_SUL!O294="","*",SP_SUL!O294)</f>
        <v>*</v>
      </c>
      <c r="J294" s="113" t="str">
        <f>IF(SP_SUL!P294="","*",SP_SUL!P294)</f>
        <v>*</v>
      </c>
      <c r="K294" s="83">
        <f>IF(SP_SUL!AK294="","*",SP_SUL!AK294)</f>
        <v>0</v>
      </c>
      <c r="L294" s="83" t="str">
        <f>IF(SP_SUL!AM294="","*",SP_SUL!AM294)</f>
        <v>-</v>
      </c>
      <c r="M294" s="83">
        <f>IF(SP_SUL!AP294="","*",SP_SUL!AP294)</f>
        <v>0</v>
      </c>
      <c r="N294" s="83" t="str">
        <f>IF(SP_SUL!AM294="","*",SP_SUL!AM294)</f>
        <v>-</v>
      </c>
      <c r="O294" s="110" t="str">
        <f>IF(SP_SUL!BH294="","*",SP_SUL!BH294)</f>
        <v>*</v>
      </c>
      <c r="P294" s="147" t="str">
        <f>IF($A$2=1,IF(SP_SUL!BJ294="","*",SP_SUL!BJ294),IF(SP_SUL!BK294="","*",SP_SUL!BK294))</f>
        <v>*</v>
      </c>
    </row>
    <row r="295" spans="1:16">
      <c r="A295" s="82" t="str">
        <f>IF(SP_SUL!B295="","*",SP_SUL!B295)</f>
        <v>*</v>
      </c>
      <c r="B295" s="83" t="str">
        <f>IF(SP_SUL!X295="","*",SP_SUL!X295)</f>
        <v>*</v>
      </c>
      <c r="C295" s="83" t="str">
        <f>IF(SP_SUL!S295="","*",SP_SUL!S295)</f>
        <v>-</v>
      </c>
      <c r="D295" s="83" t="str">
        <f>IF(SP_SUL!T295="","*",SP_SUL!T295)</f>
        <v>-</v>
      </c>
      <c r="E295" s="83" t="str">
        <f>IF(SP_SUL!D295="","*",SP_SUL!D295)</f>
        <v>*</v>
      </c>
      <c r="F295" s="83" t="str">
        <f>IF(SP_SUL!H295="","*",SP_SUL!H295)</f>
        <v>*</v>
      </c>
      <c r="G295" s="83" t="str">
        <f>IF(SP_SUL!M295="","*",SP_SUL!M295)</f>
        <v>-</v>
      </c>
      <c r="H295" s="116" t="str">
        <f>IF(SP_SUL!K295="","*",SP_SUL!K295)</f>
        <v>*</v>
      </c>
      <c r="I295" s="113" t="str">
        <f>IF(SP_SUL!O295="","*",SP_SUL!O295)</f>
        <v>*</v>
      </c>
      <c r="J295" s="113" t="str">
        <f>IF(SP_SUL!P295="","*",SP_SUL!P295)</f>
        <v>*</v>
      </c>
      <c r="K295" s="83">
        <f>IF(SP_SUL!AK295="","*",SP_SUL!AK295)</f>
        <v>0</v>
      </c>
      <c r="L295" s="83" t="str">
        <f>IF(SP_SUL!AM295="","*",SP_SUL!AM295)</f>
        <v>-</v>
      </c>
      <c r="M295" s="83">
        <f>IF(SP_SUL!AP295="","*",SP_SUL!AP295)</f>
        <v>0</v>
      </c>
      <c r="N295" s="83" t="str">
        <f>IF(SP_SUL!AM295="","*",SP_SUL!AM295)</f>
        <v>-</v>
      </c>
      <c r="O295" s="110" t="str">
        <f>IF(SP_SUL!BH295="","*",SP_SUL!BH295)</f>
        <v>*</v>
      </c>
      <c r="P295" s="147" t="str">
        <f>IF($A$2=1,IF(SP_SUL!BJ295="","*",SP_SUL!BJ295),IF(SP_SUL!BK295="","*",SP_SUL!BK295))</f>
        <v>*</v>
      </c>
    </row>
    <row r="296" spans="1:16">
      <c r="A296" s="82" t="str">
        <f>IF(SP_SUL!B296="","*",SP_SUL!B296)</f>
        <v>*</v>
      </c>
      <c r="B296" s="83" t="str">
        <f>IF(SP_SUL!X296="","*",SP_SUL!X296)</f>
        <v>*</v>
      </c>
      <c r="C296" s="83" t="str">
        <f>IF(SP_SUL!S296="","*",SP_SUL!S296)</f>
        <v>-</v>
      </c>
      <c r="D296" s="83" t="str">
        <f>IF(SP_SUL!T296="","*",SP_SUL!T296)</f>
        <v>-</v>
      </c>
      <c r="E296" s="83" t="str">
        <f>IF(SP_SUL!D296="","*",SP_SUL!D296)</f>
        <v>*</v>
      </c>
      <c r="F296" s="83" t="str">
        <f>IF(SP_SUL!H296="","*",SP_SUL!H296)</f>
        <v>*</v>
      </c>
      <c r="G296" s="83" t="str">
        <f>IF(SP_SUL!M296="","*",SP_SUL!M296)</f>
        <v>-</v>
      </c>
      <c r="H296" s="116" t="str">
        <f>IF(SP_SUL!K296="","*",SP_SUL!K296)</f>
        <v>*</v>
      </c>
      <c r="I296" s="113" t="str">
        <f>IF(SP_SUL!O296="","*",SP_SUL!O296)</f>
        <v>*</v>
      </c>
      <c r="J296" s="113" t="str">
        <f>IF(SP_SUL!P296="","*",SP_SUL!P296)</f>
        <v>*</v>
      </c>
      <c r="K296" s="83">
        <f>IF(SP_SUL!AK296="","*",SP_SUL!AK296)</f>
        <v>0</v>
      </c>
      <c r="L296" s="83" t="str">
        <f>IF(SP_SUL!AM296="","*",SP_SUL!AM296)</f>
        <v>-</v>
      </c>
      <c r="M296" s="83">
        <f>IF(SP_SUL!AP296="","*",SP_SUL!AP296)</f>
        <v>0</v>
      </c>
      <c r="N296" s="83" t="str">
        <f>IF(SP_SUL!AM296="","*",SP_SUL!AM296)</f>
        <v>-</v>
      </c>
      <c r="O296" s="110" t="str">
        <f>IF(SP_SUL!BH296="","*",SP_SUL!BH296)</f>
        <v>*</v>
      </c>
      <c r="P296" s="147" t="str">
        <f>IF($A$2=1,IF(SP_SUL!BJ296="","*",SP_SUL!BJ296),IF(SP_SUL!BK296="","*",SP_SUL!BK296))</f>
        <v>*</v>
      </c>
    </row>
    <row r="297" spans="1:16">
      <c r="A297" s="82" t="str">
        <f>IF(SP_SUL!B297="","*",SP_SUL!B297)</f>
        <v>*</v>
      </c>
      <c r="B297" s="83" t="str">
        <f>IF(SP_SUL!X297="","*",SP_SUL!X297)</f>
        <v>*</v>
      </c>
      <c r="C297" s="83" t="str">
        <f>IF(SP_SUL!S297="","*",SP_SUL!S297)</f>
        <v>-</v>
      </c>
      <c r="D297" s="83" t="str">
        <f>IF(SP_SUL!T297="","*",SP_SUL!T297)</f>
        <v>-</v>
      </c>
      <c r="E297" s="83" t="str">
        <f>IF(SP_SUL!D297="","*",SP_SUL!D297)</f>
        <v>*</v>
      </c>
      <c r="F297" s="83" t="str">
        <f>IF(SP_SUL!H297="","*",SP_SUL!H297)</f>
        <v>*</v>
      </c>
      <c r="G297" s="83" t="str">
        <f>IF(SP_SUL!M297="","*",SP_SUL!M297)</f>
        <v>-</v>
      </c>
      <c r="H297" s="116" t="str">
        <f>IF(SP_SUL!K297="","*",SP_SUL!K297)</f>
        <v>*</v>
      </c>
      <c r="I297" s="113" t="str">
        <f>IF(SP_SUL!O297="","*",SP_SUL!O297)</f>
        <v>*</v>
      </c>
      <c r="J297" s="113" t="str">
        <f>IF(SP_SUL!P297="","*",SP_SUL!P297)</f>
        <v>*</v>
      </c>
      <c r="K297" s="83">
        <f>IF(SP_SUL!AK297="","*",SP_SUL!AK297)</f>
        <v>0</v>
      </c>
      <c r="L297" s="83" t="str">
        <f>IF(SP_SUL!AM297="","*",SP_SUL!AM297)</f>
        <v>-</v>
      </c>
      <c r="M297" s="83">
        <f>IF(SP_SUL!AP297="","*",SP_SUL!AP297)</f>
        <v>0</v>
      </c>
      <c r="N297" s="83" t="str">
        <f>IF(SP_SUL!AM297="","*",SP_SUL!AM297)</f>
        <v>-</v>
      </c>
      <c r="O297" s="110" t="str">
        <f>IF(SP_SUL!BH297="","*",SP_SUL!BH297)</f>
        <v>*</v>
      </c>
      <c r="P297" s="147" t="str">
        <f>IF($A$2=1,IF(SP_SUL!BJ297="","*",SP_SUL!BJ297),IF(SP_SUL!BK297="","*",SP_SUL!BK297))</f>
        <v>*</v>
      </c>
    </row>
    <row r="298" spans="1:16">
      <c r="A298" s="82" t="str">
        <f>IF(SP_SUL!B298="","*",SP_SUL!B298)</f>
        <v>*</v>
      </c>
      <c r="B298" s="83" t="str">
        <f>IF(SP_SUL!X298="","*",SP_SUL!X298)</f>
        <v>*</v>
      </c>
      <c r="C298" s="83" t="str">
        <f>IF(SP_SUL!S298="","*",SP_SUL!S298)</f>
        <v>-</v>
      </c>
      <c r="D298" s="83" t="str">
        <f>IF(SP_SUL!T298="","*",SP_SUL!T298)</f>
        <v>-</v>
      </c>
      <c r="E298" s="83" t="str">
        <f>IF(SP_SUL!D298="","*",SP_SUL!D298)</f>
        <v>*</v>
      </c>
      <c r="F298" s="83" t="str">
        <f>IF(SP_SUL!H298="","*",SP_SUL!H298)</f>
        <v>*</v>
      </c>
      <c r="G298" s="83" t="str">
        <f>IF(SP_SUL!M298="","*",SP_SUL!M298)</f>
        <v>-</v>
      </c>
      <c r="H298" s="116" t="str">
        <f>IF(SP_SUL!K298="","*",SP_SUL!K298)</f>
        <v>*</v>
      </c>
      <c r="I298" s="113" t="str">
        <f>IF(SP_SUL!O298="","*",SP_SUL!O298)</f>
        <v>*</v>
      </c>
      <c r="J298" s="113" t="str">
        <f>IF(SP_SUL!P298="","*",SP_SUL!P298)</f>
        <v>*</v>
      </c>
      <c r="K298" s="83">
        <f>IF(SP_SUL!AK298="","*",SP_SUL!AK298)</f>
        <v>0</v>
      </c>
      <c r="L298" s="83" t="str">
        <f>IF(SP_SUL!AM298="","*",SP_SUL!AM298)</f>
        <v>-</v>
      </c>
      <c r="M298" s="83">
        <f>IF(SP_SUL!AP298="","*",SP_SUL!AP298)</f>
        <v>0</v>
      </c>
      <c r="N298" s="83" t="str">
        <f>IF(SP_SUL!AM298="","*",SP_SUL!AM298)</f>
        <v>-</v>
      </c>
      <c r="O298" s="110" t="str">
        <f>IF(SP_SUL!BH298="","*",SP_SUL!BH298)</f>
        <v>*</v>
      </c>
      <c r="P298" s="147" t="str">
        <f>IF($A$2=1,IF(SP_SUL!BJ298="","*",SP_SUL!BJ298),IF(SP_SUL!BK298="","*",SP_SUL!BK298))</f>
        <v>*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 t="str">
        <f>IF(SP_SUL!B300="","*",SP_SUL!B300)</f>
        <v>*</v>
      </c>
      <c r="B300" s="83" t="str">
        <f>IF(SP_SUL!X300="","*",SP_SUL!X300)</f>
        <v>*</v>
      </c>
      <c r="C300" s="83" t="str">
        <f>IF(SP_SUL!S300="","*",SP_SUL!S300)</f>
        <v>-</v>
      </c>
      <c r="D300" s="83" t="str">
        <f>IF(SP_SUL!T300="","*",SP_SUL!T300)</f>
        <v>-</v>
      </c>
      <c r="E300" s="83" t="str">
        <f>IF(SP_SUL!D300="","*",SP_SUL!D300)</f>
        <v>*</v>
      </c>
      <c r="F300" s="83" t="str">
        <f>IF(SP_SUL!H300="","*",SP_SUL!H300)</f>
        <v>*</v>
      </c>
      <c r="G300" s="83" t="str">
        <f>IF(SP_SUL!M300="","*",SP_SUL!M300)</f>
        <v>-</v>
      </c>
      <c r="H300" s="116" t="str">
        <f>IF(SP_SUL!K300="","*",SP_SUL!K300)</f>
        <v>*</v>
      </c>
      <c r="I300" s="113" t="str">
        <f>IF(SP_SUL!O300="","*",SP_SUL!O300)</f>
        <v>*</v>
      </c>
      <c r="J300" s="113" t="str">
        <f>IF(SP_SUL!P300="","*",SP_SUL!P300)</f>
        <v>*</v>
      </c>
      <c r="K300" s="83">
        <f>IF(SP_SUL!AK300="","*",SP_SUL!AK300)</f>
        <v>0</v>
      </c>
      <c r="L300" s="83" t="str">
        <f>IF(SP_SUL!AM300="","*",SP_SUL!AM300)</f>
        <v>-</v>
      </c>
      <c r="M300" s="83">
        <f>IF(SP_SUL!AP300="","*",SP_SUL!AP300)</f>
        <v>0</v>
      </c>
      <c r="N300" s="83" t="str">
        <f>IF(SP_SUL!AM300="","*",SP_SUL!AM300)</f>
        <v>-</v>
      </c>
      <c r="O300" s="110" t="str">
        <f>IF(SP_SUL!BH300="","*",SP_SUL!BH300)</f>
        <v>*</v>
      </c>
      <c r="P300" s="147" t="str">
        <f>IF($A$2=1,IF(SP_SUL!BJ300="","*",SP_SUL!BJ300),IF(SP_SUL!BK300="","*",SP_SUL!BK300))</f>
        <v>*</v>
      </c>
    </row>
    <row r="301" spans="1:16">
      <c r="A301" s="82" t="str">
        <f>IF(SP_SUL!B301="","*",SP_SUL!B301)</f>
        <v>*</v>
      </c>
      <c r="B301" s="83" t="str">
        <f>IF(SP_SUL!X301="","*",SP_SUL!X301)</f>
        <v>*</v>
      </c>
      <c r="C301" s="83" t="str">
        <f>IF(SP_SUL!S301="","*",SP_SUL!S301)</f>
        <v>-</v>
      </c>
      <c r="D301" s="83" t="str">
        <f>IF(SP_SUL!T301="","*",SP_SUL!T301)</f>
        <v>-</v>
      </c>
      <c r="E301" s="83" t="str">
        <f>IF(SP_SUL!D301="","*",SP_SUL!D301)</f>
        <v>*</v>
      </c>
      <c r="F301" s="83" t="str">
        <f>IF(SP_SUL!H301="","*",SP_SUL!H301)</f>
        <v>*</v>
      </c>
      <c r="G301" s="83" t="str">
        <f>IF(SP_SUL!M301="","*",SP_SUL!M301)</f>
        <v>-</v>
      </c>
      <c r="H301" s="116" t="str">
        <f>IF(SP_SUL!K301="","*",SP_SUL!K301)</f>
        <v>*</v>
      </c>
      <c r="I301" s="113" t="str">
        <f>IF(SP_SUL!O301="","*",SP_SUL!O301)</f>
        <v>*</v>
      </c>
      <c r="J301" s="113" t="str">
        <f>IF(SP_SUL!P301="","*",SP_SUL!P301)</f>
        <v>*</v>
      </c>
      <c r="K301" s="83">
        <f>IF(SP_SUL!AK301="","*",SP_SUL!AK301)</f>
        <v>0</v>
      </c>
      <c r="L301" s="83" t="str">
        <f>IF(SP_SUL!AM301="","*",SP_SUL!AM301)</f>
        <v>-</v>
      </c>
      <c r="M301" s="83">
        <f>IF(SP_SUL!AP301="","*",SP_SUL!AP301)</f>
        <v>0</v>
      </c>
      <c r="N301" s="83" t="str">
        <f>IF(SP_SUL!AM301="","*",SP_SUL!AM301)</f>
        <v>-</v>
      </c>
      <c r="O301" s="110" t="str">
        <f>IF(SP_SUL!BH301="","*",SP_SUL!BH301)</f>
        <v>*</v>
      </c>
      <c r="P301" s="147" t="str">
        <f>IF($A$2=1,IF(SP_SUL!BJ301="","*",SP_SUL!BJ301),IF(SP_SUL!BK301="","*",SP_SUL!BK301))</f>
        <v>*</v>
      </c>
    </row>
    <row r="302" spans="1:16">
      <c r="A302" s="82" t="str">
        <f>IF(SP_SUL!B302="","*",SP_SUL!B302)</f>
        <v>*</v>
      </c>
      <c r="B302" s="83" t="str">
        <f>IF(SP_SUL!X302="","*",SP_SUL!X302)</f>
        <v>*</v>
      </c>
      <c r="C302" s="83" t="str">
        <f>IF(SP_SUL!S302="","*",SP_SUL!S302)</f>
        <v>-</v>
      </c>
      <c r="D302" s="83" t="str">
        <f>IF(SP_SUL!T302="","*",SP_SUL!T302)</f>
        <v>-</v>
      </c>
      <c r="E302" s="83" t="str">
        <f>IF(SP_SUL!D302="","*",SP_SUL!D302)</f>
        <v>*</v>
      </c>
      <c r="F302" s="83" t="str">
        <f>IF(SP_SUL!H302="","*",SP_SUL!H302)</f>
        <v>*</v>
      </c>
      <c r="G302" s="83" t="str">
        <f>IF(SP_SUL!M302="","*",SP_SUL!M302)</f>
        <v>-</v>
      </c>
      <c r="H302" s="116" t="str">
        <f>IF(SP_SUL!K302="","*",SP_SUL!K302)</f>
        <v>*</v>
      </c>
      <c r="I302" s="113" t="str">
        <f>IF(SP_SUL!O302="","*",SP_SUL!O302)</f>
        <v>*</v>
      </c>
      <c r="J302" s="113" t="str">
        <f>IF(SP_SUL!P302="","*",SP_SUL!P302)</f>
        <v>*</v>
      </c>
      <c r="K302" s="83">
        <f>IF(SP_SUL!AK302="","*",SP_SUL!AK302)</f>
        <v>0</v>
      </c>
      <c r="L302" s="83" t="str">
        <f>IF(SP_SUL!AM302="","*",SP_SUL!AM302)</f>
        <v>-</v>
      </c>
      <c r="M302" s="83">
        <f>IF(SP_SUL!AP302="","*",SP_SUL!AP302)</f>
        <v>0</v>
      </c>
      <c r="N302" s="83" t="str">
        <f>IF(SP_SUL!AM302="","*",SP_SUL!AM302)</f>
        <v>-</v>
      </c>
      <c r="O302" s="110" t="str">
        <f>IF(SP_SUL!BH302="","*",SP_SUL!BH302)</f>
        <v>*</v>
      </c>
      <c r="P302" s="147" t="str">
        <f>IF($A$2=1,IF(SP_SUL!BJ302="","*",SP_SUL!BJ302),IF(SP_SUL!BK302="","*",SP_SUL!BK302))</f>
        <v>*</v>
      </c>
    </row>
    <row r="303" spans="1:16">
      <c r="A303" s="82" t="str">
        <f>IF(SP_SUL!B303="","*",SP_SUL!B303)</f>
        <v>*</v>
      </c>
      <c r="B303" s="83" t="str">
        <f>IF(SP_SUL!X303="","*",SP_SUL!X303)</f>
        <v>*</v>
      </c>
      <c r="C303" s="83" t="str">
        <f>IF(SP_SUL!S303="","*",SP_SUL!S303)</f>
        <v>-</v>
      </c>
      <c r="D303" s="83" t="str">
        <f>IF(SP_SUL!T303="","*",SP_SUL!T303)</f>
        <v>-</v>
      </c>
      <c r="E303" s="83" t="str">
        <f>IF(SP_SUL!D303="","*",SP_SUL!D303)</f>
        <v>*</v>
      </c>
      <c r="F303" s="83" t="str">
        <f>IF(SP_SUL!H303="","*",SP_SUL!H303)</f>
        <v>*</v>
      </c>
      <c r="G303" s="83" t="str">
        <f>IF(SP_SUL!M303="","*",SP_SUL!M303)</f>
        <v>-</v>
      </c>
      <c r="H303" s="116" t="str">
        <f>IF(SP_SUL!K303="","*",SP_SUL!K303)</f>
        <v>*</v>
      </c>
      <c r="I303" s="113" t="str">
        <f>IF(SP_SUL!O303="","*",SP_SUL!O303)</f>
        <v>*</v>
      </c>
      <c r="J303" s="113" t="str">
        <f>IF(SP_SUL!P303="","*",SP_SUL!P303)</f>
        <v>*</v>
      </c>
      <c r="K303" s="83">
        <f>IF(SP_SUL!AK303="","*",SP_SUL!AK303)</f>
        <v>0</v>
      </c>
      <c r="L303" s="83" t="str">
        <f>IF(SP_SUL!AM303="","*",SP_SUL!AM303)</f>
        <v>-</v>
      </c>
      <c r="M303" s="83">
        <f>IF(SP_SUL!AP303="","*",SP_SUL!AP303)</f>
        <v>0</v>
      </c>
      <c r="N303" s="83" t="str">
        <f>IF(SP_SUL!AM303="","*",SP_SUL!AM303)</f>
        <v>-</v>
      </c>
      <c r="O303" s="110" t="str">
        <f>IF(SP_SUL!BH303="","*",SP_SUL!BH303)</f>
        <v>*</v>
      </c>
      <c r="P303" s="147" t="str">
        <f>IF($A$2=1,IF(SP_SUL!BJ303="","*",SP_SUL!BJ303),IF(SP_SUL!BK303="","*",SP_SUL!BK303))</f>
        <v>*</v>
      </c>
    </row>
    <row r="304" spans="1:16">
      <c r="A304" s="82" t="str">
        <f>IF(SP_SUL!B304="","*",SP_SUL!B304)</f>
        <v>*</v>
      </c>
      <c r="B304" s="83" t="str">
        <f>IF(SP_SUL!X304="","*",SP_SUL!X304)</f>
        <v>*</v>
      </c>
      <c r="C304" s="83" t="str">
        <f>IF(SP_SUL!S304="","*",SP_SUL!S304)</f>
        <v>-</v>
      </c>
      <c r="D304" s="83" t="str">
        <f>IF(SP_SUL!T304="","*",SP_SUL!T304)</f>
        <v>-</v>
      </c>
      <c r="E304" s="83" t="str">
        <f>IF(SP_SUL!D304="","*",SP_SUL!D304)</f>
        <v>*</v>
      </c>
      <c r="F304" s="83" t="str">
        <f>IF(SP_SUL!H304="","*",SP_SUL!H304)</f>
        <v>*</v>
      </c>
      <c r="G304" s="83" t="str">
        <f>IF(SP_SUL!M304="","*",SP_SUL!M304)</f>
        <v>-</v>
      </c>
      <c r="H304" s="116" t="str">
        <f>IF(SP_SUL!K304="","*",SP_SUL!K304)</f>
        <v>*</v>
      </c>
      <c r="I304" s="113" t="str">
        <f>IF(SP_SUL!O304="","*",SP_SUL!O304)</f>
        <v>*</v>
      </c>
      <c r="J304" s="113" t="str">
        <f>IF(SP_SUL!P304="","*",SP_SUL!P304)</f>
        <v>*</v>
      </c>
      <c r="K304" s="83">
        <f>IF(SP_SUL!AK304="","*",SP_SUL!AK304)</f>
        <v>0</v>
      </c>
      <c r="L304" s="83" t="str">
        <f>IF(SP_SUL!AM304="","*",SP_SUL!AM304)</f>
        <v>-</v>
      </c>
      <c r="M304" s="83">
        <f>IF(SP_SUL!AP304="","*",SP_SUL!AP304)</f>
        <v>0</v>
      </c>
      <c r="N304" s="83" t="str">
        <f>IF(SP_SUL!AM304="","*",SP_SUL!AM304)</f>
        <v>-</v>
      </c>
      <c r="O304" s="110" t="str">
        <f>IF(SP_SUL!BH304="","*",SP_SUL!BH304)</f>
        <v>*</v>
      </c>
      <c r="P304" s="147" t="str">
        <f>IF($A$2=1,IF(SP_SUL!BJ304="","*",SP_SUL!BJ304),IF(SP_SUL!BK304="","*",SP_SUL!BK304))</f>
        <v>*</v>
      </c>
    </row>
    <row r="305" spans="1:16">
      <c r="A305" s="82" t="str">
        <f>IF(SP_SUL!B305="","*",SP_SUL!B305)</f>
        <v>*</v>
      </c>
      <c r="B305" s="83" t="str">
        <f>IF(SP_SUL!X305="","*",SP_SUL!X305)</f>
        <v>*</v>
      </c>
      <c r="C305" s="83" t="str">
        <f>IF(SP_SUL!S305="","*",SP_SUL!S305)</f>
        <v>-</v>
      </c>
      <c r="D305" s="83" t="str">
        <f>IF(SP_SUL!T305="","*",SP_SUL!T305)</f>
        <v>-</v>
      </c>
      <c r="E305" s="83" t="str">
        <f>IF(SP_SUL!D305="","*",SP_SUL!D305)</f>
        <v>*</v>
      </c>
      <c r="F305" s="83" t="str">
        <f>IF(SP_SUL!H305="","*",SP_SUL!H305)</f>
        <v>*</v>
      </c>
      <c r="G305" s="83" t="str">
        <f>IF(SP_SUL!M305="","*",SP_SUL!M305)</f>
        <v>-</v>
      </c>
      <c r="H305" s="116" t="str">
        <f>IF(SP_SUL!K305="","*",SP_SUL!K305)</f>
        <v>*</v>
      </c>
      <c r="I305" s="113" t="str">
        <f>IF(SP_SUL!O305="","*",SP_SUL!O305)</f>
        <v>*</v>
      </c>
      <c r="J305" s="113" t="str">
        <f>IF(SP_SUL!P305="","*",SP_SUL!P305)</f>
        <v>*</v>
      </c>
      <c r="K305" s="83">
        <f>IF(SP_SUL!AK305="","*",SP_SUL!AK305)</f>
        <v>0</v>
      </c>
      <c r="L305" s="83" t="str">
        <f>IF(SP_SUL!AM305="","*",SP_SUL!AM305)</f>
        <v>-</v>
      </c>
      <c r="M305" s="83">
        <f>IF(SP_SUL!AP305="","*",SP_SUL!AP305)</f>
        <v>0</v>
      </c>
      <c r="N305" s="83" t="str">
        <f>IF(SP_SUL!AM305="","*",SP_SUL!AM305)</f>
        <v>-</v>
      </c>
      <c r="O305" s="110" t="str">
        <f>IF(SP_SUL!BH305="","*",SP_SUL!BH305)</f>
        <v>*</v>
      </c>
      <c r="P305" s="147" t="str">
        <f>IF($A$2=1,IF(SP_SUL!BJ305="","*",SP_SUL!BJ305),IF(SP_SUL!BK305="","*",SP_SUL!BK305))</f>
        <v>*</v>
      </c>
    </row>
    <row r="306" spans="1:16">
      <c r="A306" s="82" t="str">
        <f>IF(SP_SUL!B306="","*",SP_SUL!B306)</f>
        <v>*</v>
      </c>
      <c r="B306" s="83" t="str">
        <f>IF(SP_SUL!X306="","*",SP_SUL!X306)</f>
        <v>*</v>
      </c>
      <c r="C306" s="83" t="str">
        <f>IF(SP_SUL!S306="","*",SP_SUL!S306)</f>
        <v>-</v>
      </c>
      <c r="D306" s="83" t="str">
        <f>IF(SP_SUL!T306="","*",SP_SUL!T306)</f>
        <v>-</v>
      </c>
      <c r="E306" s="83" t="str">
        <f>IF(SP_SUL!D306="","*",SP_SUL!D306)</f>
        <v>*</v>
      </c>
      <c r="F306" s="83" t="str">
        <f>IF(SP_SUL!H306="","*",SP_SUL!H306)</f>
        <v>*</v>
      </c>
      <c r="G306" s="83" t="str">
        <f>IF(SP_SUL!M306="","*",SP_SUL!M306)</f>
        <v>-</v>
      </c>
      <c r="H306" s="116" t="str">
        <f>IF(SP_SUL!K306="","*",SP_SUL!K306)</f>
        <v>*</v>
      </c>
      <c r="I306" s="113" t="str">
        <f>IF(SP_SUL!O306="","*",SP_SUL!O306)</f>
        <v>*</v>
      </c>
      <c r="J306" s="113" t="str">
        <f>IF(SP_SUL!P306="","*",SP_SUL!P306)</f>
        <v>*</v>
      </c>
      <c r="K306" s="83">
        <f>IF(SP_SUL!AK306="","*",SP_SUL!AK306)</f>
        <v>0</v>
      </c>
      <c r="L306" s="83" t="str">
        <f>IF(SP_SUL!AM306="","*",SP_SUL!AM306)</f>
        <v>-</v>
      </c>
      <c r="M306" s="83">
        <f>IF(SP_SUL!AP306="","*",SP_SUL!AP306)</f>
        <v>0</v>
      </c>
      <c r="N306" s="83" t="str">
        <f>IF(SP_SUL!AM306="","*",SP_SUL!AM306)</f>
        <v>-</v>
      </c>
      <c r="O306" s="110" t="str">
        <f>IF(SP_SUL!BH306="","*",SP_SUL!BH306)</f>
        <v>*</v>
      </c>
      <c r="P306" s="147" t="str">
        <f>IF($A$2=1,IF(SP_SUL!BJ306="","*",SP_SUL!BJ306),IF(SP_SUL!BK306="","*",SP_SUL!BK306))</f>
        <v>*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 t="str">
        <f>IF(SP_SUL!B308="","*",SP_SUL!B308)</f>
        <v>*</v>
      </c>
      <c r="B308" s="83" t="str">
        <f>IF(SP_SUL!X308="","*",SP_SUL!X308)</f>
        <v>*</v>
      </c>
      <c r="C308" s="83" t="str">
        <f>IF(SP_SUL!S308="","*",SP_SUL!S308)</f>
        <v>-</v>
      </c>
      <c r="D308" s="83" t="str">
        <f>IF(SP_SUL!T308="","*",SP_SUL!T308)</f>
        <v>-</v>
      </c>
      <c r="E308" s="83" t="str">
        <f>IF(SP_SUL!D308="","*",SP_SUL!D308)</f>
        <v>*</v>
      </c>
      <c r="F308" s="83" t="str">
        <f>IF(SP_SUL!H308="","*",SP_SUL!H308)</f>
        <v>*</v>
      </c>
      <c r="G308" s="83" t="str">
        <f>IF(SP_SUL!M308="","*",SP_SUL!M308)</f>
        <v>-</v>
      </c>
      <c r="H308" s="116" t="str">
        <f>IF(SP_SUL!K308="","*",SP_SUL!K308)</f>
        <v>*</v>
      </c>
      <c r="I308" s="113" t="str">
        <f>IF(SP_SUL!O308="","*",SP_SUL!O308)</f>
        <v>*</v>
      </c>
      <c r="J308" s="113" t="str">
        <f>IF(SP_SUL!P308="","*",SP_SUL!P308)</f>
        <v>*</v>
      </c>
      <c r="K308" s="83">
        <f>IF(SP_SUL!AK308="","*",SP_SUL!AK308)</f>
        <v>0</v>
      </c>
      <c r="L308" s="83" t="str">
        <f>IF(SP_SUL!AM308="","*",SP_SUL!AM308)</f>
        <v>-</v>
      </c>
      <c r="M308" s="83">
        <f>IF(SP_SUL!AP308="","*",SP_SUL!AP308)</f>
        <v>0</v>
      </c>
      <c r="N308" s="83" t="str">
        <f>IF(SP_SUL!AM308="","*",SP_SUL!AM308)</f>
        <v>-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 t="str">
        <f>IF(SP_SUL!B309="","*",SP_SUL!B309)</f>
        <v>*</v>
      </c>
      <c r="B309" s="83" t="str">
        <f>IF(SP_SUL!X309="","*",SP_SUL!X309)</f>
        <v>*</v>
      </c>
      <c r="C309" s="83" t="str">
        <f>IF(SP_SUL!S309="","*",SP_SUL!S309)</f>
        <v>-</v>
      </c>
      <c r="D309" s="83" t="str">
        <f>IF(SP_SUL!T309="","*",SP_SUL!T309)</f>
        <v>-</v>
      </c>
      <c r="E309" s="83" t="str">
        <f>IF(SP_SUL!D309="","*",SP_SUL!D309)</f>
        <v>*</v>
      </c>
      <c r="F309" s="83" t="str">
        <f>IF(SP_SUL!H309="","*",SP_SUL!H309)</f>
        <v>*</v>
      </c>
      <c r="G309" s="83" t="str">
        <f>IF(SP_SUL!M309="","*",SP_SUL!M309)</f>
        <v>-</v>
      </c>
      <c r="H309" s="116" t="str">
        <f>IF(SP_SUL!K309="","*",SP_SUL!K309)</f>
        <v>*</v>
      </c>
      <c r="I309" s="113" t="str">
        <f>IF(SP_SUL!O309="","*",SP_SUL!O309)</f>
        <v>*</v>
      </c>
      <c r="J309" s="113" t="str">
        <f>IF(SP_SUL!P309="","*",SP_SUL!P309)</f>
        <v>*</v>
      </c>
      <c r="K309" s="83">
        <f>IF(SP_SUL!AK309="","*",SP_SUL!AK309)</f>
        <v>0</v>
      </c>
      <c r="L309" s="83" t="str">
        <f>IF(SP_SUL!AM309="","*",SP_SUL!AM309)</f>
        <v>-</v>
      </c>
      <c r="M309" s="83">
        <f>IF(SP_SUL!AP309="","*",SP_SUL!AP309)</f>
        <v>0</v>
      </c>
      <c r="N309" s="83" t="str">
        <f>IF(SP_SUL!AM309="","*",SP_SUL!AM309)</f>
        <v>-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*</v>
      </c>
      <c r="C310" s="83" t="str">
        <f>IF(SP_SUL!S310="","*",SP_SUL!S310)</f>
        <v>-</v>
      </c>
      <c r="D310" s="83" t="str">
        <f>IF(SP_SUL!T310="","*",SP_SUL!T310)</f>
        <v>-</v>
      </c>
      <c r="E310" s="83" t="str">
        <f>IF(SP_SUL!D310="","*",SP_SUL!D310)</f>
        <v>*</v>
      </c>
      <c r="F310" s="83" t="str">
        <f>IF(SP_SUL!H310="","*",SP_SUL!H310)</f>
        <v>*</v>
      </c>
      <c r="G310" s="83" t="str">
        <f>IF(SP_SUL!M310="","*",SP_SUL!M310)</f>
        <v>-</v>
      </c>
      <c r="H310" s="116" t="str">
        <f>IF(SP_SUL!K310="","*",SP_SUL!K310)</f>
        <v>*</v>
      </c>
      <c r="I310" s="113" t="str">
        <f>IF(SP_SUL!O310="","*",SP_SUL!O310)</f>
        <v>*</v>
      </c>
      <c r="J310" s="113" t="str">
        <f>IF(SP_SUL!P310="","*",SP_SUL!P310)</f>
        <v>*</v>
      </c>
      <c r="K310" s="83">
        <f>IF(SP_SUL!AK310="","*",SP_SUL!AK310)</f>
        <v>0</v>
      </c>
      <c r="L310" s="83" t="str">
        <f>IF(SP_SUL!AM310="","*",SP_SUL!AM310)</f>
        <v>-</v>
      </c>
      <c r="M310" s="83">
        <f>IF(SP_SUL!AP310="","*",SP_SUL!AP310)</f>
        <v>0</v>
      </c>
      <c r="N310" s="83" t="str">
        <f>IF(SP_SUL!AM310="","*",SP_SUL!AM310)</f>
        <v>-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 t="str">
        <f>IF(SP_SUL!B311="","*",SP_SUL!B311)</f>
        <v>*</v>
      </c>
      <c r="B311" s="83" t="str">
        <f>IF(SP_SUL!X311="","*",SP_SUL!X311)</f>
        <v>*</v>
      </c>
      <c r="C311" s="83" t="str">
        <f>IF(SP_SUL!S311="","*",SP_SUL!S311)</f>
        <v>-</v>
      </c>
      <c r="D311" s="83" t="str">
        <f>IF(SP_SUL!T311="","*",SP_SUL!T311)</f>
        <v>-</v>
      </c>
      <c r="E311" s="83" t="str">
        <f>IF(SP_SUL!D311="","*",SP_SUL!D311)</f>
        <v>*</v>
      </c>
      <c r="F311" s="83" t="str">
        <f>IF(SP_SUL!H311="","*",SP_SUL!H311)</f>
        <v>*</v>
      </c>
      <c r="G311" s="83" t="str">
        <f>IF(SP_SUL!M311="","*",SP_SUL!M311)</f>
        <v>-</v>
      </c>
      <c r="H311" s="116" t="str">
        <f>IF(SP_SUL!K311="","*",SP_SUL!K311)</f>
        <v>*</v>
      </c>
      <c r="I311" s="113" t="str">
        <f>IF(SP_SUL!O311="","*",SP_SUL!O311)</f>
        <v>*</v>
      </c>
      <c r="J311" s="113" t="str">
        <f>IF(SP_SUL!P311="","*",SP_SUL!P311)</f>
        <v>*</v>
      </c>
      <c r="K311" s="83">
        <f>IF(SP_SUL!AK311="","*",SP_SUL!AK311)</f>
        <v>0</v>
      </c>
      <c r="L311" s="83" t="str">
        <f>IF(SP_SUL!AM311="","*",SP_SUL!AM311)</f>
        <v>-</v>
      </c>
      <c r="M311" s="83">
        <f>IF(SP_SUL!AP311="","*",SP_SUL!AP311)</f>
        <v>0</v>
      </c>
      <c r="N311" s="83" t="str">
        <f>IF(SP_SUL!AM311="","*",SP_SUL!AM311)</f>
        <v>-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 t="str">
        <f>IF(SP_SUL!B313="","*",SP_SUL!B313)</f>
        <v>*</v>
      </c>
      <c r="B313" s="83" t="str">
        <f>IF(SP_SUL!X313="","*",SP_SUL!X313)</f>
        <v>*</v>
      </c>
      <c r="C313" s="83" t="str">
        <f>IF(SP_SUL!S313="","*",SP_SUL!S313)</f>
        <v>-</v>
      </c>
      <c r="D313" s="83" t="str">
        <f>IF(SP_SUL!T313="","*",SP_SUL!T313)</f>
        <v>-</v>
      </c>
      <c r="E313" s="83" t="str">
        <f>IF(SP_SUL!D313="","*",SP_SUL!D313)</f>
        <v>*</v>
      </c>
      <c r="F313" s="83" t="str">
        <f>IF(SP_SUL!H313="","*",SP_SUL!H313)</f>
        <v>*</v>
      </c>
      <c r="G313" s="83" t="str">
        <f>IF(SP_SUL!M313="","*",SP_SUL!M313)</f>
        <v>-</v>
      </c>
      <c r="H313" s="116" t="str">
        <f>IF(SP_SUL!K313="","*",SP_SUL!K313)</f>
        <v>*</v>
      </c>
      <c r="I313" s="113" t="str">
        <f>IF(SP_SUL!O313="","*",SP_SUL!O313)</f>
        <v>*</v>
      </c>
      <c r="J313" s="113" t="str">
        <f>IF(SP_SUL!P313="","*",SP_SUL!P313)</f>
        <v>*</v>
      </c>
      <c r="K313" s="83">
        <f>IF(SP_SUL!AK313="","*",SP_SUL!AK313)</f>
        <v>0</v>
      </c>
      <c r="L313" s="83" t="str">
        <f>IF(SP_SUL!AM313="","*",SP_SUL!AM313)</f>
        <v>-</v>
      </c>
      <c r="M313" s="83">
        <f>IF(SP_SUL!AP313="","*",SP_SUL!AP313)</f>
        <v>0</v>
      </c>
      <c r="N313" s="83" t="str">
        <f>IF(SP_SUL!AM313="","*",SP_SUL!AM313)</f>
        <v>-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 t="str">
        <f>IF(SP_SUL!B314="","*",SP_SUL!B314)</f>
        <v>*</v>
      </c>
      <c r="B314" s="83" t="str">
        <f>IF(SP_SUL!X314="","*",SP_SUL!X314)</f>
        <v>*</v>
      </c>
      <c r="C314" s="83" t="str">
        <f>IF(SP_SUL!S314="","*",SP_SUL!S314)</f>
        <v>-</v>
      </c>
      <c r="D314" s="83" t="str">
        <f>IF(SP_SUL!T314="","*",SP_SUL!T314)</f>
        <v>-</v>
      </c>
      <c r="E314" s="83" t="str">
        <f>IF(SP_SUL!D314="","*",SP_SUL!D314)</f>
        <v>*</v>
      </c>
      <c r="F314" s="83" t="str">
        <f>IF(SP_SUL!H314="","*",SP_SUL!H314)</f>
        <v>*</v>
      </c>
      <c r="G314" s="83" t="str">
        <f>IF(SP_SUL!M314="","*",SP_SUL!M314)</f>
        <v>-</v>
      </c>
      <c r="H314" s="116" t="str">
        <f>IF(SP_SUL!K314="","*",SP_SUL!K314)</f>
        <v>*</v>
      </c>
      <c r="I314" s="113" t="str">
        <f>IF(SP_SUL!O314="","*",SP_SUL!O314)</f>
        <v>*</v>
      </c>
      <c r="J314" s="113" t="str">
        <f>IF(SP_SUL!P314="","*",SP_SUL!P314)</f>
        <v>*</v>
      </c>
      <c r="K314" s="83">
        <f>IF(SP_SUL!AK314="","*",SP_SUL!AK314)</f>
        <v>0</v>
      </c>
      <c r="L314" s="83" t="str">
        <f>IF(SP_SUL!AM314="","*",SP_SUL!AM314)</f>
        <v>-</v>
      </c>
      <c r="M314" s="83">
        <f>IF(SP_SUL!AP314="","*",SP_SUL!AP314)</f>
        <v>0</v>
      </c>
      <c r="N314" s="83" t="str">
        <f>IF(SP_SUL!AM314="","*",SP_SUL!AM314)</f>
        <v>-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 t="str">
        <f>IF(SP_SUL!B315="","*",SP_SUL!B315)</f>
        <v>*</v>
      </c>
      <c r="B315" s="83" t="str">
        <f>IF(SP_SUL!X315="","*",SP_SUL!X315)</f>
        <v>*</v>
      </c>
      <c r="C315" s="83" t="str">
        <f>IF(SP_SUL!S315="","*",SP_SUL!S315)</f>
        <v>-</v>
      </c>
      <c r="D315" s="83" t="str">
        <f>IF(SP_SUL!T315="","*",SP_SUL!T315)</f>
        <v>-</v>
      </c>
      <c r="E315" s="83" t="str">
        <f>IF(SP_SUL!D315="","*",SP_SUL!D315)</f>
        <v>*</v>
      </c>
      <c r="F315" s="83" t="str">
        <f>IF(SP_SUL!H315="","*",SP_SUL!H315)</f>
        <v>*</v>
      </c>
      <c r="G315" s="83" t="str">
        <f>IF(SP_SUL!M315="","*",SP_SUL!M315)</f>
        <v>-</v>
      </c>
      <c r="H315" s="116" t="str">
        <f>IF(SP_SUL!K315="","*",SP_SUL!K315)</f>
        <v>*</v>
      </c>
      <c r="I315" s="113" t="str">
        <f>IF(SP_SUL!O315="","*",SP_SUL!O315)</f>
        <v>*</v>
      </c>
      <c r="J315" s="113" t="str">
        <f>IF(SP_SUL!P315="","*",SP_SUL!P315)</f>
        <v>*</v>
      </c>
      <c r="K315" s="83">
        <f>IF(SP_SUL!AK315="","*",SP_SUL!AK315)</f>
        <v>0</v>
      </c>
      <c r="L315" s="83" t="str">
        <f>IF(SP_SUL!AM315="","*",SP_SUL!AM315)</f>
        <v>-</v>
      </c>
      <c r="M315" s="83">
        <f>IF(SP_SUL!AP315="","*",SP_SUL!AP315)</f>
        <v>0</v>
      </c>
      <c r="N315" s="83" t="str">
        <f>IF(SP_SUL!AM315="","*",SP_SUL!AM315)</f>
        <v>-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 t="str">
        <f>IF(SP_SUL!B316="","*",SP_SUL!B316)</f>
        <v>*</v>
      </c>
      <c r="B316" s="83" t="str">
        <f>IF(SP_SUL!X316="","*",SP_SUL!X316)</f>
        <v>*</v>
      </c>
      <c r="C316" s="83" t="str">
        <f>IF(SP_SUL!S316="","*",SP_SUL!S316)</f>
        <v>-</v>
      </c>
      <c r="D316" s="83" t="str">
        <f>IF(SP_SUL!T316="","*",SP_SUL!T316)</f>
        <v>-</v>
      </c>
      <c r="E316" s="83" t="str">
        <f>IF(SP_SUL!D316="","*",SP_SUL!D316)</f>
        <v>*</v>
      </c>
      <c r="F316" s="83" t="str">
        <f>IF(SP_SUL!H316="","*",SP_SUL!H316)</f>
        <v>*</v>
      </c>
      <c r="G316" s="83" t="str">
        <f>IF(SP_SUL!M316="","*",SP_SUL!M316)</f>
        <v>-</v>
      </c>
      <c r="H316" s="116" t="str">
        <f>IF(SP_SUL!K316="","*",SP_SUL!K316)</f>
        <v>*</v>
      </c>
      <c r="I316" s="113" t="str">
        <f>IF(SP_SUL!O316="","*",SP_SUL!O316)</f>
        <v>*</v>
      </c>
      <c r="J316" s="113" t="str">
        <f>IF(SP_SUL!P316="","*",SP_SUL!P316)</f>
        <v>*</v>
      </c>
      <c r="K316" s="83">
        <f>IF(SP_SUL!AK316="","*",SP_SUL!AK316)</f>
        <v>0</v>
      </c>
      <c r="L316" s="83" t="str">
        <f>IF(SP_SUL!AM316="","*",SP_SUL!AM316)</f>
        <v>-</v>
      </c>
      <c r="M316" s="83">
        <f>IF(SP_SUL!AP316="","*",SP_SUL!AP316)</f>
        <v>0</v>
      </c>
      <c r="N316" s="83" t="str">
        <f>IF(SP_SUL!AM316="","*",SP_SUL!AM316)</f>
        <v>-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 t="str">
        <f>IF(SP_SUL!B319="","*",SP_SUL!B319)</f>
        <v>*</v>
      </c>
      <c r="B319" s="83" t="str">
        <f>IF(SP_SUL!X319="","*",SP_SUL!X319)</f>
        <v>*</v>
      </c>
      <c r="C319" s="83" t="str">
        <f>IF(SP_SUL!S319="","*",SP_SUL!S319)</f>
        <v>-</v>
      </c>
      <c r="D319" s="83" t="str">
        <f>IF(SP_SUL!T319="","*",SP_SUL!T319)</f>
        <v>-</v>
      </c>
      <c r="E319" s="83" t="str">
        <f>IF(SP_SUL!D319="","*",SP_SUL!D319)</f>
        <v>*</v>
      </c>
      <c r="F319" s="83" t="str">
        <f>IF(SP_SUL!H319="","*",SP_SUL!H319)</f>
        <v>*</v>
      </c>
      <c r="G319" s="83" t="str">
        <f>IF(SP_SUL!M319="","*",SP_SUL!M319)</f>
        <v>-</v>
      </c>
      <c r="H319" s="116" t="str">
        <f>IF(SP_SUL!K319="","*",SP_SUL!K319)</f>
        <v>*</v>
      </c>
      <c r="I319" s="113" t="str">
        <f>IF(SP_SUL!O319="","*",SP_SUL!O319)</f>
        <v>*</v>
      </c>
      <c r="J319" s="113" t="str">
        <f>IF(SP_SUL!P319="","*",SP_SUL!P319)</f>
        <v>*</v>
      </c>
      <c r="K319" s="83">
        <f>IF(SP_SUL!AK319="","*",SP_SUL!AK319)</f>
        <v>0</v>
      </c>
      <c r="L319" s="83" t="str">
        <f>IF(SP_SUL!AM319="","*",SP_SUL!AM319)</f>
        <v>-</v>
      </c>
      <c r="M319" s="83">
        <f>IF(SP_SUL!AP319="","*",SP_SUL!AP319)</f>
        <v>0</v>
      </c>
      <c r="N319" s="83" t="str">
        <f>IF(SP_SUL!AM319="","*",SP_SUL!AM319)</f>
        <v>-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 t="str">
        <f>IF(SP_SUL!B320="","*",SP_SUL!B320)</f>
        <v>*</v>
      </c>
      <c r="B320" s="83" t="str">
        <f>IF(SP_SUL!X320="","*",SP_SUL!X320)</f>
        <v>*</v>
      </c>
      <c r="C320" s="83" t="str">
        <f>IF(SP_SUL!S320="","*",SP_SUL!S320)</f>
        <v>-</v>
      </c>
      <c r="D320" s="83" t="str">
        <f>IF(SP_SUL!T320="","*",SP_SUL!T320)</f>
        <v>-</v>
      </c>
      <c r="E320" s="83" t="str">
        <f>IF(SP_SUL!D320="","*",SP_SUL!D320)</f>
        <v>*</v>
      </c>
      <c r="F320" s="83" t="str">
        <f>IF(SP_SUL!H320="","*",SP_SUL!H320)</f>
        <v>*</v>
      </c>
      <c r="G320" s="83" t="str">
        <f>IF(SP_SUL!M320="","*",SP_SUL!M320)</f>
        <v>-</v>
      </c>
      <c r="H320" s="116" t="str">
        <f>IF(SP_SUL!K320="","*",SP_SUL!K320)</f>
        <v>*</v>
      </c>
      <c r="I320" s="113" t="str">
        <f>IF(SP_SUL!O320="","*",SP_SUL!O320)</f>
        <v>*</v>
      </c>
      <c r="J320" s="113" t="str">
        <f>IF(SP_SUL!P320="","*",SP_SUL!P320)</f>
        <v>*</v>
      </c>
      <c r="K320" s="83">
        <f>IF(SP_SUL!AK320="","*",SP_SUL!AK320)</f>
        <v>0</v>
      </c>
      <c r="L320" s="83" t="str">
        <f>IF(SP_SUL!AM320="","*",SP_SUL!AM320)</f>
        <v>-</v>
      </c>
      <c r="M320" s="83">
        <f>IF(SP_SUL!AP320="","*",SP_SUL!AP320)</f>
        <v>0</v>
      </c>
      <c r="N320" s="83" t="str">
        <f>IF(SP_SUL!AM320="","*",SP_SUL!AM320)</f>
        <v>-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 t="str">
        <f>IF(SP_SUL!B322="","*",SP_SUL!B322)</f>
        <v>*</v>
      </c>
      <c r="B322" s="83" t="str">
        <f>IF(SP_SUL!X322="","*",SP_SUL!X322)</f>
        <v>*</v>
      </c>
      <c r="C322" s="83" t="str">
        <f>IF(SP_SUL!S322="","*",SP_SUL!S322)</f>
        <v>-</v>
      </c>
      <c r="D322" s="83" t="str">
        <f>IF(SP_SUL!T322="","*",SP_SUL!T322)</f>
        <v>-</v>
      </c>
      <c r="E322" s="83" t="str">
        <f>IF(SP_SUL!D322="","*",SP_SUL!D322)</f>
        <v>*</v>
      </c>
      <c r="F322" s="83" t="str">
        <f>IF(SP_SUL!H322="","*",SP_SUL!H322)</f>
        <v>*</v>
      </c>
      <c r="G322" s="83" t="str">
        <f>IF(SP_SUL!M322="","*",SP_SUL!M322)</f>
        <v>-</v>
      </c>
      <c r="H322" s="116" t="str">
        <f>IF(SP_SUL!K322="","*",SP_SUL!K322)</f>
        <v>*</v>
      </c>
      <c r="I322" s="113" t="str">
        <f>IF(SP_SUL!O322="","*",SP_SUL!O322)</f>
        <v>*</v>
      </c>
      <c r="J322" s="113" t="str">
        <f>IF(SP_SUL!P322="","*",SP_SUL!P322)</f>
        <v>*</v>
      </c>
      <c r="K322" s="83">
        <f>IF(SP_SUL!AK322="","*",SP_SUL!AK322)</f>
        <v>0</v>
      </c>
      <c r="L322" s="83" t="str">
        <f>IF(SP_SUL!AM322="","*",SP_SUL!AM322)</f>
        <v>-</v>
      </c>
      <c r="M322" s="83">
        <f>IF(SP_SUL!AP322="","*",SP_SUL!AP322)</f>
        <v>0</v>
      </c>
      <c r="N322" s="83" t="str">
        <f>IF(SP_SUL!AM322="","*",SP_SUL!AM322)</f>
        <v>-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 t="str">
        <f>IF(SP_SUL!B324="","*",SP_SUL!B324)</f>
        <v>*</v>
      </c>
      <c r="B324" s="83" t="str">
        <f>IF(SP_SUL!X324="","*",SP_SUL!X324)</f>
        <v>*</v>
      </c>
      <c r="C324" s="83" t="str">
        <f>IF(SP_SUL!S324="","*",SP_SUL!S324)</f>
        <v>-</v>
      </c>
      <c r="D324" s="83" t="str">
        <f>IF(SP_SUL!T324="","*",SP_SUL!T324)</f>
        <v>-</v>
      </c>
      <c r="E324" s="83" t="str">
        <f>IF(SP_SUL!D324="","*",SP_SUL!D324)</f>
        <v>*</v>
      </c>
      <c r="F324" s="83" t="str">
        <f>IF(SP_SUL!H324="","*",SP_SUL!H324)</f>
        <v>*</v>
      </c>
      <c r="G324" s="83" t="str">
        <f>IF(SP_SUL!M324="","*",SP_SUL!M324)</f>
        <v>-</v>
      </c>
      <c r="H324" s="116" t="str">
        <f>IF(SP_SUL!K324="","*",SP_SUL!K324)</f>
        <v>*</v>
      </c>
      <c r="I324" s="113" t="str">
        <f>IF(SP_SUL!O324="","*",SP_SUL!O324)</f>
        <v>*</v>
      </c>
      <c r="J324" s="113" t="str">
        <f>IF(SP_SUL!P324="","*",SP_SUL!P324)</f>
        <v>*</v>
      </c>
      <c r="K324" s="83">
        <f>IF(SP_SUL!AK324="","*",SP_SUL!AK324)</f>
        <v>0</v>
      </c>
      <c r="L324" s="83" t="str">
        <f>IF(SP_SUL!AM324="","*",SP_SUL!AM324)</f>
        <v>-</v>
      </c>
      <c r="M324" s="83">
        <f>IF(SP_SUL!AP324="","*",SP_SUL!AP324)</f>
        <v>0</v>
      </c>
      <c r="N324" s="83" t="str">
        <f>IF(SP_SUL!AM324="","*",SP_SUL!AM324)</f>
        <v>-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 t="str">
        <f>IF(SP_SUL!B325="","*",SP_SUL!B325)</f>
        <v>*</v>
      </c>
      <c r="B325" s="83" t="str">
        <f>IF(SP_SUL!X325="","*",SP_SUL!X325)</f>
        <v>*</v>
      </c>
      <c r="C325" s="83" t="str">
        <f>IF(SP_SUL!S325="","*",SP_SUL!S325)</f>
        <v>-</v>
      </c>
      <c r="D325" s="83" t="str">
        <f>IF(SP_SUL!T325="","*",SP_SUL!T325)</f>
        <v>-</v>
      </c>
      <c r="E325" s="83" t="str">
        <f>IF(SP_SUL!D325="","*",SP_SUL!D325)</f>
        <v>*</v>
      </c>
      <c r="F325" s="83" t="str">
        <f>IF(SP_SUL!H325="","*",SP_SUL!H325)</f>
        <v>*</v>
      </c>
      <c r="G325" s="83" t="str">
        <f>IF(SP_SUL!M325="","*",SP_SUL!M325)</f>
        <v>-</v>
      </c>
      <c r="H325" s="116" t="str">
        <f>IF(SP_SUL!K325="","*",SP_SUL!K325)</f>
        <v>*</v>
      </c>
      <c r="I325" s="113" t="str">
        <f>IF(SP_SUL!O325="","*",SP_SUL!O325)</f>
        <v>*</v>
      </c>
      <c r="J325" s="113" t="str">
        <f>IF(SP_SUL!P325="","*",SP_SUL!P325)</f>
        <v>*</v>
      </c>
      <c r="K325" s="83">
        <f>IF(SP_SUL!AK325="","*",SP_SUL!AK325)</f>
        <v>0</v>
      </c>
      <c r="L325" s="83" t="str">
        <f>IF(SP_SUL!AM325="","*",SP_SUL!AM325)</f>
        <v>-</v>
      </c>
      <c r="M325" s="83">
        <f>IF(SP_SUL!AP325="","*",SP_SUL!AP325)</f>
        <v>0</v>
      </c>
      <c r="N325" s="83" t="str">
        <f>IF(SP_SUL!AM325="","*",SP_SUL!AM325)</f>
        <v>-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 t="str">
        <f>IF(SP_SUL!B326="","*",SP_SUL!B326)</f>
        <v>*</v>
      </c>
      <c r="B326" s="83" t="str">
        <f>IF(SP_SUL!X326="","*",SP_SUL!X326)</f>
        <v>*</v>
      </c>
      <c r="C326" s="83" t="str">
        <f>IF(SP_SUL!S326="","*",SP_SUL!S326)</f>
        <v>-</v>
      </c>
      <c r="D326" s="83" t="str">
        <f>IF(SP_SUL!T326="","*",SP_SUL!T326)</f>
        <v>-</v>
      </c>
      <c r="E326" s="83" t="str">
        <f>IF(SP_SUL!D326="","*",SP_SUL!D326)</f>
        <v>*</v>
      </c>
      <c r="F326" s="83" t="str">
        <f>IF(SP_SUL!H326="","*",SP_SUL!H326)</f>
        <v>*</v>
      </c>
      <c r="G326" s="83" t="str">
        <f>IF(SP_SUL!M326="","*",SP_SUL!M326)</f>
        <v>-</v>
      </c>
      <c r="H326" s="116" t="str">
        <f>IF(SP_SUL!K326="","*",SP_SUL!K326)</f>
        <v>*</v>
      </c>
      <c r="I326" s="113" t="str">
        <f>IF(SP_SUL!O326="","*",SP_SUL!O326)</f>
        <v>*</v>
      </c>
      <c r="J326" s="113" t="str">
        <f>IF(SP_SUL!P326="","*",SP_SUL!P326)</f>
        <v>*</v>
      </c>
      <c r="K326" s="83">
        <f>IF(SP_SUL!AK326="","*",SP_SUL!AK326)</f>
        <v>0</v>
      </c>
      <c r="L326" s="83" t="str">
        <f>IF(SP_SUL!AM326="","*",SP_SUL!AM326)</f>
        <v>-</v>
      </c>
      <c r="M326" s="83">
        <f>IF(SP_SUL!AP326="","*",SP_SUL!AP326)</f>
        <v>0</v>
      </c>
      <c r="N326" s="83" t="str">
        <f>IF(SP_SUL!AM326="","*",SP_SUL!AM326)</f>
        <v>-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 t="str">
        <f>IF(SP_SUL!B327="","*",SP_SUL!B327)</f>
        <v>*</v>
      </c>
      <c r="B327" s="83" t="str">
        <f>IF(SP_SUL!X327="","*",SP_SUL!X327)</f>
        <v>*</v>
      </c>
      <c r="C327" s="83" t="str">
        <f>IF(SP_SUL!S327="","*",SP_SUL!S327)</f>
        <v>-</v>
      </c>
      <c r="D327" s="83" t="str">
        <f>IF(SP_SUL!T327="","*",SP_SUL!T327)</f>
        <v>-</v>
      </c>
      <c r="E327" s="83" t="str">
        <f>IF(SP_SUL!D327="","*",SP_SUL!D327)</f>
        <v>*</v>
      </c>
      <c r="F327" s="83" t="str">
        <f>IF(SP_SUL!H327="","*",SP_SUL!H327)</f>
        <v>*</v>
      </c>
      <c r="G327" s="83" t="str">
        <f>IF(SP_SUL!M327="","*",SP_SUL!M327)</f>
        <v>-</v>
      </c>
      <c r="H327" s="116" t="str">
        <f>IF(SP_SUL!K327="","*",SP_SUL!K327)</f>
        <v>*</v>
      </c>
      <c r="I327" s="113" t="str">
        <f>IF(SP_SUL!O327="","*",SP_SUL!O327)</f>
        <v>*</v>
      </c>
      <c r="J327" s="113" t="str">
        <f>IF(SP_SUL!P327="","*",SP_SUL!P327)</f>
        <v>*</v>
      </c>
      <c r="K327" s="83">
        <f>IF(SP_SUL!AK327="","*",SP_SUL!AK327)</f>
        <v>0</v>
      </c>
      <c r="L327" s="83" t="str">
        <f>IF(SP_SUL!AM327="","*",SP_SUL!AM327)</f>
        <v>-</v>
      </c>
      <c r="M327" s="83">
        <f>IF(SP_SUL!AP327="","*",SP_SUL!AP327)</f>
        <v>0</v>
      </c>
      <c r="N327" s="83" t="str">
        <f>IF(SP_SUL!AM327="","*",SP_SUL!AM327)</f>
        <v>-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 t="str">
        <f>IF(SP_SUL!B328="","*",SP_SUL!B328)</f>
        <v>*</v>
      </c>
      <c r="B328" s="83" t="str">
        <f>IF(SP_SUL!X328="","*",SP_SUL!X328)</f>
        <v>*</v>
      </c>
      <c r="C328" s="83" t="str">
        <f>IF(SP_SUL!S328="","*",SP_SUL!S328)</f>
        <v>-</v>
      </c>
      <c r="D328" s="83" t="str">
        <f>IF(SP_SUL!T328="","*",SP_SUL!T328)</f>
        <v>-</v>
      </c>
      <c r="E328" s="83" t="str">
        <f>IF(SP_SUL!D328="","*",SP_SUL!D328)</f>
        <v>*</v>
      </c>
      <c r="F328" s="83" t="str">
        <f>IF(SP_SUL!H328="","*",SP_SUL!H328)</f>
        <v>*</v>
      </c>
      <c r="G328" s="83" t="str">
        <f>IF(SP_SUL!M328="","*",SP_SUL!M328)</f>
        <v>-</v>
      </c>
      <c r="H328" s="116" t="str">
        <f>IF(SP_SUL!K328="","*",SP_SUL!K328)</f>
        <v>*</v>
      </c>
      <c r="I328" s="113" t="str">
        <f>IF(SP_SUL!O328="","*",SP_SUL!O328)</f>
        <v>*</v>
      </c>
      <c r="J328" s="113" t="str">
        <f>IF(SP_SUL!P328="","*",SP_SUL!P328)</f>
        <v>*</v>
      </c>
      <c r="K328" s="83">
        <f>IF(SP_SUL!AK328="","*",SP_SUL!AK328)</f>
        <v>0</v>
      </c>
      <c r="L328" s="83" t="str">
        <f>IF(SP_SUL!AM328="","*",SP_SUL!AM328)</f>
        <v>-</v>
      </c>
      <c r="M328" s="83">
        <f>IF(SP_SUL!AP328="","*",SP_SUL!AP328)</f>
        <v>0</v>
      </c>
      <c r="N328" s="83" t="str">
        <f>IF(SP_SUL!AM328="","*",SP_SUL!AM328)</f>
        <v>-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L234" sqref="L234"/>
    </sheetView>
  </sheetViews>
  <sheetFormatPr defaultRowHeight="15"/>
  <cols>
    <col min="1" max="1" width="13.28515625" style="165" customWidth="1"/>
    <col min="2" max="2" width="9.140625" style="165" customWidth="1"/>
    <col min="3" max="3" width="13.28515625" style="165" hidden="1" customWidth="1"/>
    <col min="4" max="4" width="9.140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2"/>
      <c r="B1" s="223"/>
      <c r="C1" s="224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5" t="s">
        <v>1040</v>
      </c>
      <c r="Q1" s="226"/>
      <c r="R1" s="111"/>
      <c r="S1" s="84"/>
      <c r="T1" s="86"/>
      <c r="U1" s="227" t="s">
        <v>1452</v>
      </c>
      <c r="V1" s="227"/>
      <c r="W1" s="227"/>
    </row>
    <row r="2" spans="1:23" ht="15" customHeight="1">
      <c r="A2" s="87" t="s">
        <v>1453</v>
      </c>
      <c r="B2" s="87" t="s">
        <v>1448</v>
      </c>
      <c r="C2" s="87" t="s">
        <v>411</v>
      </c>
      <c r="D2" s="88" t="s">
        <v>992</v>
      </c>
      <c r="E2" s="88" t="s">
        <v>4</v>
      </c>
      <c r="F2" s="88" t="s">
        <v>1447</v>
      </c>
      <c r="G2" s="88" t="s">
        <v>472</v>
      </c>
      <c r="H2" s="88" t="s">
        <v>981</v>
      </c>
      <c r="I2" s="88" t="s">
        <v>983</v>
      </c>
      <c r="J2" s="88" t="s">
        <v>984</v>
      </c>
      <c r="K2" s="88" t="s">
        <v>987</v>
      </c>
      <c r="L2" s="88" t="s">
        <v>5</v>
      </c>
      <c r="M2" s="124" t="s">
        <v>1</v>
      </c>
      <c r="N2" s="112" t="s">
        <v>985</v>
      </c>
      <c r="O2" s="112" t="s">
        <v>986</v>
      </c>
      <c r="P2" s="89" t="s">
        <v>988</v>
      </c>
      <c r="Q2" s="89" t="s">
        <v>989</v>
      </c>
      <c r="R2" s="112" t="s">
        <v>990</v>
      </c>
      <c r="S2" s="90" t="s">
        <v>1454</v>
      </c>
      <c r="T2" s="91" t="s">
        <v>995</v>
      </c>
      <c r="U2" s="138">
        <f ca="1">TODAY()-1</f>
        <v>46062</v>
      </c>
      <c r="V2" s="138">
        <f ca="1">U2-1</f>
        <v>46061</v>
      </c>
      <c r="W2" s="138">
        <f ca="1">V2-1</f>
        <v>46060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 t="str">
        <f ca="1">_xlfn.XLOOKUP(G3&amp;$U$2,BS_CONTROLE[CHAVE],BS_CONTROLE[Quantidade_11],"-")</f>
        <v>-</v>
      </c>
      <c r="V3" s="137" t="str">
        <f ca="1">_xlfn.XLOOKUP(G3&amp;$V$2,BS_CONTROLE[CHAVE],BS_CONTROLE[Quantidade_11],"-")</f>
        <v>-</v>
      </c>
      <c r="W3" s="137">
        <f ca="1">_xlfn.XLOOKUP(G3&amp;$W$2,BS_CONTROLE[CHAVE],BS_CONTROLE[Quantidade_11],"-")</f>
        <v>1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 t="str">
        <f ca="1">_xlfn.XLOOKUP(G4&amp;$U$2,BS_CONTROLE[CHAVE],BS_CONTROLE[Quantidade_11],"-")</f>
        <v>-</v>
      </c>
      <c r="V4" s="137" t="str">
        <f ca="1">_xlfn.XLOOKUP(G4&amp;$V$2,BS_CONTROLE[CHAVE],BS_CONTROLE[Quantidade_11],"-")</f>
        <v>-</v>
      </c>
      <c r="W4" s="137">
        <f ca="1">_xlfn.XLOOKUP(G4&amp;$W$2,BS_CONTROLE[CHAVE],BS_CONTROLE[Quantidade_11],"-")</f>
        <v>1</v>
      </c>
    </row>
    <row r="5" spans="1:23" hidden="1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 t="str">
        <f ca="1">_xlfn.XLOOKUP(G5&amp;$U$2,BS_CONTROLE[CHAVE],BS_CONTROLE[Quantidade_11],"-")</f>
        <v>-</v>
      </c>
      <c r="V5" s="137" t="str">
        <f ca="1">_xlfn.XLOOKUP(G5&amp;$V$2,BS_CONTROLE[CHAVE],BS_CONTROLE[Quantidade_11],"-")</f>
        <v>-</v>
      </c>
      <c r="W5" s="137">
        <f ca="1">_xlfn.XLOOKUP(G5&amp;$W$2,BS_CONTROLE[CHAVE],BS_CONTROLE[Quantidade_11],"-")</f>
        <v>1</v>
      </c>
    </row>
    <row r="6" spans="1:23" hidden="1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>
        <f ca="1">_xlfn.XLOOKUP(G6&amp;$U$2,BS_CONTROLE[CHAVE],BS_CONTROLE[Quantidade_11],"-")</f>
        <v>0</v>
      </c>
      <c r="V6" s="137">
        <f ca="1">_xlfn.XLOOKUP(G6&amp;$V$2,BS_CONTROLE[CHAVE],BS_CONTROLE[Quantidade_11],"-")</f>
        <v>1</v>
      </c>
      <c r="W6" s="137">
        <f ca="1">_xlfn.XLOOKUP(G6&amp;$W$2,BS_CONTROLE[CHAVE],BS_CONTROLE[Quantidade_11],"-")</f>
        <v>3</v>
      </c>
    </row>
    <row r="7" spans="1:23" hidden="1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OPORTUNIDADE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0</v>
      </c>
      <c r="V9" s="137" t="str">
        <f ca="1">_xlfn.XLOOKUP(G9&amp;$V$2,BS_CONTROLE[CHAVE],BS_CONTROLE[Quantidade_11],"-")</f>
        <v>-</v>
      </c>
      <c r="W9" s="137" t="str">
        <f ca="1">_xlfn.XLOOKUP(G9&amp;$W$2,BS_CONTROLE[CHAVE],BS_CONTROLE[Quantidade_11],"-")</f>
        <v>-</v>
      </c>
    </row>
    <row r="10" spans="1:23" hidden="1">
      <c r="A10" s="146" t="str">
        <f>IF(SP_SUL!Y13="","*",SP_SUL!Y13)</f>
        <v>OPORTUNIDADE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ZCD-ZSQ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>
        <f ca="1">_xlfn.XLOOKUP(G10&amp;$U$2,BS_CONTROLE[CHAVE],BS_CONTROLE[Quantidade_11],"-")</f>
        <v>0</v>
      </c>
      <c r="V10" s="137" t="str">
        <f ca="1">_xlfn.XLOOKUP(G10&amp;$V$2,BS_CONTROLE[CHAVE],BS_CONTROLE[Quantidade_11],"-")</f>
        <v>-</v>
      </c>
      <c r="W10" s="137">
        <f ca="1">_xlfn.XLOOKUP(G10&amp;$W$2,BS_CONTROLE[CHAVE],BS_CONTROLE[Quantidade_11],"-")</f>
        <v>0</v>
      </c>
    </row>
    <row r="11" spans="1:23" hidden="1">
      <c r="A11" s="146" t="str">
        <f>IF(SP_SUL!Y14="","*",SP_SUL!Y14)</f>
        <v>OPORTUNIDADE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OPORTUNIDADE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 t="str">
        <f ca="1">_xlfn.XLOOKUP(G12&amp;$U$2,BS_CONTROLE[CHAVE],BS_CONTROLE[Quantidade_11],"-")</f>
        <v>-</v>
      </c>
      <c r="V12" s="137" t="str">
        <f ca="1">_xlfn.XLOOKUP(G12&amp;$V$2,BS_CONTROLE[CHAVE],BS_CONTROLE[Quantidade_11],"-")</f>
        <v>-</v>
      </c>
      <c r="W12" s="137">
        <f ca="1">_xlfn.XLOOKUP(G12&amp;$W$2,BS_CONTROLE[CHAVE],BS_CONTROLE[Quantidade_11],"-")</f>
        <v>1</v>
      </c>
    </row>
    <row r="13" spans="1:23" hidden="1">
      <c r="A13" s="146" t="str">
        <f>IF(SP_SUL!Y16="","*",SP_SUL!Y16)</f>
        <v>OPORTUNIDADE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 t="str">
        <f ca="1">_xlfn.XLOOKUP(G13&amp;$U$2,BS_CONTROLE[CHAVE],BS_CONTROLE[Quantidade_11],"-")</f>
        <v>-</v>
      </c>
      <c r="V13" s="137" t="str">
        <f ca="1">_xlfn.XLOOKUP(G13&amp;$V$2,BS_CONTROLE[CHAVE],BS_CONTROLE[Quantidade_11],"-")</f>
        <v>-</v>
      </c>
      <c r="W13" s="137">
        <f ca="1">_xlfn.XLOOKUP(G13&amp;$W$2,BS_CONTROLE[CHAVE],BS_CONTROLE[Quantidade_11],"-")</f>
        <v>88</v>
      </c>
    </row>
    <row r="14" spans="1:23" hidden="1">
      <c r="A14" s="146" t="str">
        <f>IF(SP_SUL!Y17="","*",SP_SUL!Y17)</f>
        <v>OPORTUNIDADE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>
        <f ca="1">_xlfn.XLOOKUP(G14&amp;$W$2,BS_CONTROLE[CHAVE],BS_CONTROLE[Quantidade_11],"-")</f>
        <v>88</v>
      </c>
    </row>
    <row r="15" spans="1:23" hidden="1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OPORTUNIDADE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>
        <f ca="1">_xlfn.XLOOKUP(G16&amp;$W$2,BS_CONTROLE[CHAVE],BS_CONTROLE[Quantidade_11],"-")</f>
        <v>1</v>
      </c>
    </row>
    <row r="17" spans="1:23" hidden="1">
      <c r="A17" s="146" t="str">
        <f>IF(SP_SUL!Y20="","*",SP_SUL!Y20)</f>
        <v>OPORTUNIDADE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>
        <f ca="1">_xlfn.XLOOKUP(G17&amp;$U$2,BS_CONTROLE[CHAVE],BS_CONTROLE[Quantidade_11],"-")</f>
        <v>0</v>
      </c>
      <c r="V17" s="137" t="str">
        <f ca="1">_xlfn.XLOOKUP(G17&amp;$V$2,BS_CONTROLE[CHAVE],BS_CONTROLE[Quantidade_11],"-")</f>
        <v>-</v>
      </c>
      <c r="W17" s="137" t="str">
        <f ca="1">_xlfn.XLOOKUP(G17&amp;$W$2,BS_CONTROLE[CHAVE],BS_CONTROLE[Quantidade_11],"-")</f>
        <v>-</v>
      </c>
    </row>
    <row r="18" spans="1:23" hidden="1">
      <c r="A18" s="146" t="str">
        <f>IF(SP_SUL!Y21="","*",SP_SUL!Y21)</f>
        <v>OPORTUNIDADE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>
        <f ca="1">_xlfn.XLOOKUP(G18&amp;$U$2,BS_CONTROLE[CHAVE],BS_CONTROLE[Quantidade_11],"-")</f>
        <v>0</v>
      </c>
      <c r="V18" s="137" t="str">
        <f ca="1">_xlfn.XLOOKUP(G18&amp;$V$2,BS_CONTROLE[CHAVE],BS_CONTROLE[Quantidade_11],"-")</f>
        <v>-</v>
      </c>
      <c r="W18" s="137" t="str">
        <f ca="1">_xlfn.XLOOKUP(G18&amp;$W$2,BS_CONTROLE[CHAVE],BS_CONTROLE[Quantidade_11],"-")</f>
        <v>-</v>
      </c>
    </row>
    <row r="19" spans="1:23" hidden="1">
      <c r="A19" s="146" t="str">
        <f>IF(SP_SUL!Y22="","*",SP_SUL!Y22)</f>
        <v>OPORTUNIDADE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ZER-ZDI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 t="str">
        <f ca="1">_xlfn.XLOOKUP(G19&amp;$U$2,BS_CONTROLE[CHAVE],BS_CONTROLE[Quantidade_11],"-")</f>
        <v>-</v>
      </c>
      <c r="V19" s="137" t="str">
        <f ca="1">_xlfn.XLOOKUP(G19&amp;$V$2,BS_CONTROLE[CHAVE],BS_CONTROLE[Quantidade_11],"-")</f>
        <v>-</v>
      </c>
      <c r="W19" s="137" t="str">
        <f ca="1">_xlfn.XLOOKUP(G19&amp;$W$2,BS_CONTROLE[CHAVE],BS_CONTROLE[Quantidade_11],"-")</f>
        <v>-</v>
      </c>
    </row>
    <row r="20" spans="1:23" hidden="1">
      <c r="A20" s="146" t="str">
        <f>IF(SP_SUL!Y23="","*",SP_SUL!Y23)</f>
        <v>OPORTUNIDADE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ZGA-ZCX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OPORTUNIDADE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ZKE-ZWW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>
        <f ca="1">_xlfn.XLOOKUP(G23&amp;$U$2,BS_CONTROLE[CHAVE],BS_CONTROLE[Quantidade_11],"-")</f>
        <v>0</v>
      </c>
      <c r="V23" s="137">
        <f ca="1">_xlfn.XLOOKUP(G23&amp;$V$2,BS_CONTROLE[CHAVE],BS_CONTROLE[Quantidade_11],"-")</f>
        <v>1</v>
      </c>
      <c r="W23" s="137">
        <f ca="1">_xlfn.XLOOKUP(G23&amp;$W$2,BS_CONTROLE[CHAVE],BS_CONTROLE[Quantidade_11],"-")</f>
        <v>3</v>
      </c>
    </row>
    <row r="24" spans="1:23" hidden="1">
      <c r="A24" s="146" t="str">
        <f>IF(SP_SUL!Y27="","*",SP_SUL!Y27)</f>
        <v>OPORTUNIDADE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>
        <f ca="1">_xlfn.XLOOKUP(G24&amp;$U$2,BS_CONTROLE[CHAVE],BS_CONTROLE[Quantidade_11],"-")</f>
        <v>0</v>
      </c>
      <c r="V24" s="137" t="str">
        <f ca="1">_xlfn.XLOOKUP(G24&amp;$V$2,BS_CONTROLE[CHAVE],BS_CONTROLE[Quantidade_11],"-")</f>
        <v>-</v>
      </c>
      <c r="W24" s="137" t="str">
        <f ca="1">_xlfn.XLOOKUP(G24&amp;$W$2,BS_CONTROLE[CHAVE],BS_CONTROLE[Quantidade_11],"-")</f>
        <v>-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>
        <f ca="1">_xlfn.XLOOKUP(G25&amp;$U$2,BS_CONTROLE[CHAVE],BS_CONTROLE[Quantidade_11],"-")</f>
        <v>0</v>
      </c>
      <c r="V25" s="137" t="str">
        <f ca="1">_xlfn.XLOOKUP(G25&amp;$V$2,BS_CONTROLE[CHAVE],BS_CONTROLE[Quantidade_11],"-")</f>
        <v>-</v>
      </c>
      <c r="W25" s="137" t="str">
        <f ca="1">_xlfn.XLOOKUP(G25&amp;$W$2,BS_CONTROLE[CHAVE],BS_CONTROLE[Quantidade_11],"-")</f>
        <v>-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>
        <f ca="1">_xlfn.XLOOKUP(G26&amp;$U$2,BS_CONTROLE[CHAVE],BS_CONTROLE[Quantidade_11],"-")</f>
        <v>0</v>
      </c>
      <c r="V26" s="137" t="str">
        <f ca="1">_xlfn.XLOOKUP(G26&amp;$V$2,BS_CONTROLE[CHAVE],BS_CONTROLE[Quantidade_11],"-")</f>
        <v>-</v>
      </c>
      <c r="W26" s="137">
        <f ca="1">_xlfn.XLOOKUP(G26&amp;$W$2,BS_CONTROLE[CHAVE],BS_CONTROLE[Quantidade_11],"-")</f>
        <v>0</v>
      </c>
    </row>
    <row r="27" spans="1:23" hidden="1">
      <c r="A27" s="146" t="str">
        <f>IF(SP_SUL!Y30="","*",SP_SUL!Y30)</f>
        <v>OPORTUNIDADE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ZWI-ZEM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OPORTUNIDADE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>
        <f ca="1">_xlfn.XLOOKUP(G30&amp;$U$2,BS_CONTROLE[CHAVE],BS_CONTROLE[Quantidade_11],"-")</f>
        <v>600</v>
      </c>
      <c r="V30" s="137" t="str">
        <f ca="1">_xlfn.XLOOKUP(G30&amp;$V$2,BS_CONTROLE[CHAVE],BS_CONTROLE[Quantidade_11],"-")</f>
        <v>-</v>
      </c>
      <c r="W30" s="137" t="str">
        <f ca="1">_xlfn.XLOOKUP(G30&amp;$W$2,BS_CONTROLE[CHAVE],BS_CONTROLE[Quantidade_11],"-")</f>
        <v>-</v>
      </c>
    </row>
    <row r="31" spans="1:23" hidden="1">
      <c r="A31" s="146" t="str">
        <f>IF(SP_SUL!Y34="","*",SP_SUL!Y34)</f>
        <v>OPORTUNIDADE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>
        <f ca="1">_xlfn.XLOOKUP(G31&amp;$U$2,BS_CONTROLE[CHAVE],BS_CONTROLE[Quantidade_11],"-")</f>
        <v>600</v>
      </c>
      <c r="V31" s="137" t="str">
        <f ca="1">_xlfn.XLOOKUP(G31&amp;$V$2,BS_CONTROLE[CHAVE],BS_CONTROLE[Quantidade_11],"-")</f>
        <v>-</v>
      </c>
      <c r="W31" s="137" t="str">
        <f ca="1">_xlfn.XLOOKUP(G31&amp;$W$2,BS_CONTROLE[CHAVE],BS_CONTROLE[Quantidade_11],"-")</f>
        <v>-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ZEJ-ZRB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 t="str">
        <f ca="1">_xlfn.XLOOKUP(G32&amp;$U$2,BS_CONTROLE[CHAVE],BS_CONTROLE[Quantidade_11],"-")</f>
        <v>-</v>
      </c>
      <c r="V32" s="137" t="str">
        <f ca="1">_xlfn.XLOOKUP(G32&amp;$V$2,BS_CONTROLE[CHAVE],BS_CONTROLE[Quantidade_11],"-")</f>
        <v>-</v>
      </c>
      <c r="W32" s="137">
        <f ca="1">_xlfn.XLOOKUP(G32&amp;$W$2,BS_CONTROLE[CHAVE],BS_CONTROLE[Quantidade_11],"-")</f>
        <v>2200</v>
      </c>
    </row>
    <row r="33" spans="1:23" hidden="1">
      <c r="A33" s="146" t="str">
        <f>IF(SP_SUL!Y36="","*",SP_SUL!Y36)</f>
        <v>NÃO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ZXW-ZGP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>
        <f ca="1">_xlfn.XLOOKUP(G33&amp;$U$2,BS_CONTROLE[CHAVE],BS_CONTROLE[Quantidade_11],"-")</f>
        <v>1</v>
      </c>
      <c r="V33" s="137" t="str">
        <f ca="1">_xlfn.XLOOKUP(G33&amp;$V$2,BS_CONTROLE[CHAVE],BS_CONTROLE[Quantidade_11],"-")</f>
        <v>-</v>
      </c>
      <c r="W33" s="137">
        <f ca="1">_xlfn.XLOOKUP(G33&amp;$W$2,BS_CONTROLE[CHAVE],BS_CONTROLE[Quantidade_11],"-")</f>
        <v>1</v>
      </c>
    </row>
    <row r="34" spans="1:23" hidden="1">
      <c r="A34" s="146" t="str">
        <f>IF(SP_SUL!Y37="","*",SP_SUL!Y37)</f>
        <v>NÃO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ZXW-ZGP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>
        <f ca="1">_xlfn.XLOOKUP(G34&amp;$U$2,BS_CONTROLE[CHAVE],BS_CONTROLE[Quantidade_11],"-")</f>
        <v>1</v>
      </c>
      <c r="V34" s="137" t="str">
        <f ca="1">_xlfn.XLOOKUP(G34&amp;$V$2,BS_CONTROLE[CHAVE],BS_CONTROLE[Quantidade_11],"-")</f>
        <v>-</v>
      </c>
      <c r="W34" s="137">
        <f ca="1">_xlfn.XLOOKUP(G34&amp;$W$2,BS_CONTROLE[CHAVE],BS_CONTROLE[Quantidade_11],"-")</f>
        <v>5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ZEZ-ZXW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>
        <f ca="1">_xlfn.XLOOKUP(G35&amp;$U$2,BS_CONTROLE[CHAVE],BS_CONTROLE[Quantidade_11],"-")</f>
        <v>1</v>
      </c>
      <c r="V35" s="137" t="str">
        <f ca="1">_xlfn.XLOOKUP(G35&amp;$V$2,BS_CONTROLE[CHAVE],BS_CONTROLE[Quantidade_11],"-")</f>
        <v>-</v>
      </c>
      <c r="W35" s="137">
        <f ca="1">_xlfn.XLOOKUP(G35&amp;$W$2,BS_CONTROLE[CHAVE],BS_CONTROLE[Quantidade_11],"-")</f>
        <v>2</v>
      </c>
    </row>
    <row r="36" spans="1:23" hidden="1">
      <c r="A36" s="146" t="str">
        <f>IF(SP_SUL!Y39="","*",SP_SUL!Y39)</f>
        <v>OPORTUNIDADE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ZPG-MRS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OPORTUNIDADE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ZZV-ZPG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>
        <f ca="1">_xlfn.XLOOKUP(G37&amp;$U$2,BS_CONTROLE[CHAVE],BS_CONTROLE[Quantidade_11],"-")</f>
        <v>0</v>
      </c>
      <c r="V37" s="137" t="str">
        <f ca="1">_xlfn.XLOOKUP(G37&amp;$V$2,BS_CONTROLE[CHAVE],BS_CONTROLE[Quantidade_11],"-")</f>
        <v>-</v>
      </c>
      <c r="W37" s="137">
        <f ca="1">_xlfn.XLOOKUP(G37&amp;$W$2,BS_CONTROLE[CHAVE],BS_CONTROLE[Quantidade_11],"-")</f>
        <v>0</v>
      </c>
    </row>
    <row r="38" spans="1:23" hidden="1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 t="str">
        <f>IF(SP_SUL!B44="","*",SP_SUL!B44)</f>
        <v>*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87.3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>
        <f ca="1">_xlfn.XLOOKUP(G41&amp;$U$2,BS_CONTROLE[CHAVE],BS_CONTROLE[Quantidade_11],"-")</f>
        <v>0</v>
      </c>
      <c r="V41" s="137" t="str">
        <f ca="1">_xlfn.XLOOKUP(G41&amp;$V$2,BS_CONTROLE[CHAVE],BS_CONTROLE[Quantidade_11],"-")</f>
        <v>-</v>
      </c>
      <c r="W41" s="137" t="str">
        <f ca="1">_xlfn.XLOOKUP(G41&amp;$W$2,BS_CONTROLE[CHAVE],BS_CONTROLE[Quantidade_11],"-")</f>
        <v>-</v>
      </c>
    </row>
    <row r="42" spans="1:23" hidden="1">
      <c r="A42" s="146" t="str">
        <f>IF(SP_SUL!Y45="","*",SP_SUL!Y45)</f>
        <v>OPORTUNIDADE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 t="str">
        <f>IF(SP_SUL!B45="","*",SP_SUL!B45)</f>
        <v>*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ZRX-ZRQ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OPORTUNIDADE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ZCD</v>
      </c>
      <c r="L43" s="139" t="str">
        <f>IF(SP_SUL!N46="","*",SP_SUL!N46)</f>
        <v>ZCD1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>
        <f ca="1">_xlfn.XLOOKUP(G43&amp;$U$2,BS_CONTROLE[CHAVE],BS_CONTROLE[Quantidade_11],"-")</f>
        <v>0</v>
      </c>
      <c r="V43" s="137" t="str">
        <f ca="1">_xlfn.XLOOKUP(G43&amp;$V$2,BS_CONTROLE[CHAVE],BS_CONTROLE[Quantidade_11],"-")</f>
        <v>-</v>
      </c>
      <c r="W43" s="137">
        <f ca="1">_xlfn.XLOOKUP(G43&amp;$W$2,BS_CONTROLE[CHAVE],BS_CONTROLE[Quantidade_11],"-")</f>
        <v>0</v>
      </c>
    </row>
    <row r="44" spans="1:23" hidden="1">
      <c r="A44" s="146" t="str">
        <f>IF(SP_SUL!Y47="","*",SP_SUL!Y47)</f>
        <v>OPORTUNIDADE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ZBV-ZRX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ZCD</v>
      </c>
      <c r="L44" s="139" t="str">
        <f>IF(SP_SUL!N47="","*",SP_SUL!N47)</f>
        <v>109ZCD2</v>
      </c>
      <c r="M44" s="140">
        <f>IF(SP_SUL!J47="","*",SP_SUL!J47)</f>
        <v>70</v>
      </c>
      <c r="N44" s="144">
        <f>IF(SP_SUL!K47="","*",SP_SUL!K47)</f>
        <v>110.35</v>
      </c>
      <c r="O44" s="144" t="str">
        <f>IF(SP_SUL!L47="","*",SP_SUL!L47)</f>
        <v>*</v>
      </c>
      <c r="P44" s="143">
        <f>IF(SP_SUL!O47="","*",SP_SUL!O47)</f>
        <v>0.375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>
        <f ca="1">_xlfn.XLOOKUP(G44&amp;$U$2,BS_CONTROLE[CHAVE],BS_CONTROLE[Quantidade_11],"-")</f>
        <v>0</v>
      </c>
      <c r="V44" s="137" t="str">
        <f ca="1">_xlfn.XLOOKUP(G44&amp;$V$2,BS_CONTROLE[CHAVE],BS_CONTROLE[Quantidade_11],"-")</f>
        <v>-</v>
      </c>
      <c r="W44" s="137">
        <f ca="1">_xlfn.XLOOKUP(G44&amp;$W$2,BS_CONTROLE[CHAVE],BS_CONTROLE[Quantidade_11],"-")</f>
        <v>0</v>
      </c>
    </row>
    <row r="45" spans="1:23" hidden="1">
      <c r="A45" s="146" t="str">
        <f>IF(SP_SUL!Y48="","*",SP_SUL!Y48)</f>
        <v>OPORTUNIDADE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KLECIO (TP-699)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ZSW-2</v>
      </c>
      <c r="L45" s="139" t="str">
        <f>IF(SP_SUL!N48="","*",SP_SUL!N48)</f>
        <v>ZSWS</v>
      </c>
      <c r="M45" s="140">
        <f>IF(SP_SUL!J48="","*",SP_SUL!J48)</f>
        <v>70</v>
      </c>
      <c r="N45" s="144">
        <f>IF(SP_SUL!K48="","*",SP_SUL!K48)</f>
        <v>87.3</v>
      </c>
      <c r="O45" s="144" t="str">
        <f>IF(SP_SUL!L48="","*",SP_SUL!L48)</f>
        <v>-</v>
      </c>
      <c r="P45" s="143">
        <f>IF(SP_SUL!O48="","*",SP_SUL!O48)</f>
        <v>0.375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 xml:space="preserve">Klecio </v>
      </c>
      <c r="T45" s="145" t="str">
        <f>IF(SP_SUL!W48="","*",SP_SUL!W48)</f>
        <v xml:space="preserve">Execução de solda - Condicionado a temperatura </v>
      </c>
      <c r="U45" s="137">
        <f ca="1">_xlfn.XLOOKUP(G45&amp;$U$2,BS_CONTROLE[CHAVE],BS_CONTROLE[Quantidade_11],"-")</f>
        <v>0</v>
      </c>
      <c r="V45" s="137" t="str">
        <f ca="1">_xlfn.XLOOKUP(G45&amp;$V$2,BS_CONTROLE[CHAVE],BS_CONTROLE[Quantidade_11],"-")</f>
        <v>-</v>
      </c>
      <c r="W45" s="137" t="str">
        <f ca="1">_xlfn.XLOOKUP(G45&amp;$W$2,BS_CONTROLE[CHAVE],BS_CONTROLE[Quantidade_11],"-")</f>
        <v>-</v>
      </c>
    </row>
    <row r="46" spans="1:23" hidden="1">
      <c r="A46" s="146" t="str">
        <f>IF(SP_SUL!Y49="","*",SP_SUL!Y49)</f>
        <v>OPORTUNIDADE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V48</v>
      </c>
      <c r="H46" s="145" t="str">
        <f>IF(SP_SUL!F49="","*",SP_SUL!F49)</f>
        <v>MECANIZAÇÃO - SOCADORA</v>
      </c>
      <c r="I46" s="145" t="str">
        <f>IF(SP_SUL!H49="","*",SP_SUL!H49)</f>
        <v>ZAC2</v>
      </c>
      <c r="J46" s="145" t="str">
        <f>IF(SP_SUL!I49="","*",SP_SUL!I49)</f>
        <v>ZAC2</v>
      </c>
      <c r="K46" s="139" t="str">
        <f>IF(SP_SUL!M49="","*",SP_SUL!M49)</f>
        <v>ZAC-ZSW</v>
      </c>
      <c r="L46" s="139" t="str">
        <f>IF(SP_SUL!N49="","*",SP_SUL!N49)</f>
        <v>ZACZSW</v>
      </c>
      <c r="M46" s="140">
        <f>IF(SP_SUL!J49="","*",SP_SUL!J49)</f>
        <v>70</v>
      </c>
      <c r="N46" s="144">
        <f>IF(SP_SUL!K49="","*",SP_SUL!K49)</f>
        <v>82.5</v>
      </c>
      <c r="O46" s="144">
        <f>IF(SP_SUL!L49="","*",SP_SUL!L49)</f>
        <v>87</v>
      </c>
      <c r="P46" s="143">
        <f>IF(SP_SUL!O49="","*",SP_SUL!O49)</f>
        <v>0.35416666666666669</v>
      </c>
      <c r="Q46" s="143">
        <f>IF(SP_SUL!P49="","*",SP_SUL!P49)</f>
        <v>8.3333333333333329E-2</v>
      </c>
      <c r="R46" s="145" t="str">
        <f>IF(SP_SUL!Q49="","*",CONCATENATE(SP_SUL!Q49," ",SP_SUL!R49))</f>
        <v>510 M</v>
      </c>
      <c r="S46" s="145" t="str">
        <f>IF(SP_SUL!V49="","*",SP_SUL!V49)</f>
        <v>Ezequiel</v>
      </c>
      <c r="T46" s="145" t="str">
        <f>IF(SP_SUL!W49="","*",SP_SUL!W49)</f>
        <v xml:space="preserve">Socaria mecanizada </v>
      </c>
      <c r="U46" s="137" t="str">
        <f ca="1">_xlfn.XLOOKUP(G46&amp;$U$2,BS_CONTROLE[CHAVE],BS_CONTROLE[Quantidade_11],"-")</f>
        <v>-</v>
      </c>
      <c r="V46" s="137" t="str">
        <f ca="1">_xlfn.XLOOKUP(G46&amp;$V$2,BS_CONTROLE[CHAVE],BS_CONTROLE[Quantidade_11],"-")</f>
        <v>-</v>
      </c>
      <c r="W46" s="137">
        <f ca="1">_xlfn.XLOOKUP(G46&amp;$W$2,BS_CONTROLE[CHAVE],BS_CONTROLE[Quantidade_11],"-")</f>
        <v>1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 t="str">
        <f>IF(SP_SUL!B50="","*",SP_SUL!B50)</f>
        <v>*</v>
      </c>
      <c r="G47" s="145" t="str">
        <f>IF(SP_SUL!D50="","*",SP_SUL!D50)</f>
        <v>W58</v>
      </c>
      <c r="H47" s="145" t="str">
        <f>IF(SP_SUL!F50="","*",SP_SUL!F50)</f>
        <v>PDM - DESCARGA -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</v>
      </c>
      <c r="L47" s="139" t="str">
        <f>IF(SP_SUL!N50="","*",SP_SUL!N50)</f>
        <v>ZBM2</v>
      </c>
      <c r="M47" s="140">
        <f>IF(SP_SUL!J50="","*",SP_SUL!J50)</f>
        <v>68</v>
      </c>
      <c r="N47" s="144">
        <f>IF(SP_SUL!K50="","*",SP_SUL!K50)</f>
        <v>54.5</v>
      </c>
      <c r="O47" s="144">
        <f>IF(SP_SUL!L50="","*",SP_SUL!L50)</f>
        <v>54</v>
      </c>
      <c r="P47" s="143">
        <f>IF(SP_SUL!O50="","*",SP_SUL!O50)</f>
        <v>0.35416666666666669</v>
      </c>
      <c r="Q47" s="143">
        <f>IF(SP_SUL!P50="","*",SP_SUL!P50)</f>
        <v>4.1666666666666664E-2</v>
      </c>
      <c r="R47" s="145" t="str">
        <f>IF(SP_SUL!Q50="","*",CONCATENATE(SP_SUL!Q50," ",SP_SUL!R50))</f>
        <v>300 Nº DE DORMENTES</v>
      </c>
      <c r="S47" s="145" t="str">
        <f>IF(SP_SUL!V50="","*",SP_SUL!V50)</f>
        <v>Israel</v>
      </c>
      <c r="T47" s="145" t="str">
        <f>IF(SP_SUL!W50="","*",SP_SUL!W50)</f>
        <v xml:space="preserve">Descarga de dormentes na via 2  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>
        <f ca="1">_xlfn.XLOOKUP(G47&amp;$W$2,BS_CONTROLE[CHAVE],BS_CONTROLE[Quantidade_11],"-")</f>
        <v>88</v>
      </c>
    </row>
    <row r="48" spans="1:23" hidden="1">
      <c r="A48" s="146" t="str">
        <f>IF(SP_SUL!Y51="","*",SP_SUL!Y51)</f>
        <v>OPORTUNIDADE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ZBV-ZRX</v>
      </c>
      <c r="F48" s="145">
        <f>IF(SP_SUL!B51="","*",SP_SUL!B51)</f>
        <v>46056</v>
      </c>
      <c r="G48" s="145" t="str">
        <f>IF(SP_SUL!D51="","*",SP_SUL!D51)</f>
        <v>W58</v>
      </c>
      <c r="H48" s="145" t="str">
        <f>IF(SP_SUL!F51="","*",SP_SUL!F51)</f>
        <v>RECOLHIMENTO DE DORMENTE</v>
      </c>
      <c r="I48" s="145">
        <f>IF(SP_SUL!H51="","*",SP_SUL!H51)</f>
        <v>106109</v>
      </c>
      <c r="J48" s="145">
        <f>IF(SP_SUL!I51="","*",SP_SUL!I51)</f>
        <v>106109</v>
      </c>
      <c r="K48" s="139" t="str">
        <f>IF(SP_SUL!M51="","*",SP_SUL!M51)</f>
        <v>ZBM-ZHO</v>
      </c>
      <c r="L48" s="139" t="str">
        <f>IF(SP_SUL!N51="","*",SP_SUL!N51)</f>
        <v>K57ZHO</v>
      </c>
      <c r="M48" s="140">
        <f>IF(SP_SUL!J51="","*",SP_SUL!J51)</f>
        <v>68</v>
      </c>
      <c r="N48" s="144">
        <f>IF(SP_SUL!K51="","*",SP_SUL!K51)</f>
        <v>57</v>
      </c>
      <c r="O48" s="144">
        <f>IF(SP_SUL!L51="","*",SP_SUL!L51)</f>
        <v>53</v>
      </c>
      <c r="P48" s="143" t="str">
        <f>IF(SP_SUL!O51="","*",SP_SUL!O51)</f>
        <v>-</v>
      </c>
      <c r="Q48" s="143">
        <f>IF(SP_SUL!P51="","*",SP_SUL!P51)</f>
        <v>4.1666666666666664E-2</v>
      </c>
      <c r="R48" s="145" t="str">
        <f>IF(SP_SUL!Q51="","*",CONCATENATE(SP_SUL!Q51," ",SP_SUL!R51))</f>
        <v>100 Nº DE PEÇAS</v>
      </c>
      <c r="S48" s="145" t="str">
        <f>IF(SP_SUL!V51="","*",SP_SUL!V51)</f>
        <v>Israel</v>
      </c>
      <c r="T48" s="145" t="str">
        <f>IF(SP_SUL!W51="","*",SP_SUL!W51)</f>
        <v xml:space="preserve">Recolhimento de dormentes  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>
        <f ca="1">_xlfn.XLOOKUP(G48&amp;$W$2,BS_CONTROLE[CHAVE],BS_CONTROLE[Quantidade_11],"-")</f>
        <v>88</v>
      </c>
    </row>
    <row r="49" spans="1:23" hidden="1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Oportunidade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ZBV-ZKE</v>
      </c>
      <c r="F50" s="145">
        <f>IF(SP_SUL!B53="","*",SP_SUL!B53)</f>
        <v>46056</v>
      </c>
      <c r="G50" s="145" t="str">
        <f>IF(SP_SUL!D53="","*",SP_SUL!D53)</f>
        <v>V42</v>
      </c>
      <c r="H50" s="145" t="str">
        <f>IF(SP_SUL!F53="","*",SP_SUL!F53)</f>
        <v>MECANIZAÇÃO - SOCADORA</v>
      </c>
      <c r="I50" s="145" t="str">
        <f>IF(SP_SUL!H53="","*",SP_SUL!H53)</f>
        <v>ZYU1</v>
      </c>
      <c r="J50" s="145" t="str">
        <f>IF(SP_SUL!I53="","*",SP_SUL!I53)</f>
        <v>ZYU1</v>
      </c>
      <c r="K50" s="139" t="str">
        <f>IF(SP_SUL!M53="","*",SP_SUL!M53)</f>
        <v>ZYU-ZST</v>
      </c>
      <c r="L50" s="139" t="str">
        <f>IF(SP_SUL!N53="","*",SP_SUL!N53)</f>
        <v>ZYU206</v>
      </c>
      <c r="M50" s="140">
        <f>IF(SP_SUL!J53="","*",SP_SUL!J53)</f>
        <v>56</v>
      </c>
      <c r="N50" s="144">
        <f>IF(SP_SUL!K53="","*",SP_SUL!K53)</f>
        <v>206</v>
      </c>
      <c r="O50" s="144">
        <f>IF(SP_SUL!L53="","*",SP_SUL!L53)</f>
        <v>204</v>
      </c>
      <c r="P50" s="143">
        <f>IF(SP_SUL!O53="","*",SP_SUL!O53)</f>
        <v>0.35416666666666669</v>
      </c>
      <c r="Q50" s="143">
        <f>IF(SP_SUL!P53="","*",SP_SUL!P53)</f>
        <v>8.3333333333333329E-2</v>
      </c>
      <c r="R50" s="145" t="str">
        <f>IF(SP_SUL!Q53="","*",CONCATENATE(SP_SUL!Q53," ",SP_SUL!R53))</f>
        <v>400 M</v>
      </c>
      <c r="S50" s="145" t="str">
        <f>IF(SP_SUL!V53="","*",SP_SUL!V53)</f>
        <v>Ezequiel</v>
      </c>
      <c r="T50" s="145" t="str">
        <f>IF(SP_SUL!W53="","*",SP_SUL!W53)</f>
        <v xml:space="preserve">Socaria mecanizada </v>
      </c>
      <c r="U50" s="137" t="str">
        <f ca="1">_xlfn.XLOOKUP(G50&amp;$U$2,BS_CONTROLE[CHAVE],BS_CONTROLE[Quantidade_11],"-")</f>
        <v>-</v>
      </c>
      <c r="V50" s="137" t="str">
        <f ca="1">_xlfn.XLOOKUP(G50&amp;$V$2,BS_CONTROLE[CHAVE],BS_CONTROLE[Quantidade_11],"-")</f>
        <v>-</v>
      </c>
      <c r="W50" s="137">
        <f ca="1">_xlfn.XLOOKUP(G50&amp;$W$2,BS_CONTROLE[CHAVE],BS_CONTROLE[Quantidade_11],"-")</f>
        <v>1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ZBV-ZKE</v>
      </c>
      <c r="F51" s="145">
        <f>IF(SP_SUL!B54="","*",SP_SUL!B54)</f>
        <v>46056</v>
      </c>
      <c r="G51" s="145" t="str">
        <f>IF(SP_SUL!D54="","*",SP_SUL!D54)</f>
        <v>EDSON (TP-780)</v>
      </c>
      <c r="H51" s="145" t="str">
        <f>IF(SP_SUL!F54="","*",SP_SUL!F54)</f>
        <v>PDM - SUBSTITUIÇÃO - DORMENTE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ZYU-ZST</v>
      </c>
      <c r="L51" s="139" t="str">
        <f>IF(SP_SUL!N54="","*",SP_SUL!N54)</f>
        <v>ZYU206</v>
      </c>
      <c r="M51" s="140">
        <f>IF(SP_SUL!J54="","*",SP_SUL!J54)</f>
        <v>56</v>
      </c>
      <c r="N51" s="144">
        <f>IF(SP_SUL!K54="","*",SP_SUL!K54)</f>
        <v>205</v>
      </c>
      <c r="O51" s="144" t="str">
        <f>IF(SP_SUL!L54="","*",SP_SUL!L54)</f>
        <v>-</v>
      </c>
      <c r="P51" s="143">
        <f>IF(SP_SUL!O54="","*",SP_SUL!O54)</f>
        <v>0.375</v>
      </c>
      <c r="Q51" s="143">
        <f>IF(SP_SUL!P54="","*",SP_SUL!P54)</f>
        <v>8.3333333333333329E-2</v>
      </c>
      <c r="R51" s="145" t="str">
        <f>IF(SP_SUL!Q54="","*",CONCATENATE(SP_SUL!Q54," ",SP_SUL!R54))</f>
        <v>40 Nº DE DORMENTES</v>
      </c>
      <c r="S51" s="145" t="str">
        <f>IF(SP_SUL!V54="","*",SP_SUL!V54)</f>
        <v xml:space="preserve">Edson </v>
      </c>
      <c r="T51" s="145" t="str">
        <f>IF(SP_SUL!W54="","*",SP_SUL!W54)</f>
        <v>PDM - Substituição de dormentes</v>
      </c>
      <c r="U51" s="137">
        <f ca="1">_xlfn.XLOOKUP(G51&amp;$U$2,BS_CONTROLE[CHAVE],BS_CONTROLE[Quantidade_11],"-")</f>
        <v>0</v>
      </c>
      <c r="V51" s="137" t="str">
        <f ca="1">_xlfn.XLOOKUP(G51&amp;$V$2,BS_CONTROLE[CHAVE],BS_CONTROLE[Quantidade_11],"-")</f>
        <v>-</v>
      </c>
      <c r="W51" s="137" t="str">
        <f ca="1">_xlfn.XLOOKUP(G51&amp;$W$2,BS_CONTROLE[CHAVE],BS_CONTROLE[Quantidade_11],"-")</f>
        <v>-</v>
      </c>
    </row>
    <row r="52" spans="1:23" hidden="1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ZBV-ZKE</v>
      </c>
      <c r="F52" s="145" t="str">
        <f>IF(SP_SUL!B55="","*",SP_SUL!B55)</f>
        <v>*</v>
      </c>
      <c r="G52" s="145" t="str">
        <f>IF(SP_SUL!D55="","*",SP_SUL!D55)</f>
        <v>DANIEL (TP-647)</v>
      </c>
      <c r="H52" s="145" t="str">
        <f>IF(SP_SUL!F55="","*",SP_SUL!F55)</f>
        <v>PDM - SOLDA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ZFY-ZYU</v>
      </c>
      <c r="L52" s="139" t="str">
        <f>IF(SP_SUL!N55="","*",SP_SUL!N55)</f>
        <v>198ZYU2</v>
      </c>
      <c r="M52" s="140">
        <f>IF(SP_SUL!J55="","*",SP_SUL!J55)</f>
        <v>56</v>
      </c>
      <c r="N52" s="144">
        <f>IF(SP_SUL!K55="","*",SP_SUL!K55)</f>
        <v>200.035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6.25E-2</v>
      </c>
      <c r="R52" s="145" t="str">
        <f>IF(SP_SUL!Q55="","*",CONCATENATE(SP_SUL!Q55," ",SP_SUL!R55))</f>
        <v>1 Nº DE SOLDA</v>
      </c>
      <c r="S52" s="145" t="str">
        <f>IF(SP_SUL!V55="","*",SP_SUL!V55)</f>
        <v>Moises</v>
      </c>
      <c r="T52" s="145" t="str">
        <f>IF(SP_SUL!W55="","*",SP_SUL!W55)</f>
        <v xml:space="preserve">Execução de solda - Condicionado a temperatura 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>
        <f>IF(SP_SUL!B56="","*",SP_SUL!B56)</f>
        <v>46056</v>
      </c>
      <c r="G53" s="145" t="str">
        <f>IF(SP_SUL!D56="","*",SP_SUL!D56)</f>
        <v>W59</v>
      </c>
      <c r="H53" s="145" t="str">
        <f>IF(SP_SUL!F56="","*",SP_SUL!F56)</f>
        <v>PDM - DESCARGA - DORMENTE</v>
      </c>
      <c r="I53" s="145" t="str">
        <f>IF(SP_SUL!H56="","*",SP_SUL!H56)</f>
        <v>ZYU1</v>
      </c>
      <c r="J53" s="145" t="str">
        <f>IF(SP_SUL!I56="","*",SP_SUL!I56)</f>
        <v>ZYU1</v>
      </c>
      <c r="K53" s="139" t="str">
        <f>IF(SP_SUL!M56="","*",SP_SUL!M56)</f>
        <v>ZFY-ZYU</v>
      </c>
      <c r="L53" s="139" t="str">
        <f>IF(SP_SUL!N56="","*",SP_SUL!N56)</f>
        <v>ZFY1982 / ZYU2</v>
      </c>
      <c r="M53" s="140">
        <f>IF(SP_SUL!J56="","*",SP_SUL!J56)</f>
        <v>56</v>
      </c>
      <c r="N53" s="144">
        <f>IF(SP_SUL!K56="","*",SP_SUL!K56)</f>
        <v>198</v>
      </c>
      <c r="O53" s="144">
        <f>IF(SP_SUL!L56="","*",SP_SUL!L56)</f>
        <v>203</v>
      </c>
      <c r="P53" s="143">
        <f>IF(SP_SUL!O56="","*",SP_SUL!O56)</f>
        <v>0.375</v>
      </c>
      <c r="Q53" s="143">
        <f>IF(SP_SUL!P56="","*",SP_SUL!P56)</f>
        <v>6.25E-2</v>
      </c>
      <c r="R53" s="145" t="str">
        <f>IF(SP_SUL!Q56="","*",CONCATENATE(SP_SUL!Q56," ",SP_SUL!R56))</f>
        <v>300 Nº DE DORMENTES</v>
      </c>
      <c r="S53" s="145" t="str">
        <f>IF(SP_SUL!V56="","*",SP_SUL!V56)</f>
        <v>Moises</v>
      </c>
      <c r="T53" s="145" t="str">
        <f>IF(SP_SUL!W56="","*",SP_SUL!W56)</f>
        <v>PDM - Descarga de dormentes</v>
      </c>
      <c r="U53" s="137">
        <f ca="1">_xlfn.XLOOKUP(G53&amp;$U$2,BS_CONTROLE[CHAVE],BS_CONTROLE[Quantidade_11],"-")</f>
        <v>0</v>
      </c>
      <c r="V53" s="137" t="str">
        <f ca="1">_xlfn.XLOOKUP(G53&amp;$V$2,BS_CONTROLE[CHAVE],BS_CONTROLE[Quantidade_11],"-")</f>
        <v>-</v>
      </c>
      <c r="W53" s="137" t="str">
        <f ca="1">_xlfn.XLOOKUP(G53&amp;$W$2,BS_CONTROLE[CHAVE],BS_CONTROLE[Quantidade_11],"-")</f>
        <v>-</v>
      </c>
    </row>
    <row r="54" spans="1:23" hidden="1">
      <c r="A54" s="146" t="str">
        <f>IF(SP_SUL!Y57="","*",SP_SUL!Y57)</f>
        <v>OPORTUNIDADE</v>
      </c>
      <c r="B54" s="146" t="str">
        <f>IF(SP_SUL!X57="","*",SP_SUL!X57)</f>
        <v>Oportunidade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>
        <f>IF(SP_SUL!B57="","*",SP_SUL!B57)</f>
        <v>46056</v>
      </c>
      <c r="G54" s="145" t="str">
        <f>IF(SP_SUL!D57="","*",SP_SUL!D57)</f>
        <v>ROBSON (TF-701)</v>
      </c>
      <c r="H54" s="145" t="str">
        <f>IF(SP_SUL!F57="","*",SP_SUL!F57)</f>
        <v>LIMPEZA</v>
      </c>
      <c r="I54" s="145" t="str">
        <f>IF(SP_SUL!H57="","*",SP_SUL!H57)</f>
        <v>-</v>
      </c>
      <c r="J54" s="145" t="str">
        <f>IF(SP_SUL!I57="","*",SP_SUL!I57)</f>
        <v>-</v>
      </c>
      <c r="K54" s="139" t="str">
        <f>IF(SP_SUL!M57="","*",SP_SUL!M57)</f>
        <v>ZER-ZDI</v>
      </c>
      <c r="L54" s="139" t="str">
        <f>IF(SP_SUL!N57="","*",SP_SUL!N57)</f>
        <v>ZER169</v>
      </c>
      <c r="M54" s="140">
        <f>IF(SP_SUL!J57="","*",SP_SUL!J57)</f>
        <v>56</v>
      </c>
      <c r="N54" s="144">
        <f>IF(SP_SUL!K57="","*",SP_SUL!K57)</f>
        <v>168</v>
      </c>
      <c r="O54" s="144" t="str">
        <f>IF(SP_SUL!L57="","*",SP_SUL!L57)</f>
        <v>-</v>
      </c>
      <c r="P54" s="143">
        <f>IF(SP_SUL!O57="","*",SP_SUL!O57)</f>
        <v>0.375</v>
      </c>
      <c r="Q54" s="143">
        <f>IF(SP_SUL!P57="","*",SP_SUL!P57)</f>
        <v>8.3333333333333329E-2</v>
      </c>
      <c r="R54" s="145" t="str">
        <f>IF(SP_SUL!Q57="","*",CONCATENATE(SP_SUL!Q57," ",SP_SUL!R57))</f>
        <v>1 BINÁRIO</v>
      </c>
      <c r="S54" s="145" t="str">
        <f>IF(SP_SUL!V57="","*",SP_SUL!V57)</f>
        <v xml:space="preserve">Robson </v>
      </c>
      <c r="T54" s="145" t="str">
        <f>IF(SP_SUL!W57="","*",SP_SUL!W57)</f>
        <v>Limpeza na ponte</v>
      </c>
      <c r="U54" s="137" t="str">
        <f ca="1">_xlfn.XLOOKUP(G54&amp;$U$2,BS_CONTROLE[CHAVE],BS_CONTROLE[Quantidade_11],"-")</f>
        <v>-</v>
      </c>
      <c r="V54" s="137" t="str">
        <f ca="1">_xlfn.XLOOKUP(G54&amp;$V$2,BS_CONTROLE[CHAVE],BS_CONTROLE[Quantidade_11],"-")</f>
        <v>-</v>
      </c>
      <c r="W54" s="137" t="str">
        <f ca="1">_xlfn.XLOOKUP(G54&amp;$W$2,BS_CONTROLE[CHAVE],BS_CONTROLE[Quantidade_11],"-")</f>
        <v>-</v>
      </c>
    </row>
    <row r="55" spans="1:23" hidden="1">
      <c r="A55" s="146" t="str">
        <f>IF(SP_SUL!Y58="","*",SP_SUL!Y58)</f>
        <v>OPORTUNIDADE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>
        <f>IF(SP_SUL!B58="","*",SP_SUL!B58)</f>
        <v>46056</v>
      </c>
      <c r="G55" s="145" t="str">
        <f>IF(SP_SUL!D58="","*",SP_SUL!D58)</f>
        <v>CARLOS (TP-722)</v>
      </c>
      <c r="H55" s="145" t="str">
        <f>IF(SP_SUL!F58="","*",SP_SUL!F58)</f>
        <v>PDM - SOLDA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ZGA-ZCX</v>
      </c>
      <c r="L55" s="139" t="str">
        <f>IF(SP_SUL!N58="","*",SP_SUL!N58)</f>
        <v>154ZPS</v>
      </c>
      <c r="M55" s="140">
        <f>IF(SP_SUL!J58="","*",SP_SUL!J58)</f>
        <v>56</v>
      </c>
      <c r="N55" s="144">
        <f>IF(SP_SUL!K58="","*",SP_SUL!K58)</f>
        <v>154.30000000000001</v>
      </c>
      <c r="O55" s="144" t="str">
        <f>IF(SP_SUL!L58="","*",SP_SUL!L58)</f>
        <v>-</v>
      </c>
      <c r="P55" s="143">
        <f>IF(SP_SUL!O58="","*",SP_SUL!O58)</f>
        <v>0.375</v>
      </c>
      <c r="Q55" s="143">
        <f>IF(SP_SUL!P58="","*",SP_SUL!P58)</f>
        <v>6.25E-2</v>
      </c>
      <c r="R55" s="145" t="str">
        <f>IF(SP_SUL!Q58="","*",CONCATENATE(SP_SUL!Q58," ",SP_SUL!R58))</f>
        <v>1 Nº DE SOLDA</v>
      </c>
      <c r="S55" s="145" t="str">
        <f>IF(SP_SUL!V58="","*",SP_SUL!V58)</f>
        <v>Moises</v>
      </c>
      <c r="T55" s="145" t="str">
        <f>IF(SP_SUL!W58="","*",SP_SUL!W58)</f>
        <v xml:space="preserve">Execução de solda - Condicionado a temperatura 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ZKE-ZEV</v>
      </c>
      <c r="F56" s="145">
        <f>IF(SP_SUL!B59="","*",SP_SUL!B59)</f>
        <v>46056</v>
      </c>
      <c r="G56" s="145" t="str">
        <f>IF(SP_SUL!D59="","*",SP_SUL!D59)</f>
        <v>E17</v>
      </c>
      <c r="H56" s="145" t="str">
        <f>IF(SP_SUL!F59="","*",SP_SUL!F59)</f>
        <v>CAMINHÃO DE SOLDA</v>
      </c>
      <c r="I56" s="145" t="str">
        <f>IF(SP_SUL!H59="","*",SP_SUL!H59)</f>
        <v>102ZKW2</v>
      </c>
      <c r="J56" s="145" t="str">
        <f>IF(SP_SUL!I59="","*",SP_SUL!I59)</f>
        <v>102ZKW2</v>
      </c>
      <c r="K56" s="139" t="str">
        <f>IF(SP_SUL!M59="","*",SP_SUL!M59)</f>
        <v>ZKE-ZWW</v>
      </c>
      <c r="L56" s="139" t="str">
        <f>IF(SP_SUL!N59="","*",SP_SUL!N59)</f>
        <v>K83K802</v>
      </c>
      <c r="M56" s="140">
        <f>IF(SP_SUL!J59="","*",SP_SUL!J59)</f>
        <v>55</v>
      </c>
      <c r="N56" s="144">
        <f>IF(SP_SUL!K59="","*",SP_SUL!K59)</f>
        <v>81</v>
      </c>
      <c r="O56" s="144">
        <f>IF(SP_SUL!L59="","*",SP_SUL!L59)</f>
        <v>82</v>
      </c>
      <c r="P56" s="143">
        <f>IF(SP_SUL!O59="","*",SP_SUL!O59)</f>
        <v>0.375</v>
      </c>
      <c r="Q56" s="143">
        <f>IF(SP_SUL!P59="","*",SP_SUL!P59)</f>
        <v>0.16666666666666666</v>
      </c>
      <c r="R56" s="145" t="str">
        <f>IF(SP_SUL!Q59="","*",CONCATENATE(SP_SUL!Q59," ",SP_SUL!R59))</f>
        <v>4 Nº DE SOLDA</v>
      </c>
      <c r="S56" s="145" t="str">
        <f>IF(SP_SUL!V59="","*",SP_SUL!V59)</f>
        <v>Higor</v>
      </c>
      <c r="T56" s="145" t="str">
        <f>IF(SP_SUL!W59="","*",SP_SUL!W59)</f>
        <v>Caminhão de solda</v>
      </c>
      <c r="U56" s="137">
        <f ca="1">_xlfn.XLOOKUP(G56&amp;$U$2,BS_CONTROLE[CHAVE],BS_CONTROLE[Quantidade_11],"-")</f>
        <v>0</v>
      </c>
      <c r="V56" s="137">
        <f ca="1">_xlfn.XLOOKUP(G56&amp;$V$2,BS_CONTROLE[CHAVE],BS_CONTROLE[Quantidade_11],"-")</f>
        <v>1</v>
      </c>
      <c r="W56" s="137">
        <f ca="1">_xlfn.XLOOKUP(G56&amp;$W$2,BS_CONTROLE[CHAVE],BS_CONTROLE[Quantidade_11],"-")</f>
        <v>3</v>
      </c>
    </row>
    <row r="57" spans="1:23" hidden="1">
      <c r="A57" s="146" t="str">
        <f>IF(SP_SUL!Y60="","*",SP_SUL!Y60)</f>
        <v>*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ZKE-ZEV</v>
      </c>
      <c r="F57" s="145" t="str">
        <f>IF(SP_SUL!B60="","*",SP_SUL!B60)</f>
        <v>*</v>
      </c>
      <c r="G57" s="145" t="str">
        <f>IF(SP_SUL!D60="","*",SP_SUL!D60)</f>
        <v>V89</v>
      </c>
      <c r="H57" s="145" t="str">
        <f>IF(SP_SUL!F60="","*",SP_SUL!F60)</f>
        <v>MECANIZAÇÃO - SOCADORA</v>
      </c>
      <c r="I57" s="145" t="str">
        <f>IF(SP_SUL!H60="","*",SP_SUL!H60)</f>
        <v>102ZKW2</v>
      </c>
      <c r="J57" s="145" t="str">
        <f>IF(SP_SUL!I60="","*",SP_SUL!I60)</f>
        <v>102ZKW2</v>
      </c>
      <c r="K57" s="139" t="str">
        <f>IF(SP_SUL!M60="","*",SP_SUL!M60)</f>
        <v>ZWW-ZKW</v>
      </c>
      <c r="L57" s="139" t="str">
        <f>IF(SP_SUL!N60="","*",SP_SUL!N60)</f>
        <v>K93K911</v>
      </c>
      <c r="M57" s="140">
        <f>IF(SP_SUL!J60="","*",SP_SUL!J60)</f>
        <v>48</v>
      </c>
      <c r="N57" s="144">
        <f>IF(SP_SUL!K60="","*",SP_SUL!K60)</f>
        <v>92.745000000000005</v>
      </c>
      <c r="O57" s="144">
        <f>IF(SP_SUL!L60="","*",SP_SUL!L60)</f>
        <v>93.587000000000003</v>
      </c>
      <c r="P57" s="143">
        <f>IF(SP_SUL!O60="","*",SP_SUL!O60)</f>
        <v>0.375</v>
      </c>
      <c r="Q57" s="143">
        <f>IF(SP_SUL!P60="","*",SP_SUL!P60)</f>
        <v>8.3333333333333329E-2</v>
      </c>
      <c r="R57" s="145" t="str">
        <f>IF(SP_SUL!Q60="","*",CONCATENATE(SP_SUL!Q60," ",SP_SUL!R60))</f>
        <v>480 M</v>
      </c>
      <c r="S57" s="145" t="str">
        <f>IF(SP_SUL!V60="","*",SP_SUL!V60)</f>
        <v>Antonioni</v>
      </c>
      <c r="T57" s="145" t="str">
        <f>IF(SP_SUL!W60="","*",SP_SUL!W60)</f>
        <v xml:space="preserve">Socaria mecanizada </v>
      </c>
      <c r="U57" s="137">
        <f ca="1">_xlfn.XLOOKUP(G57&amp;$U$2,BS_CONTROLE[CHAVE],BS_CONTROLE[Quantidade_11],"-")</f>
        <v>0</v>
      </c>
      <c r="V57" s="137" t="str">
        <f ca="1">_xlfn.XLOOKUP(G57&amp;$V$2,BS_CONTROLE[CHAVE],BS_CONTROLE[Quantidade_11],"-")</f>
        <v>-</v>
      </c>
      <c r="W57" s="137" t="str">
        <f ca="1">_xlfn.XLOOKUP(G57&amp;$W$2,BS_CONTROLE[CHAVE],BS_CONTROLE[Quantidade_11],"-")</f>
        <v>-</v>
      </c>
    </row>
    <row r="58" spans="1:23" hidden="1">
      <c r="A58" s="146" t="str">
        <f>IF(SP_SUL!Y61="","*",SP_SUL!Y61)</f>
        <v>OPORTUNIDADE</v>
      </c>
      <c r="B58" s="146" t="str">
        <f>IF(SP_SUL!X61="","*",SP_SUL!X61)</f>
        <v>Oportunidade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ZKE-ZEV</v>
      </c>
      <c r="F58" s="145">
        <f>IF(SP_SUL!B61="","*",SP_SUL!B61)</f>
        <v>46056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102ZKW2</v>
      </c>
      <c r="J58" s="145" t="str">
        <f>IF(SP_SUL!I61="","*",SP_SUL!I61)</f>
        <v>ZCP1</v>
      </c>
      <c r="K58" s="139" t="str">
        <f>IF(SP_SUL!M61="","*",SP_SUL!M61)</f>
        <v>ZKW</v>
      </c>
      <c r="L58" s="139" t="str">
        <f>IF(SP_SUL!N61="","*",SP_SUL!N61)</f>
        <v>ZKW2/102ZKW2</v>
      </c>
      <c r="M58" s="140">
        <f>IF(SP_SUL!J61="","*",SP_SUL!J61)</f>
        <v>55</v>
      </c>
      <c r="N58" s="144">
        <f>IF(SP_SUL!K61="","*",SP_SUL!K61)</f>
        <v>95.385000000000005</v>
      </c>
      <c r="O58" s="144">
        <f>IF(SP_SUL!L61="","*",SP_SUL!L61)</f>
        <v>99.831000000000003</v>
      </c>
      <c r="P58" s="143">
        <f>IF(SP_SUL!O61="","*",SP_SUL!O61)</f>
        <v>0.39583333333333331</v>
      </c>
      <c r="Q58" s="143">
        <f>IF(SP_SUL!P61="","*",SP_SUL!P61)</f>
        <v>8.3333333333333329E-2</v>
      </c>
      <c r="R58" s="145" t="str">
        <f>IF(SP_SUL!Q61="","*",CONCATENATE(SP_SUL!Q61," ",SP_SUL!R61))</f>
        <v>1248 M</v>
      </c>
      <c r="S58" s="145" t="str">
        <f>IF(SP_SUL!V61="","*",SP_SUL!V61)</f>
        <v xml:space="preserve">Felipe </v>
      </c>
      <c r="T58" s="145" t="str">
        <f>IF(SP_SUL!W61="","*",SP_SUL!W61)</f>
        <v>Descarga de trilho</v>
      </c>
      <c r="U58" s="137">
        <f ca="1">_xlfn.XLOOKUP(G58&amp;$U$2,BS_CONTROLE[CHAVE],BS_CONTROLE[Quantidade_11],"-")</f>
        <v>0</v>
      </c>
      <c r="V58" s="137" t="str">
        <f ca="1">_xlfn.XLOOKUP(G58&amp;$V$2,BS_CONTROLE[CHAVE],BS_CONTROLE[Quantidade_11],"-")</f>
        <v>-</v>
      </c>
      <c r="W58" s="137" t="str">
        <f ca="1">_xlfn.XLOOKUP(G58&amp;$W$2,BS_CONTROLE[CHAVE],BS_CONTROLE[Quantidade_11],"-")</f>
        <v>-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ZKE-ZEV</v>
      </c>
      <c r="F59" s="145">
        <f>IF(SP_SUL!B62="","*",SP_SUL!B62)</f>
        <v>46056</v>
      </c>
      <c r="G59" s="145" t="str">
        <f>IF(SP_SUL!D62="","*",SP_SUL!D62)</f>
        <v>CAIQUE (TMA-677)</v>
      </c>
      <c r="H59" s="145" t="str">
        <f>IF(SP_SUL!F62="","*",SP_SUL!F62)</f>
        <v>MODERNIZAÇÃO - SOLDA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ZWI-ZEM</v>
      </c>
      <c r="L59" s="139">
        <f>IF(SP_SUL!N62="","*",SP_SUL!N62)</f>
        <v>1241231</v>
      </c>
      <c r="M59" s="140">
        <f>IF(SP_SUL!J62="","*",SP_SUL!J62)</f>
        <v>48</v>
      </c>
      <c r="N59" s="144">
        <f>IF(SP_SUL!K62="","*",SP_SUL!K62)</f>
        <v>123.363</v>
      </c>
      <c r="O59" s="144" t="str">
        <f>IF(SP_SUL!L62="","*",SP_SUL!L62)</f>
        <v>-</v>
      </c>
      <c r="P59" s="143">
        <f>IF(SP_SUL!O62="","*",SP_SUL!O62)</f>
        <v>0.35416666666666669</v>
      </c>
      <c r="Q59" s="143">
        <f>IF(SP_SUL!P62="","*",SP_SUL!P62)</f>
        <v>6.25E-2</v>
      </c>
      <c r="R59" s="145" t="str">
        <f>IF(SP_SUL!Q62="","*",CONCATENATE(SP_SUL!Q62," ",SP_SUL!R62))</f>
        <v>1 Nº DE SOLDA</v>
      </c>
      <c r="S59" s="145" t="str">
        <f>IF(SP_SUL!V62="","*",SP_SUL!V62)</f>
        <v xml:space="preserve">Alisson </v>
      </c>
      <c r="T59" s="145" t="str">
        <f>IF(SP_SUL!W62="","*",SP_SUL!W62)</f>
        <v xml:space="preserve">Execução de solda - Condicionado a temperatura </v>
      </c>
      <c r="U59" s="137">
        <f ca="1">_xlfn.XLOOKUP(G59&amp;$U$2,BS_CONTROLE[CHAVE],BS_CONTROLE[Quantidade_11],"-")</f>
        <v>1</v>
      </c>
      <c r="V59" s="137" t="str">
        <f ca="1">_xlfn.XLOOKUP(G59&amp;$V$2,BS_CONTROLE[CHAVE],BS_CONTROLE[Quantidade_11],"-")</f>
        <v>-</v>
      </c>
      <c r="W59" s="137">
        <f ca="1">_xlfn.XLOOKUP(G59&amp;$W$2,BS_CONTROLE[CHAVE],BS_CONTROLE[Quantidade_11],"-")</f>
        <v>2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46056</v>
      </c>
      <c r="G60" s="145" t="str">
        <f>IF(SP_SUL!D63="","*",SP_SUL!D63)</f>
        <v>WALTER (TP-810)</v>
      </c>
      <c r="H60" s="145" t="str">
        <f>IF(SP_SUL!F63="","*",SP_SUL!F63)</f>
        <v>MODERNIZAÇÃO - SOLDA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ZWI-ZEM</v>
      </c>
      <c r="L60" s="139">
        <f>IF(SP_SUL!N63="","*",SP_SUL!N63)</f>
        <v>1241231</v>
      </c>
      <c r="M60" s="140">
        <f>IF(SP_SUL!J63="","*",SP_SUL!J63)</f>
        <v>48</v>
      </c>
      <c r="N60" s="144">
        <f>IF(SP_SUL!K63="","*",SP_SUL!K63)</f>
        <v>123.465</v>
      </c>
      <c r="O60" s="144" t="str">
        <f>IF(SP_SUL!L63="","*",SP_SUL!L63)</f>
        <v>-</v>
      </c>
      <c r="P60" s="143">
        <f>IF(SP_SUL!O63="","*",SP_SUL!O63)</f>
        <v>0.35416666666666669</v>
      </c>
      <c r="Q60" s="143">
        <f>IF(SP_SUL!P63="","*",SP_SUL!P63)</f>
        <v>6.25E-2</v>
      </c>
      <c r="R60" s="145" t="str">
        <f>IF(SP_SUL!Q63="","*",CONCATENATE(SP_SUL!Q63," ",SP_SUL!R63))</f>
        <v>1 Nº DE SOLDA</v>
      </c>
      <c r="S60" s="145" t="str">
        <f>IF(SP_SUL!V63="","*",SP_SUL!V63)</f>
        <v xml:space="preserve">Alisson </v>
      </c>
      <c r="T60" s="145" t="str">
        <f>IF(SP_SUL!W63="","*",SP_SUL!W63)</f>
        <v xml:space="preserve">Execução de solda - Condicionado a temperatura </v>
      </c>
      <c r="U60" s="137">
        <f ca="1">_xlfn.XLOOKUP(G60&amp;$U$2,BS_CONTROLE[CHAVE],BS_CONTROLE[Quantidade_11],"-")</f>
        <v>1</v>
      </c>
      <c r="V60" s="137" t="str">
        <f ca="1">_xlfn.XLOOKUP(G60&amp;$V$2,BS_CONTROLE[CHAVE],BS_CONTROLE[Quantidade_11],"-")</f>
        <v>-</v>
      </c>
      <c r="W60" s="137">
        <f ca="1">_xlfn.XLOOKUP(G60&amp;$W$2,BS_CONTROLE[CHAVE],BS_CONTROLE[Quantidade_11],"-")</f>
        <v>2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46056</v>
      </c>
      <c r="G61" s="145" t="str">
        <f>IF(SP_SUL!D64="","*",SP_SUL!D64)</f>
        <v>CLEBISON (TP-728)</v>
      </c>
      <c r="H61" s="145" t="str">
        <f>IF(SP_SUL!F64="","*",SP_SUL!F64)</f>
        <v>PDM - SOLDA</v>
      </c>
      <c r="I61" s="145" t="str">
        <f>IF(SP_SUL!H64="","*",SP_SUL!H64)</f>
        <v>-</v>
      </c>
      <c r="J61" s="145" t="str">
        <f>IF(SP_SUL!I64="","*",SP_SUL!I64)</f>
        <v>-</v>
      </c>
      <c r="K61" s="139" t="str">
        <f>IF(SP_SUL!M64="","*",SP_SUL!M64)</f>
        <v>ZRB-ZEV</v>
      </c>
      <c r="L61" s="139">
        <f>IF(SP_SUL!N64="","*",SP_SUL!N64)</f>
        <v>1561552</v>
      </c>
      <c r="M61" s="140">
        <f>IF(SP_SUL!J64="","*",SP_SUL!J64)</f>
        <v>55</v>
      </c>
      <c r="N61" s="144">
        <f>IF(SP_SUL!K64="","*",SP_SUL!K64)</f>
        <v>156</v>
      </c>
      <c r="O61" s="144">
        <f>IF(SP_SUL!L64="","*",SP_SUL!L64)</f>
        <v>156.31</v>
      </c>
      <c r="P61" s="143">
        <f>IF(SP_SUL!O64="","*",SP_SUL!O64)</f>
        <v>0.375</v>
      </c>
      <c r="Q61" s="143">
        <f>IF(SP_SUL!P64="","*",SP_SUL!P64)</f>
        <v>6.25E-2</v>
      </c>
      <c r="R61" s="145" t="str">
        <f>IF(SP_SUL!Q64="","*",CONCATENATE(SP_SUL!Q64," ",SP_SUL!R64))</f>
        <v>1 Nº DE SOLDA</v>
      </c>
      <c r="S61" s="145" t="str">
        <f>IF(SP_SUL!V64="","*",SP_SUL!V64)</f>
        <v xml:space="preserve">Felipe </v>
      </c>
      <c r="T61" s="145" t="str">
        <f>IF(SP_SUL!W64="","*",SP_SUL!W64)</f>
        <v xml:space="preserve">Execução de solda - Condicionado a temperatura </v>
      </c>
      <c r="U61" s="137">
        <f ca="1">_xlfn.XLOOKUP(G61&amp;$U$2,BS_CONTROLE[CHAVE],BS_CONTROLE[Quantidade_11],"-")</f>
        <v>0</v>
      </c>
      <c r="V61" s="137" t="str">
        <f ca="1">_xlfn.XLOOKUP(G61&amp;$V$2,BS_CONTROLE[CHAVE],BS_CONTROLE[Quantidade_11],"-")</f>
        <v>-</v>
      </c>
      <c r="W61" s="137">
        <f ca="1">_xlfn.XLOOKUP(G61&amp;$W$2,BS_CONTROLE[CHAVE],BS_CONTROLE[Quantidade_11],"-")</f>
        <v>0</v>
      </c>
    </row>
    <row r="62" spans="1:23" hidden="1">
      <c r="A62" s="146" t="str">
        <f>IF(SP_SUL!Y65="","*",SP_SUL!Y65)</f>
        <v>OPORTUNIDADE</v>
      </c>
      <c r="B62" s="146" t="str">
        <f>IF(SP_SUL!X65="","*",SP_SUL!X65)</f>
        <v>Oportunidade</v>
      </c>
      <c r="C62" s="146" t="str">
        <f>IF(SP_SUL!Z65="","*",SP_SUL!Z65)</f>
        <v>*</v>
      </c>
      <c r="D62" s="139" t="str">
        <f>IF(SP_SUL!S65="","*",SP_SUL!S65)</f>
        <v>SP SUL</v>
      </c>
      <c r="E62" s="139" t="str">
        <f>IF(SP_SUL!T65="","*",SP_SUL!T65)</f>
        <v>ZKE-ZEV</v>
      </c>
      <c r="F62" s="145">
        <f>IF(SP_SUL!B65="","*",SP_SUL!B65)</f>
        <v>46056</v>
      </c>
      <c r="G62" s="145" t="str">
        <f>IF(SP_SUL!D65="","*",SP_SUL!D65)</f>
        <v>ISMAEL(TP-726)</v>
      </c>
      <c r="H62" s="145" t="str">
        <f>IF(SP_SUL!F65="","*",SP_SUL!F65)</f>
        <v>PDM - SOLDA</v>
      </c>
      <c r="I62" s="145" t="str">
        <f>IF(SP_SUL!H65="","*",SP_SUL!H65)</f>
        <v>-</v>
      </c>
      <c r="J62" s="145" t="str">
        <f>IF(SP_SUL!I65="","*",SP_SUL!I65)</f>
        <v>*</v>
      </c>
      <c r="K62" s="139" t="str">
        <f>IF(SP_SUL!M65="","*",SP_SUL!M65)</f>
        <v>ZRB-ZEV</v>
      </c>
      <c r="L62" s="139">
        <f>IF(SP_SUL!N65="","*",SP_SUL!N65)</f>
        <v>1561552</v>
      </c>
      <c r="M62" s="140">
        <f>IF(SP_SUL!J65="","*",SP_SUL!J65)</f>
        <v>55</v>
      </c>
      <c r="N62" s="144">
        <f>IF(SP_SUL!K65="","*",SP_SUL!K65)</f>
        <v>156</v>
      </c>
      <c r="O62" s="144">
        <f>IF(SP_SUL!L65="","*",SP_SUL!L65)</f>
        <v>156.31</v>
      </c>
      <c r="P62" s="143">
        <f>IF(SP_SUL!O65="","*",SP_SUL!O65)</f>
        <v>0.35416666666666669</v>
      </c>
      <c r="Q62" s="143">
        <f>IF(SP_SUL!P65="","*",SP_SUL!P65)</f>
        <v>6.25E-2</v>
      </c>
      <c r="R62" s="145" t="str">
        <f>IF(SP_SUL!Q65="","*",CONCATENATE(SP_SUL!Q65," ",SP_SUL!R65))</f>
        <v>1 Nº DE SOLDA</v>
      </c>
      <c r="S62" s="145" t="str">
        <f>IF(SP_SUL!V65="","*",SP_SUL!V65)</f>
        <v xml:space="preserve">Felipe </v>
      </c>
      <c r="T62" s="145" t="str">
        <f>IF(SP_SUL!W65="","*",SP_SUL!W65)</f>
        <v xml:space="preserve">Execução de solda - Condicionado a temperatura </v>
      </c>
      <c r="U62" s="137">
        <f ca="1">_xlfn.XLOOKUP(G62&amp;$U$2,BS_CONTROLE[CHAVE],BS_CONTROLE[Quantidade_11],"-")</f>
        <v>0</v>
      </c>
      <c r="V62" s="137" t="str">
        <f ca="1">_xlfn.XLOOKUP(G62&amp;$V$2,BS_CONTROLE[CHAVE],BS_CONTROLE[Quantidade_11],"-")</f>
        <v>-</v>
      </c>
      <c r="W62" s="137">
        <f ca="1">_xlfn.XLOOKUP(G62&amp;$W$2,BS_CONTROLE[CHAVE],BS_CONTROLE[Quantidade_11],"-")</f>
        <v>0</v>
      </c>
    </row>
    <row r="63" spans="1:23" hidden="1">
      <c r="A63" s="146" t="str">
        <f>IF(SP_SUL!Y66="","*",SP_SUL!Y66)</f>
        <v>OPORTUNIDADE</v>
      </c>
      <c r="B63" s="146" t="str">
        <f>IF(SP_SUL!X66="","*",SP_SUL!X66)</f>
        <v>Oportunidade</v>
      </c>
      <c r="C63" s="146" t="str">
        <f>IF(SP_SUL!Z66="","*",SP_SUL!Z66)</f>
        <v>*</v>
      </c>
      <c r="D63" s="139" t="str">
        <f>IF(SP_SUL!S66="","*",SP_SUL!S66)</f>
        <v>SP SUL</v>
      </c>
      <c r="E63" s="139" t="str">
        <f>IF(SP_SUL!T66="","*",SP_SUL!T66)</f>
        <v>ZKE-ZEV</v>
      </c>
      <c r="F63" s="145">
        <f>IF(SP_SUL!B66="","*",SP_SUL!B66)</f>
        <v>46056</v>
      </c>
      <c r="G63" s="145" t="str">
        <f>IF(SP_SUL!D66="","*",SP_SUL!D66)</f>
        <v>W96</v>
      </c>
      <c r="H63" s="145" t="str">
        <f>IF(SP_SUL!F66="","*",SP_SUL!F66)</f>
        <v>MODERNIZAÇÃO - DORMENTE - DESCARGA</v>
      </c>
      <c r="I63" s="145" t="str">
        <f>IF(SP_SUL!H66="","*",SP_SUL!H66)</f>
        <v>ZEM-1</v>
      </c>
      <c r="J63" s="145" t="str">
        <f>IF(SP_SUL!I66="","*",SP_SUL!I66)</f>
        <v>ZEM-1</v>
      </c>
      <c r="K63" s="139" t="str">
        <f>IF(SP_SUL!M66="","*",SP_SUL!M66)</f>
        <v>ZEJ-ZRB</v>
      </c>
      <c r="L63" s="139" t="str">
        <f>IF(SP_SUL!N66="","*",SP_SUL!N66)</f>
        <v>ZRB1501</v>
      </c>
      <c r="M63" s="140">
        <f>IF(SP_SUL!J66="","*",SP_SUL!J66)</f>
        <v>48</v>
      </c>
      <c r="N63" s="144">
        <f>IF(SP_SUL!K66="","*",SP_SUL!K66)</f>
        <v>150.6</v>
      </c>
      <c r="O63" s="144">
        <f>IF(SP_SUL!L66="","*",SP_SUL!L66)</f>
        <v>151.6</v>
      </c>
      <c r="P63" s="143">
        <f>IF(SP_SUL!O66="","*",SP_SUL!O66)</f>
        <v>0.3125</v>
      </c>
      <c r="Q63" s="143">
        <f>IF(SP_SUL!P66="","*",SP_SUL!P66)</f>
        <v>0.20833333333333334</v>
      </c>
      <c r="R63" s="145" t="str">
        <f>IF(SP_SUL!Q66="","*",CONCATENATE(SP_SUL!Q66," ",SP_SUL!R66))</f>
        <v>100 Nº DE DORMENTES</v>
      </c>
      <c r="S63" s="145" t="str">
        <f>IF(SP_SUL!V66="","*",SP_SUL!V66)</f>
        <v xml:space="preserve">Alisson </v>
      </c>
      <c r="T63" s="145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>
        <f ca="1">_xlfn.XLOOKUP(G63&amp;$W$2,BS_CONTROLE[CHAVE],BS_CONTROLE[Quantidade_11],"-")</f>
        <v>2200</v>
      </c>
    </row>
    <row r="64" spans="1:23" hidden="1">
      <c r="A64" s="146" t="str">
        <f>IF(SP_SUL!Y67="","*",SP_SUL!Y67)</f>
        <v>NÃO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ZEV-ZPT</v>
      </c>
      <c r="F64" s="145">
        <f>IF(SP_SUL!B67="","*",SP_SUL!B67)</f>
        <v>46056</v>
      </c>
      <c r="G64" s="145" t="str">
        <f>IF(SP_SUL!D67="","*",SP_SUL!D67)</f>
        <v>MODERNIZAÇÃO SERRA</v>
      </c>
      <c r="H64" s="145" t="str">
        <f>IF(SP_SUL!F67="","*",SP_SUL!F67)</f>
        <v>BLOCO</v>
      </c>
      <c r="I64" s="145" t="str">
        <f>IF(SP_SUL!H67="","*",SP_SUL!H67)</f>
        <v>-</v>
      </c>
      <c r="J64" s="145" t="str">
        <f>IF(SP_SUL!I67="","*",SP_SUL!I67)</f>
        <v>-</v>
      </c>
      <c r="K64" s="139" t="str">
        <f>IF(SP_SUL!M67="","*",SP_SUL!M67)</f>
        <v>ZEZ-ZXW</v>
      </c>
      <c r="L64" s="139" t="str">
        <f>IF(SP_SUL!N67="","*",SP_SUL!N67)</f>
        <v>K79ZEZ2/ZXWK792</v>
      </c>
      <c r="M64" s="140">
        <f>IF(SP_SUL!J67="","*",SP_SUL!J67)</f>
        <v>92</v>
      </c>
      <c r="N64" s="144">
        <f>IF(SP_SUL!K67="","*",SP_SUL!K67)</f>
        <v>75.2</v>
      </c>
      <c r="O64" s="144">
        <f>IF(SP_SUL!L67="","*",SP_SUL!L67)</f>
        <v>81.8</v>
      </c>
      <c r="P64" s="143">
        <f>IF(SP_SUL!O67="","*",SP_SUL!O67)</f>
        <v>0.33333333333333331</v>
      </c>
      <c r="Q64" s="143">
        <f>IF(SP_SUL!P67="","*",SP_SUL!P67)</f>
        <v>0.33333333333333331</v>
      </c>
      <c r="R64" s="145" t="str">
        <f>IF(SP_SUL!Q67="","*",CONCATENATE(SP_SUL!Q67," ",SP_SUL!R67))</f>
        <v>1 BINÁRIO</v>
      </c>
      <c r="S64" s="145" t="str">
        <f>IF(SP_SUL!V67="","*",SP_SUL!V67)</f>
        <v>Augusto</v>
      </c>
      <c r="T64" s="145" t="str">
        <f>IF(SP_SUL!W67="","*",SP_SUL!W67)</f>
        <v>Bloco Modernização Recolhimento de dormentes + Solda</v>
      </c>
      <c r="U64" s="137" t="str">
        <f ca="1">_xlfn.XLOOKUP(G64&amp;$U$2,BS_CONTROLE[CHAVE],BS_CONTROLE[Quantidade_11],"-")</f>
        <v>-</v>
      </c>
      <c r="V64" s="137" t="str">
        <f ca="1">_xlfn.XLOOKUP(G64&amp;$V$2,BS_CONTROLE[CHAVE],BS_CONTROLE[Quantidade_11],"-")</f>
        <v>-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NÃO</v>
      </c>
      <c r="B65" s="146" t="str">
        <f>IF(SP_SUL!X68="","*",SP_SUL!X68)</f>
        <v>Contrato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ZEV-ZPT</v>
      </c>
      <c r="F65" s="145">
        <f>IF(SP_SUL!B68="","*",SP_SUL!B68)</f>
        <v>46056</v>
      </c>
      <c r="G65" s="145" t="str">
        <f>IF(SP_SUL!D68="","*",SP_SUL!D68)</f>
        <v>W61</v>
      </c>
      <c r="H65" s="145" t="str">
        <f>IF(SP_SUL!F68="","*",SP_SUL!F68)</f>
        <v>MODERNIZAÇÃO - RECOLHIMENTO DE DORMENTE</v>
      </c>
      <c r="I65" s="145" t="str">
        <f>IF(SP_SUL!H68="","*",SP_SUL!H68)</f>
        <v>K67ZEV2</v>
      </c>
      <c r="J65" s="145" t="str">
        <f>IF(SP_SUL!I68="","*",SP_SUL!I68)</f>
        <v>K67ZEV2</v>
      </c>
      <c r="K65" s="139" t="str">
        <f>IF(SP_SUL!M68="","*",SP_SUL!M68)</f>
        <v>ZEZ-ZXW</v>
      </c>
      <c r="L65" s="139" t="str">
        <f>IF(SP_SUL!N68="","*",SP_SUL!N68)</f>
        <v>K79ZEZ2/ZXWK792</v>
      </c>
      <c r="M65" s="140">
        <f>IF(SP_SUL!J68="","*",SP_SUL!J68)</f>
        <v>92</v>
      </c>
      <c r="N65" s="144">
        <f>IF(SP_SUL!K68="","*",SP_SUL!K68)</f>
        <v>75.2</v>
      </c>
      <c r="O65" s="144">
        <f>IF(SP_SUL!L68="","*",SP_SUL!L68)</f>
        <v>81.8</v>
      </c>
      <c r="P65" s="143">
        <f>IF(SP_SUL!O68="","*",SP_SUL!O68)</f>
        <v>0.3125</v>
      </c>
      <c r="Q65" s="143">
        <f>IF(SP_SUL!P68="","*",SP_SUL!P68)</f>
        <v>6.9444444444444447E-4</v>
      </c>
      <c r="R65" s="145" t="str">
        <f>IF(SP_SUL!Q68="","*",CONCATENATE(SP_SUL!Q68," ",SP_SUL!R68))</f>
        <v>1 Nº DE DORMENTES</v>
      </c>
      <c r="S65" s="145" t="str">
        <f>IF(SP_SUL!V68="","*",SP_SUL!V68)</f>
        <v>Augusto</v>
      </c>
      <c r="T65" s="145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7">
        <f ca="1">_xlfn.XLOOKUP(G65&amp;$U$2,BS_CONTROLE[CHAVE],BS_CONTROLE[Quantidade_11],"-")</f>
        <v>1</v>
      </c>
      <c r="V65" s="137" t="str">
        <f ca="1">_xlfn.XLOOKUP(G65&amp;$V$2,BS_CONTROLE[CHAVE],BS_CONTROLE[Quantidade_11],"-")</f>
        <v>-</v>
      </c>
      <c r="W65" s="137">
        <f ca="1">_xlfn.XLOOKUP(G65&amp;$W$2,BS_CONTROLE[CHAVE],BS_CONTROLE[Quantidade_11],"-")</f>
        <v>1</v>
      </c>
    </row>
    <row r="66" spans="1:23" hidden="1">
      <c r="A66" s="146" t="str">
        <f>IF(SP_SUL!Y69="","*",SP_SUL!Y69)</f>
        <v>NÃO</v>
      </c>
      <c r="B66" s="146" t="str">
        <f>IF(SP_SUL!X69="","*",SP_SUL!X69)</f>
        <v>Contrato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ZEV-ZPT</v>
      </c>
      <c r="F66" s="145">
        <f>IF(SP_SUL!B69="","*",SP_SUL!B69)</f>
        <v>46056</v>
      </c>
      <c r="G66" s="145" t="str">
        <f>IF(SP_SUL!D69="","*",SP_SUL!D69)</f>
        <v>MODERNIZAÇÃO TURMA 2</v>
      </c>
      <c r="H66" s="145" t="str">
        <f>IF(SP_SUL!F69="","*",SP_SUL!F69)</f>
        <v>MODERNIZAÇÃO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ZEZ-ZXW</v>
      </c>
      <c r="L66" s="139" t="str">
        <f>IF(SP_SUL!N69="","*",SP_SUL!N69)</f>
        <v>K79ZEZ2</v>
      </c>
      <c r="M66" s="140">
        <f>IF(SP_SUL!J69="","*",SP_SUL!J69)</f>
        <v>92</v>
      </c>
      <c r="N66" s="144">
        <f>IF(SP_SUL!K69="","*",SP_SUL!K69)</f>
        <v>75.373999999999995</v>
      </c>
      <c r="O66" s="144">
        <f>IF(SP_SUL!L69="","*",SP_SUL!L69)</f>
        <v>75.45</v>
      </c>
      <c r="P66" s="143">
        <f>IF(SP_SUL!O69="","*",SP_SUL!O69)</f>
        <v>0.33333333333333331</v>
      </c>
      <c r="Q66" s="143">
        <f>IF(SP_SUL!P69="","*",SP_SUL!P69)</f>
        <v>6.9444444444444447E-4</v>
      </c>
      <c r="R66" s="145" t="str">
        <f>IF(SP_SUL!Q69="","*",CONCATENATE(SP_SUL!Q69," ",SP_SUL!R69))</f>
        <v>4 Nº DE SOLDA</v>
      </c>
      <c r="S66" s="145" t="str">
        <f>IF(SP_SUL!V69="","*",SP_SUL!V69)</f>
        <v>Augusto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OPORTUNIDADE</v>
      </c>
      <c r="B67" s="146" t="str">
        <f>IF(SP_SUL!X70="","*",SP_SUL!X70)</f>
        <v>Oportunidade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ZEV-ZPT</v>
      </c>
      <c r="F67" s="145" t="str">
        <f>IF(SP_SUL!B70="","*",SP_SUL!B70)</f>
        <v>*</v>
      </c>
      <c r="G67" s="145" t="str">
        <f>IF(SP_SUL!D70="","*",SP_SUL!D70)</f>
        <v>V85</v>
      </c>
      <c r="H67" s="145" t="str">
        <f>IF(SP_SUL!F70="","*",SP_SUL!F70)</f>
        <v>DESLOCAMENTO</v>
      </c>
      <c r="I67" s="145" t="str">
        <f>IF(SP_SUL!H70="","*",SP_SUL!H70)</f>
        <v>ZDRZPT</v>
      </c>
      <c r="J67" s="145" t="str">
        <f>IF(SP_SUL!I70="","*",SP_SUL!I70)</f>
        <v>ZEV-2</v>
      </c>
      <c r="K67" s="139" t="str">
        <f>IF(SP_SUL!M70="","*",SP_SUL!M70)</f>
        <v>ZPT-ZEV</v>
      </c>
      <c r="L67" s="139" t="str">
        <f>IF(SP_SUL!N70="","*",SP_SUL!N70)</f>
        <v>ZPTZEV</v>
      </c>
      <c r="M67" s="140">
        <f>IF(SP_SUL!J70="","*",SP_SUL!J70)</f>
        <v>54</v>
      </c>
      <c r="N67" s="144">
        <f>IF(SP_SUL!K70="","*",SP_SUL!K70)</f>
        <v>106.4</v>
      </c>
      <c r="O67" s="144" t="str">
        <f>IF(SP_SUL!L70="","*",SP_SUL!L70)</f>
        <v>-</v>
      </c>
      <c r="P67" s="143">
        <f>IF(SP_SUL!O70="","*",SP_SUL!O70)</f>
        <v>0.375</v>
      </c>
      <c r="Q67" s="143">
        <f>IF(SP_SUL!P70="","*",SP_SUL!P70)</f>
        <v>4.1666666666666664E-2</v>
      </c>
      <c r="R67" s="145" t="str">
        <f>IF(SP_SUL!Q70="","*",CONCATENATE(SP_SUL!Q70," ",SP_SUL!R70))</f>
        <v>1 BINÁRIO</v>
      </c>
      <c r="S67" s="145" t="str">
        <f>IF(SP_SUL!V70="","*",SP_SUL!V70)</f>
        <v>Antonioni</v>
      </c>
      <c r="T67" s="145" t="str">
        <f>IF(SP_SUL!W70="","*",SP_SUL!W70)</f>
        <v>Deslocamento de ZPT para bloco de ZEZZXW após segue para encerrar em ZEV</v>
      </c>
      <c r="U67" s="137" t="str">
        <f ca="1">_xlfn.XLOOKUP(G67&amp;$U$2,BS_CONTROLE[CHAVE],BS_CONTROLE[Quantidade_11],"-")</f>
        <v>-</v>
      </c>
      <c r="V67" s="137" t="str">
        <f ca="1">_xlfn.XLOOKUP(G67&amp;$V$2,BS_CONTROLE[CHAVE],BS_CONTROLE[Quantidade_11],"-")</f>
        <v>-</v>
      </c>
      <c r="W67" s="137">
        <f ca="1">_xlfn.XLOOKUP(G67&amp;$W$2,BS_CONTROLE[CHAVE],BS_CONTROLE[Quantidade_11],"-")</f>
        <v>1</v>
      </c>
    </row>
    <row r="68" spans="1:23" hidden="1">
      <c r="A68" s="146" t="str">
        <f>IF(SP_SUL!Y71="","*",SP_SUL!Y71)</f>
        <v>NÃO</v>
      </c>
      <c r="B68" s="146" t="str">
        <f>IF(SP_SUL!X71="","*",SP_SUL!X71)</f>
        <v>Contrato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ZEV-ZPT</v>
      </c>
      <c r="F68" s="145">
        <f>IF(SP_SUL!B71="","*",SP_SUL!B71)</f>
        <v>46056</v>
      </c>
      <c r="G68" s="145" t="str">
        <f>IF(SP_SUL!D71="","*",SP_SUL!D71)</f>
        <v>MODERNIZAÇÃO SERRA</v>
      </c>
      <c r="H68" s="145" t="str">
        <f>IF(SP_SUL!F71="","*",SP_SUL!F71)</f>
        <v>BLOCO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ZGP-ZPT</v>
      </c>
      <c r="L68" s="139" t="str">
        <f>IF(SP_SUL!N71="","*",SP_SUL!N71)</f>
        <v>ZGP2/105ZGP2/ZPT1052</v>
      </c>
      <c r="M68" s="140">
        <f>IF(SP_SUL!J71="","*",SP_SUL!J71)</f>
        <v>92</v>
      </c>
      <c r="N68" s="144">
        <f>IF(SP_SUL!K71="","*",SP_SUL!K71)</f>
        <v>102.48</v>
      </c>
      <c r="O68" s="144">
        <f>IF(SP_SUL!L71="","*",SP_SUL!L71)</f>
        <v>102.18</v>
      </c>
      <c r="P68" s="143">
        <f>IF(SP_SUL!O71="","*",SP_SUL!O71)</f>
        <v>0.33333333333333331</v>
      </c>
      <c r="Q68" s="143">
        <f>IF(SP_SUL!P71="","*",SP_SUL!P71)</f>
        <v>0.22916666666666666</v>
      </c>
      <c r="R68" s="145" t="str">
        <f>IF(SP_SUL!Q71="","*",CONCATENATE(SP_SUL!Q71," ",SP_SUL!R71))</f>
        <v>1 BINÁRIO</v>
      </c>
      <c r="S68" s="145" t="str">
        <f>IF(SP_SUL!V71="","*",SP_SUL!V71)</f>
        <v>Augusto</v>
      </c>
      <c r="T68" s="145" t="str">
        <f>IF(SP_SUL!W71="","*",SP_SUL!W71)</f>
        <v>Bloco Modernização: Atividade: Distribuição e Recolhimento de Dormentes</v>
      </c>
      <c r="U68" s="137" t="str">
        <f ca="1">_xlfn.XLOOKUP(G68&amp;$U$2,BS_CONTROLE[CHAVE],BS_CONTROLE[Quantidade_11],"-")</f>
        <v>-</v>
      </c>
      <c r="V68" s="137" t="str">
        <f ca="1">_xlfn.XLOOKUP(G68&amp;$V$2,BS_CONTROLE[CHAVE],BS_CONTROLE[Quantidade_11],"-")</f>
        <v>-</v>
      </c>
      <c r="W68" s="137" t="str">
        <f ca="1">_xlfn.XLOOKUP(G68&amp;$W$2,BS_CONTROLE[CHAVE],BS_CONTROLE[Quantidade_11],"-")</f>
        <v>-</v>
      </c>
    </row>
    <row r="69" spans="1:23" hidden="1">
      <c r="A69" s="146" t="str">
        <f>IF(SP_SUL!Y72="","*",SP_SUL!Y72)</f>
        <v>NÃO</v>
      </c>
      <c r="B69" s="146" t="str">
        <f>IF(SP_SUL!X72="","*",SP_SUL!X72)</f>
        <v>Contrato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ZEV-ZPT</v>
      </c>
      <c r="F69" s="145">
        <f>IF(SP_SUL!B72="","*",SP_SUL!B72)</f>
        <v>46056</v>
      </c>
      <c r="G69" s="145" t="str">
        <f>IF(SP_SUL!D72="","*",SP_SUL!D72)</f>
        <v>W62</v>
      </c>
      <c r="H69" s="145" t="str">
        <f>IF(SP_SUL!F72="","*",SP_SUL!F72)</f>
        <v>RECOLHIMENTO DE DORMENTE</v>
      </c>
      <c r="I69" s="145" t="str">
        <f>IF(SP_SUL!H72="","*",SP_SUL!H72)</f>
        <v>ZPT1051</v>
      </c>
      <c r="J69" s="145" t="str">
        <f>IF(SP_SUL!I72="","*",SP_SUL!I72)</f>
        <v>ZPTZDR</v>
      </c>
      <c r="K69" s="139" t="str">
        <f>IF(SP_SUL!M72="","*",SP_SUL!M72)</f>
        <v>ZGP</v>
      </c>
      <c r="L69" s="139" t="str">
        <f>IF(SP_SUL!N72="","*",SP_SUL!N72)</f>
        <v>ZGP2</v>
      </c>
      <c r="M69" s="140">
        <f>IF(SP_SUL!J72="","*",SP_SUL!J72)</f>
        <v>92</v>
      </c>
      <c r="N69" s="144">
        <f>IF(SP_SUL!K72="","*",SP_SUL!K72)</f>
        <v>102.1</v>
      </c>
      <c r="O69" s="144">
        <f>IF(SP_SUL!L72="","*",SP_SUL!L72)</f>
        <v>106</v>
      </c>
      <c r="P69" s="143">
        <f>IF(SP_SUL!O72="","*",SP_SUL!O72)</f>
        <v>0.3125</v>
      </c>
      <c r="Q69" s="143">
        <f>IF(SP_SUL!P72="","*",SP_SUL!P72)</f>
        <v>6.9444444444444447E-4</v>
      </c>
      <c r="R69" s="145" t="str">
        <f>IF(SP_SUL!Q72="","*",CONCATENATE(SP_SUL!Q72," ",SP_SUL!R72))</f>
        <v>1 Nº DE PEÇAS</v>
      </c>
      <c r="S69" s="145" t="str">
        <f>IF(SP_SUL!V72="","*",SP_SUL!V72)</f>
        <v>Augusto</v>
      </c>
      <c r="T69" s="145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7">
        <f ca="1">_xlfn.XLOOKUP(G69&amp;$U$2,BS_CONTROLE[CHAVE],BS_CONTROLE[Quantidade_11],"-")</f>
        <v>1</v>
      </c>
      <c r="V69" s="137" t="str">
        <f ca="1">_xlfn.XLOOKUP(G69&amp;$V$2,BS_CONTROLE[CHAVE],BS_CONTROLE[Quantidade_11],"-")</f>
        <v>-</v>
      </c>
      <c r="W69" s="137">
        <f ca="1">_xlfn.XLOOKUP(G69&amp;$W$2,BS_CONTROLE[CHAVE],BS_CONTROLE[Quantidade_11],"-")</f>
        <v>5</v>
      </c>
    </row>
    <row r="70" spans="1:23" hidden="1">
      <c r="A70" s="146" t="str">
        <f>IF(SP_SUL!Y73="","*",SP_SUL!Y73)</f>
        <v>OPORTUNIDADE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ZEV-ZPT</v>
      </c>
      <c r="F70" s="145">
        <f>IF(SP_SUL!B73="","*",SP_SUL!B73)</f>
        <v>46056</v>
      </c>
      <c r="G70" s="145" t="str">
        <f>IF(SP_SUL!D73="","*",SP_SUL!D73)</f>
        <v>HUELTON (TP-725)</v>
      </c>
      <c r="H70" s="145" t="str">
        <f>IF(SP_SUL!F73="","*",SP_SUL!F73)</f>
        <v>PDM - SOLDA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ZPT</v>
      </c>
      <c r="L70" s="139" t="str">
        <f>IF(SP_SUL!N73="","*",SP_SUL!N73)</f>
        <v>ZPT2</v>
      </c>
      <c r="M70" s="140">
        <f>IF(SP_SUL!J73="","*",SP_SUL!J73)</f>
        <v>92</v>
      </c>
      <c r="N70" s="144">
        <f>IF(SP_SUL!K73="","*",SP_SUL!K73)</f>
        <v>106.7</v>
      </c>
      <c r="O70" s="144" t="str">
        <f>IF(SP_SUL!L73="","*",SP_SUL!L73)</f>
        <v>-</v>
      </c>
      <c r="P70" s="143">
        <f>IF(SP_SUL!O73="","*",SP_SUL!O73)</f>
        <v>0.375</v>
      </c>
      <c r="Q70" s="143">
        <f>IF(SP_SUL!P73="","*",SP_SUL!P73)</f>
        <v>0.125</v>
      </c>
      <c r="R70" s="145" t="str">
        <f>IF(SP_SUL!Q73="","*",CONCATENATE(SP_SUL!Q73," ",SP_SUL!R73))</f>
        <v>2 Nº DE SOLDA</v>
      </c>
      <c r="S70" s="145" t="str">
        <f>IF(SP_SUL!V73="","*",SP_SUL!V73)</f>
        <v>Moises</v>
      </c>
      <c r="T70" s="145" t="str">
        <f>IF(SP_SUL!W73="","*",SP_SUL!W73)</f>
        <v xml:space="preserve">Execução de solda - Condicionado a temperatura </v>
      </c>
      <c r="U70" s="137" t="str">
        <f ca="1">_xlfn.XLOOKUP(G70&amp;$U$2,BS_CONTROLE[CHAVE],BS_CONTROLE[Quantidade_11],"-")</f>
        <v>-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 hidden="1">
      <c r="A71" s="146" t="str">
        <f>IF(SP_SUL!Y74="","*",SP_SUL!Y74)</f>
        <v>*</v>
      </c>
      <c r="B71" s="146" t="str">
        <f>IF(SP_SUL!X74="","*",SP_SUL!X74)</f>
        <v>Oportunidade</v>
      </c>
      <c r="C71" s="146" t="str">
        <f>IF(SP_SUL!Z74="","*",SP_SUL!Z74)</f>
        <v>*</v>
      </c>
      <c r="D71" s="139" t="str">
        <f>IF(SP_SUL!S74="","*",SP_SUL!S74)</f>
        <v>SP SUL</v>
      </c>
      <c r="E71" s="139" t="str">
        <f>IF(SP_SUL!T74="","*",SP_SUL!T74)</f>
        <v>ZEV-ZPT</v>
      </c>
      <c r="F71" s="145">
        <f>IF(SP_SUL!B74="","*",SP_SUL!B74)</f>
        <v>46056</v>
      </c>
      <c r="G71" s="145" t="str">
        <f>IF(SP_SUL!D74="","*",SP_SUL!D74)</f>
        <v>V85</v>
      </c>
      <c r="H71" s="145" t="str">
        <f>IF(SP_SUL!F74="","*",SP_SUL!F74)</f>
        <v>MECANIZAÇÃO - SOCADORA</v>
      </c>
      <c r="I71" s="145" t="str">
        <f>IF(SP_SUL!H74="","*",SP_SUL!H74)</f>
        <v>ZDRZPT</v>
      </c>
      <c r="J71" s="145" t="str">
        <f>IF(SP_SUL!I74="","*",SP_SUL!I74)</f>
        <v>ZDRZPT</v>
      </c>
      <c r="K71" s="139" t="str">
        <f>IF(SP_SUL!M74="","*",SP_SUL!M74)</f>
        <v>ZPT</v>
      </c>
      <c r="L71" s="139" t="str">
        <f>IF(SP_SUL!N74="","*",SP_SUL!N74)</f>
        <v>ZPT2</v>
      </c>
      <c r="M71" s="140">
        <f>IF(SP_SUL!J74="","*",SP_SUL!J74)</f>
        <v>92</v>
      </c>
      <c r="N71" s="144">
        <f>IF(SP_SUL!K74="","*",SP_SUL!K74)</f>
        <v>108.2</v>
      </c>
      <c r="O71" s="144">
        <f>IF(SP_SUL!L74="","*",SP_SUL!L74)</f>
        <v>107.7</v>
      </c>
      <c r="P71" s="143">
        <f>IF(SP_SUL!O74="","*",SP_SUL!O74)</f>
        <v>0.375</v>
      </c>
      <c r="Q71" s="143">
        <f>IF(SP_SUL!P74="","*",SP_SUL!P74)</f>
        <v>8.3333333333333329E-2</v>
      </c>
      <c r="R71" s="145" t="str">
        <f>IF(SP_SUL!Q74="","*",CONCATENATE(SP_SUL!Q74," ",SP_SUL!R74))</f>
        <v>480 M</v>
      </c>
      <c r="S71" s="145" t="str">
        <f>IF(SP_SUL!V74="","*",SP_SUL!V74)</f>
        <v>Antonioni</v>
      </c>
      <c r="T71" s="145" t="str">
        <f>IF(SP_SUL!W74="","*",SP_SUL!W74)</f>
        <v xml:space="preserve">Socaria mecanizada 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>
        <f ca="1">_xlfn.XLOOKUP(G71&amp;$W$2,BS_CONTROLE[CHAVE],BS_CONTROLE[Quantidade_11],"-")</f>
        <v>1</v>
      </c>
    </row>
    <row r="72" spans="1:23" hidden="1">
      <c r="A72" s="146" t="str">
        <f>IF(SP_SUL!Y75="","*",SP_SUL!Y75)</f>
        <v>*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ZPT-ZPG</v>
      </c>
      <c r="F72" s="145">
        <f>IF(SP_SUL!B75="","*",SP_SUL!B75)</f>
        <v>46056</v>
      </c>
      <c r="G72" s="145" t="str">
        <f>IF(SP_SUL!D75="","*",SP_SUL!D75)</f>
        <v>EXPANSÃO TURMA 1</v>
      </c>
      <c r="H72" s="145" t="str">
        <f>IF(SP_SUL!F75="","*",SP_SUL!F75)</f>
        <v>EXPANSÃO - SOLDA</v>
      </c>
      <c r="I72" s="145" t="str">
        <f>IF(SP_SUL!H75="","*",SP_SUL!H75)</f>
        <v>-</v>
      </c>
      <c r="J72" s="145" t="str">
        <f>IF(SP_SUL!I75="","*",SP_SUL!I75)</f>
        <v>*</v>
      </c>
      <c r="K72" s="139" t="str">
        <f>IF(SP_SUL!M75="","*",SP_SUL!M75)</f>
        <v>ZZV-ZPG</v>
      </c>
      <c r="L72" s="139" t="str">
        <f>IF(SP_SUL!N75="","*",SP_SUL!N75)</f>
        <v>ZPGRUM1</v>
      </c>
      <c r="M72" s="140">
        <f>IF(SP_SUL!J75="","*",SP_SUL!J75)</f>
        <v>53</v>
      </c>
      <c r="N72" s="144">
        <f>IF(SP_SUL!K75="","*",SP_SUL!K75)</f>
        <v>123.8</v>
      </c>
      <c r="O72" s="144" t="str">
        <f>IF(SP_SUL!L75="","*",SP_SUL!L75)</f>
        <v>-</v>
      </c>
      <c r="P72" s="143">
        <f>IF(SP_SUL!O75="","*",SP_SUL!O75)</f>
        <v>0.33333333333333331</v>
      </c>
      <c r="Q72" s="143">
        <f>IF(SP_SUL!P75="","*",SP_SUL!P75)</f>
        <v>6.25E-2</v>
      </c>
      <c r="R72" s="145" t="str">
        <f>IF(SP_SUL!Q75="","*",CONCATENATE(SP_SUL!Q75," ",SP_SUL!R75))</f>
        <v>1 Nº DE SOLDA</v>
      </c>
      <c r="S72" s="145" t="str">
        <f>IF(SP_SUL!V75="","*",SP_SUL!V75)</f>
        <v>Pedro</v>
      </c>
      <c r="T72" s="145" t="str">
        <f>IF(SP_SUL!W75="","*",SP_SUL!W75)</f>
        <v xml:space="preserve">Execução de solda - Condicionado a temperatura </v>
      </c>
      <c r="U72" s="137">
        <f ca="1">_xlfn.XLOOKUP(G72&amp;$U$2,BS_CONTROLE[CHAVE],BS_CONTROLE[Quantidade_11],"-")</f>
        <v>0</v>
      </c>
      <c r="V72" s="137" t="str">
        <f ca="1">_xlfn.XLOOKUP(G72&amp;$V$2,BS_CONTROLE[CHAVE],BS_CONTROLE[Quantidade_11],"-")</f>
        <v>-</v>
      </c>
      <c r="W72" s="137">
        <f ca="1">_xlfn.XLOOKUP(G72&amp;$W$2,BS_CONTROLE[CHAVE],BS_CONTROLE[Quantidade_11],"-")</f>
        <v>0</v>
      </c>
    </row>
    <row r="73" spans="1:23" hidden="1">
      <c r="A73" s="146" t="str">
        <f>IF(SP_SUL!Y76="","*",SP_SUL!Y76)</f>
        <v>*</v>
      </c>
      <c r="B73" s="146" t="str">
        <f>IF(SP_SUL!X76="","*",SP_SUL!X76)</f>
        <v>Extra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ZEV-ZPT</v>
      </c>
      <c r="F73" s="145">
        <f>IF(SP_SUL!B76="","*",SP_SUL!B76)</f>
        <v>46056</v>
      </c>
      <c r="G73" s="145" t="str">
        <f>IF(SP_SUL!D76="","*",SP_SUL!D76)</f>
        <v xml:space="preserve">TURMA FIXA VIA </v>
      </c>
      <c r="H73" s="145" t="str">
        <f>IF(SP_SUL!F76="","*",SP_SUL!F76)</f>
        <v>OUTRAS ATIVIDADES</v>
      </c>
      <c r="I73" s="145" t="str">
        <f>IF(SP_SUL!H76="","*",SP_SUL!H76)</f>
        <v>-</v>
      </c>
      <c r="J73" s="145" t="str">
        <f>IF(SP_SUL!I76="","*",SP_SUL!I76)</f>
        <v>-</v>
      </c>
      <c r="K73" s="139" t="str">
        <f>IF(SP_SUL!M76="","*",SP_SUL!M76)</f>
        <v>ZGP-ZPT</v>
      </c>
      <c r="L73" s="139" t="str">
        <f>IF(SP_SUL!N76="","*",SP_SUL!N76)</f>
        <v>105ZGP2</v>
      </c>
      <c r="M73" s="140">
        <f>IF(SP_SUL!J76="","*",SP_SUL!J76)</f>
        <v>92</v>
      </c>
      <c r="N73" s="144">
        <f>IF(SP_SUL!K76="","*",SP_SUL!K76)</f>
        <v>104.6</v>
      </c>
      <c r="O73" s="144" t="str">
        <f>IF(SP_SUL!L76="","*",SP_SUL!L76)</f>
        <v>-</v>
      </c>
      <c r="P73" s="143">
        <f>IF(SP_SUL!O76="","*",SP_SUL!O76)</f>
        <v>0.60416666666666663</v>
      </c>
      <c r="Q73" s="143">
        <f>IF(SP_SUL!P76="","*",SP_SUL!P76)</f>
        <v>2.7777777777777776E-2</v>
      </c>
      <c r="R73" s="145" t="str">
        <f>IF(SP_SUL!Q76="","*",CONCATENATE(SP_SUL!Q76," ",SP_SUL!R76))</f>
        <v>1 BINÁRIO</v>
      </c>
      <c r="S73" s="145" t="str">
        <f>IF(SP_SUL!V76="","*",SP_SUL!V76)</f>
        <v>*</v>
      </c>
      <c r="T73" s="145" t="str">
        <f>IF(SP_SUL!W76="","*",SP_SUL!W76)</f>
        <v>Puxamento de linha</v>
      </c>
      <c r="U73" s="137" t="str">
        <f ca="1">_xlfn.XLOOKUP(G73&amp;$U$2,BS_CONTROLE[CHAVE],BS_CONTROLE[Quantidade_11],"-")</f>
        <v>-</v>
      </c>
      <c r="V73" s="137">
        <f ca="1">_xlfn.XLOOKUP(G73&amp;$V$2,BS_CONTROLE[CHAVE],BS_CONTROLE[Quantidade_11],"-")</f>
        <v>0</v>
      </c>
      <c r="W73" s="137">
        <f ca="1">_xlfn.XLOOKUP(G73&amp;$W$2,BS_CONTROLE[CHAVE],BS_CONTROLE[Quantidade_11],"-")</f>
        <v>0</v>
      </c>
    </row>
    <row r="74" spans="1:23" hidden="1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*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ZBV-ZRX</v>
      </c>
      <c r="F75" s="145" t="str">
        <f>IF(SP_SUL!B78="","*",SP_SUL!B78)</f>
        <v>*</v>
      </c>
      <c r="G75" s="145" t="str">
        <f>IF(SP_SUL!D78="","*",SP_SUL!D78)</f>
        <v>EXPANSÃO TURMA 1</v>
      </c>
      <c r="H75" s="145" t="str">
        <f>IF(SP_SUL!F78="","*",SP_SUL!F78)</f>
        <v>EXPANSÃO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ZCD</v>
      </c>
      <c r="L75" s="139" t="str">
        <f>IF(SP_SUL!N78="","*",SP_SUL!N78)</f>
        <v>ZCD1</v>
      </c>
      <c r="M75" s="140">
        <f>IF(SP_SUL!J78="","*",SP_SUL!J78)</f>
        <v>70</v>
      </c>
      <c r="N75" s="144">
        <f>IF(SP_SUL!K78="","*",SP_SUL!K78)</f>
        <v>113.5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8.3333333333333329E-2</v>
      </c>
      <c r="R75" s="145" t="str">
        <f>IF(SP_SUL!Q78="","*",CONCATENATE(SP_SUL!Q78," ",SP_SUL!R78))</f>
        <v>1 Nº DE SOLDA</v>
      </c>
      <c r="S75" s="145" t="str">
        <f>IF(SP_SUL!V78="","*",SP_SUL!V78)</f>
        <v>Elder</v>
      </c>
      <c r="T75" s="145" t="str">
        <f>IF(SP_SUL!W78="","*",SP_SUL!W78)</f>
        <v xml:space="preserve">Execução de solda - Condicionado a temperatura </v>
      </c>
      <c r="U75" s="137">
        <f ca="1">_xlfn.XLOOKUP(G75&amp;$U$2,BS_CONTROLE[CHAVE],BS_CONTROLE[Quantidade_11],"-")</f>
        <v>0</v>
      </c>
      <c r="V75" s="137" t="str">
        <f ca="1">_xlfn.XLOOKUP(G75&amp;$V$2,BS_CONTROLE[CHAVE],BS_CONTROLE[Quantidade_11],"-")</f>
        <v>-</v>
      </c>
      <c r="W75" s="137">
        <f ca="1">_xlfn.XLOOKUP(G75&amp;$W$2,BS_CONTROLE[CHAVE],BS_CONTROLE[Quantidade_11],"-")</f>
        <v>0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ZBV-ZRX</v>
      </c>
      <c r="F76" s="145">
        <f>IF(SP_SUL!B79="","*",SP_SUL!B79)</f>
        <v>46057</v>
      </c>
      <c r="G76" s="145" t="str">
        <f>IF(SP_SUL!D79="","*",SP_SUL!D79)</f>
        <v>EXPANSÃO TURMA 1</v>
      </c>
      <c r="H76" s="145" t="str">
        <f>IF(SP_SUL!F79="","*",SP_SUL!F79)</f>
        <v>EXPANSÃO - ALÍVIO DE TENSÃO</v>
      </c>
      <c r="I76" s="145" t="str">
        <f>IF(SP_SUL!H79="","*",SP_SUL!H79)</f>
        <v>-</v>
      </c>
      <c r="J76" s="145" t="str">
        <f>IF(SP_SUL!I79="","*",SP_SUL!I79)</f>
        <v>-</v>
      </c>
      <c r="K76" s="139" t="str">
        <f>IF(SP_SUL!M79="","*",SP_SUL!M79)</f>
        <v>ZCD</v>
      </c>
      <c r="L76" s="139" t="str">
        <f>IF(SP_SUL!N79="","*",SP_SUL!N79)</f>
        <v>109ZCD2</v>
      </c>
      <c r="M76" s="140">
        <f>IF(SP_SUL!J79="","*",SP_SUL!J79)</f>
        <v>170</v>
      </c>
      <c r="N76" s="144">
        <f>IF(SP_SUL!K79="","*",SP_SUL!K79)</f>
        <v>110.35</v>
      </c>
      <c r="O76" s="144" t="str">
        <f>IF(SP_SUL!L79="","*",SP_SUL!L79)</f>
        <v>*</v>
      </c>
      <c r="P76" s="143">
        <f>IF(SP_SUL!O79="","*",SP_SUL!O79)</f>
        <v>0.375</v>
      </c>
      <c r="Q76" s="143">
        <f>IF(SP_SUL!P79="","*",SP_SUL!P79)</f>
        <v>0.125</v>
      </c>
      <c r="R76" s="145" t="str">
        <f>IF(SP_SUL!Q79="","*",CONCATENATE(SP_SUL!Q79," ",SP_SUL!R79))</f>
        <v>312 M</v>
      </c>
      <c r="S76" s="145" t="str">
        <f>IF(SP_SUL!V79="","*",SP_SUL!V79)</f>
        <v>Elder</v>
      </c>
      <c r="T76" s="145" t="str">
        <f>IF(SP_SUL!W79="","*",SP_SUL!W79)</f>
        <v>Alívio de tensão</v>
      </c>
      <c r="U76" s="137">
        <f ca="1">_xlfn.XLOOKUP(G76&amp;$U$2,BS_CONTROLE[CHAVE],BS_CONTROLE[Quantidade_11],"-")</f>
        <v>0</v>
      </c>
      <c r="V76" s="137" t="str">
        <f ca="1">_xlfn.XLOOKUP(G76&amp;$V$2,BS_CONTROLE[CHAVE],BS_CONTROLE[Quantidade_11],"-")</f>
        <v>-</v>
      </c>
      <c r="W76" s="137">
        <f ca="1">_xlfn.XLOOKUP(G76&amp;$W$2,BS_CONTROLE[CHAVE],BS_CONTROLE[Quantidade_11],"-")</f>
        <v>0</v>
      </c>
    </row>
    <row r="77" spans="1:23" hidden="1">
      <c r="A77" s="146" t="str">
        <f>IF(SP_SUL!Y80="","*",SP_SUL!Y80)</f>
        <v>OPORTUNIDADE</v>
      </c>
      <c r="B77" s="146" t="str">
        <f>IF(SP_SUL!X80="","*",SP_SUL!X80)</f>
        <v>Oportunidade</v>
      </c>
      <c r="C77" s="146" t="str">
        <f>IF(SP_SUL!Z80="","*",SP_SUL!Z80)</f>
        <v>*</v>
      </c>
      <c r="D77" s="139" t="str">
        <f>IF(SP_SUL!S80="","*",SP_SUL!S80)</f>
        <v>SP SUL</v>
      </c>
      <c r="E77" s="139" t="str">
        <f>IF(SP_SUL!T80="","*",SP_SUL!T80)</f>
        <v>ZBV-ZRX</v>
      </c>
      <c r="F77" s="145">
        <f>IF(SP_SUL!B80="","*",SP_SUL!B80)</f>
        <v>46057</v>
      </c>
      <c r="G77" s="145" t="str">
        <f>IF(SP_SUL!D80="","*",SP_SUL!D80)</f>
        <v>KLECIO (TP-699)</v>
      </c>
      <c r="H77" s="145" t="str">
        <f>IF(SP_SUL!F80="","*",SP_SUL!F80)</f>
        <v>PDM - SOLDA</v>
      </c>
      <c r="I77" s="145" t="str">
        <f>IF(SP_SUL!H80="","*",SP_SUL!H80)</f>
        <v>-</v>
      </c>
      <c r="J77" s="145" t="str">
        <f>IF(SP_SUL!I80="","*",SP_SUL!I80)</f>
        <v>-</v>
      </c>
      <c r="K77" s="139" t="str">
        <f>IF(SP_SUL!M80="","*",SP_SUL!M80)</f>
        <v>ZSW-2</v>
      </c>
      <c r="L77" s="139" t="str">
        <f>IF(SP_SUL!N80="","*",SP_SUL!N80)</f>
        <v>ZSWS</v>
      </c>
      <c r="M77" s="140">
        <f>IF(SP_SUL!J80="","*",SP_SUL!J80)</f>
        <v>70</v>
      </c>
      <c r="N77" s="144">
        <f>IF(SP_SUL!K80="","*",SP_SUL!K80)</f>
        <v>87.3</v>
      </c>
      <c r="O77" s="144" t="str">
        <f>IF(SP_SUL!L80="","*",SP_SUL!L80)</f>
        <v>-</v>
      </c>
      <c r="P77" s="143">
        <f>IF(SP_SUL!O80="","*",SP_SUL!O80)</f>
        <v>0.375</v>
      </c>
      <c r="Q77" s="143">
        <f>IF(SP_SUL!P80="","*",SP_SUL!P80)</f>
        <v>6.25E-2</v>
      </c>
      <c r="R77" s="145" t="str">
        <f>IF(SP_SUL!Q80="","*",CONCATENATE(SP_SUL!Q80," ",SP_SUL!R80))</f>
        <v>1 Nº DE SOLDA</v>
      </c>
      <c r="S77" s="145" t="str">
        <f>IF(SP_SUL!V80="","*",SP_SUL!V80)</f>
        <v xml:space="preserve">Klecio </v>
      </c>
      <c r="T77" s="145" t="str">
        <f>IF(SP_SUL!W80="","*",SP_SUL!W80)</f>
        <v xml:space="preserve">Execução de solda - Condicionado a temperatura </v>
      </c>
      <c r="U77" s="137">
        <f ca="1">_xlfn.XLOOKUP(G77&amp;$U$2,BS_CONTROLE[CHAVE],BS_CONTROLE[Quantidade_11],"-")</f>
        <v>0</v>
      </c>
      <c r="V77" s="137" t="str">
        <f ca="1">_xlfn.XLOOKUP(G77&amp;$V$2,BS_CONTROLE[CHAVE],BS_CONTROLE[Quantidade_11],"-")</f>
        <v>-</v>
      </c>
      <c r="W77" s="137" t="str">
        <f ca="1">_xlfn.XLOOKUP(G77&amp;$W$2,BS_CONTROLE[CHAVE],BS_CONTROLE[Quantidade_11],"-")</f>
        <v>-</v>
      </c>
    </row>
    <row r="78" spans="1:23" hidden="1">
      <c r="A78" s="146" t="str">
        <f>IF(SP_SUL!Y81="","*",SP_SUL!Y81)</f>
        <v>OPORTUNIDADE</v>
      </c>
      <c r="B78" s="146" t="str">
        <f>IF(SP_SUL!X81="","*",SP_SUL!X81)</f>
        <v>Oportunidade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ZBV-ZRX</v>
      </c>
      <c r="F78" s="145">
        <f>IF(SP_SUL!B81="","*",SP_SUL!B81)</f>
        <v>46057</v>
      </c>
      <c r="G78" s="145" t="str">
        <f>IF(SP_SUL!D81="","*",SP_SUL!D81)</f>
        <v>V48</v>
      </c>
      <c r="H78" s="145" t="str">
        <f>IF(SP_SUL!F81="","*",SP_SUL!F81)</f>
        <v>MECANIZAÇÃO - SOCADORA</v>
      </c>
      <c r="I78" s="145" t="str">
        <f>IF(SP_SUL!H81="","*",SP_SUL!H81)</f>
        <v>ZAC2</v>
      </c>
      <c r="J78" s="145" t="str">
        <f>IF(SP_SUL!I81="","*",SP_SUL!I81)</f>
        <v>ZAC2</v>
      </c>
      <c r="K78" s="139" t="str">
        <f>IF(SP_SUL!M81="","*",SP_SUL!M81)</f>
        <v>ZAC-ZSW</v>
      </c>
      <c r="L78" s="139" t="str">
        <f>IF(SP_SUL!N81="","*",SP_SUL!N81)</f>
        <v>ZACZSW</v>
      </c>
      <c r="M78" s="140">
        <f>IF(SP_SUL!J81="","*",SP_SUL!J81)</f>
        <v>70</v>
      </c>
      <c r="N78" s="144">
        <f>IF(SP_SUL!K81="","*",SP_SUL!K81)</f>
        <v>82.5</v>
      </c>
      <c r="O78" s="144">
        <f>IF(SP_SUL!L81="","*",SP_SUL!L81)</f>
        <v>87</v>
      </c>
      <c r="P78" s="143">
        <f>IF(SP_SUL!O81="","*",SP_SUL!O81)</f>
        <v>0.35416666666666669</v>
      </c>
      <c r="Q78" s="143">
        <f>IF(SP_SUL!P81="","*",SP_SUL!P81)</f>
        <v>8.3333333333333329E-2</v>
      </c>
      <c r="R78" s="145" t="str">
        <f>IF(SP_SUL!Q81="","*",CONCATENATE(SP_SUL!Q81," ",SP_SUL!R81))</f>
        <v>510 M</v>
      </c>
      <c r="S78" s="145" t="str">
        <f>IF(SP_SUL!V81="","*",SP_SUL!V81)</f>
        <v>Ezequiel</v>
      </c>
      <c r="T78" s="145" t="str">
        <f>IF(SP_SUL!W81="","*",SP_SUL!W81)</f>
        <v xml:space="preserve">Socaria mecanizada 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>
        <f ca="1">_xlfn.XLOOKUP(G78&amp;$W$2,BS_CONTROLE[CHAVE],BS_CONTROLE[Quantidade_11],"-")</f>
        <v>1</v>
      </c>
    </row>
    <row r="79" spans="1:23" hidden="1">
      <c r="A79" s="146" t="str">
        <f>IF(SP_SUL!Y82="","*",SP_SUL!Y82)</f>
        <v>OPORTUNIDADE</v>
      </c>
      <c r="B79" s="146" t="str">
        <f>IF(SP_SUL!X82="","*",SP_SUL!X82)</f>
        <v>Oportunidade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ZBV-ZRX</v>
      </c>
      <c r="F79" s="145">
        <f>IF(SP_SUL!B82="","*",SP_SUL!B82)</f>
        <v>46057</v>
      </c>
      <c r="G79" s="145" t="str">
        <f>IF(SP_SUL!D82="","*",SP_SUL!D82)</f>
        <v>W58</v>
      </c>
      <c r="H79" s="145" t="str">
        <f>IF(SP_SUL!F82="","*",SP_SUL!F82)</f>
        <v>RECOLHIMENTO DE DORMENTE</v>
      </c>
      <c r="I79" s="145" t="str">
        <f>IF(SP_SUL!H82="","*",SP_SUL!H82)</f>
        <v>106-109</v>
      </c>
      <c r="J79" s="145" t="str">
        <f>IF(SP_SUL!I82="","*",SP_SUL!I82)</f>
        <v>106-109</v>
      </c>
      <c r="K79" s="139" t="str">
        <f>IF(SP_SUL!M82="","*",SP_SUL!M82)</f>
        <v>ZBM-ZHO</v>
      </c>
      <c r="L79" s="139" t="str">
        <f>IF(SP_SUL!N82="","*",SP_SUL!N82)</f>
        <v>K57ZHO</v>
      </c>
      <c r="M79" s="140">
        <f>IF(SP_SUL!J82="","*",SP_SUL!J82)</f>
        <v>68</v>
      </c>
      <c r="N79" s="144">
        <f>IF(SP_SUL!K82="","*",SP_SUL!K82)</f>
        <v>57</v>
      </c>
      <c r="O79" s="144">
        <f>IF(SP_SUL!L82="","*",SP_SUL!L82)</f>
        <v>53</v>
      </c>
      <c r="P79" s="143">
        <f>IF(SP_SUL!O82="","*",SP_SUL!O82)</f>
        <v>0.33333333333333331</v>
      </c>
      <c r="Q79" s="143">
        <f>IF(SP_SUL!P82="","*",SP_SUL!P82)</f>
        <v>4.1666666666666664E-2</v>
      </c>
      <c r="R79" s="145" t="str">
        <f>IF(SP_SUL!Q82="","*",CONCATENATE(SP_SUL!Q82," ",SP_SUL!R82))</f>
        <v>100 Nº DE PEÇAS</v>
      </c>
      <c r="S79" s="145" t="str">
        <f>IF(SP_SUL!V82="","*",SP_SUL!V82)</f>
        <v>Israel</v>
      </c>
      <c r="T79" s="145" t="str">
        <f>IF(SP_SUL!W82="","*",SP_SUL!W82)</f>
        <v xml:space="preserve">Recolhimento de dormentes  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>
        <f ca="1">_xlfn.XLOOKUP(G79&amp;$W$2,BS_CONTROLE[CHAVE],BS_CONTROLE[Quantidade_11],"-")</f>
        <v>88</v>
      </c>
    </row>
    <row r="80" spans="1:23" hidden="1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ZBV-ZKE</v>
      </c>
      <c r="F82" s="145">
        <f>IF(SP_SUL!B85="","*",SP_SUL!B85)</f>
        <v>46057</v>
      </c>
      <c r="G82" s="145" t="str">
        <f>IF(SP_SUL!D85="","*",SP_SUL!D85)</f>
        <v>V42</v>
      </c>
      <c r="H82" s="145" t="str">
        <f>IF(SP_SUL!F85="","*",SP_SUL!F85)</f>
        <v>MECANIZAÇÃO - SOCADORA</v>
      </c>
      <c r="I82" s="145" t="str">
        <f>IF(SP_SUL!H85="","*",SP_SUL!H85)</f>
        <v>ZYU1</v>
      </c>
      <c r="J82" s="145" t="str">
        <f>IF(SP_SUL!I85="","*",SP_SUL!I85)</f>
        <v>ZYU1</v>
      </c>
      <c r="K82" s="139" t="str">
        <f>IF(SP_SUL!M85="","*",SP_SUL!M85)</f>
        <v>ZYU-ZST</v>
      </c>
      <c r="L82" s="139" t="str">
        <f>IF(SP_SUL!N85="","*",SP_SUL!N85)</f>
        <v>206ZST</v>
      </c>
      <c r="M82" s="140">
        <f>IF(SP_SUL!J85="","*",SP_SUL!J85)</f>
        <v>56</v>
      </c>
      <c r="N82" s="144">
        <f>IF(SP_SUL!K85="","*",SP_SUL!K85)</f>
        <v>208</v>
      </c>
      <c r="O82" s="144">
        <f>IF(SP_SUL!L85="","*",SP_SUL!L85)</f>
        <v>206</v>
      </c>
      <c r="P82" s="143">
        <f>IF(SP_SUL!O85="","*",SP_SUL!O85)</f>
        <v>0.35416666666666669</v>
      </c>
      <c r="Q82" s="143">
        <f>IF(SP_SUL!P85="","*",SP_SUL!P85)</f>
        <v>8.3333333333333329E-2</v>
      </c>
      <c r="R82" s="145" t="str">
        <f>IF(SP_SUL!Q85="","*",CONCATENATE(SP_SUL!Q85," ",SP_SUL!R85))</f>
        <v>400 M</v>
      </c>
      <c r="S82" s="145" t="str">
        <f>IF(SP_SUL!V85="","*",SP_SUL!V85)</f>
        <v>Ezequiel</v>
      </c>
      <c r="T82" s="145" t="str">
        <f>IF(SP_SUL!W85="","*",SP_SUL!W85)</f>
        <v xml:space="preserve">Socaria mecanizada 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>
        <f ca="1">_xlfn.XLOOKUP(G82&amp;$W$2,BS_CONTROLE[CHAVE],BS_CONTROLE[Quantidade_11],"-")</f>
        <v>1</v>
      </c>
    </row>
    <row r="83" spans="1:23" hidden="1">
      <c r="A83" s="146" t="str">
        <f>IF(SP_SUL!Y86="","*",SP_SUL!Y86)</f>
        <v>OPORTUNIDADE</v>
      </c>
      <c r="B83" s="146" t="str">
        <f>IF(SP_SUL!X86="","*",SP_SUL!X86)</f>
        <v>Oportunidade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ZBV-ZKE</v>
      </c>
      <c r="F83" s="145">
        <f>IF(SP_SUL!B86="","*",SP_SUL!B86)</f>
        <v>46057</v>
      </c>
      <c r="G83" s="145" t="str">
        <f>IF(SP_SUL!D86="","*",SP_SUL!D86)</f>
        <v>EDSON (TP-780)</v>
      </c>
      <c r="H83" s="145" t="str">
        <f>IF(SP_SUL!F86="","*",SP_SUL!F86)</f>
        <v>PDM - SUBSTITUIÇÃO - DORMENTE</v>
      </c>
      <c r="I83" s="145" t="str">
        <f>IF(SP_SUL!H86="","*",SP_SUL!H86)</f>
        <v>-</v>
      </c>
      <c r="J83" s="145" t="str">
        <f>IF(SP_SUL!I86="","*",SP_SUL!I86)</f>
        <v>-</v>
      </c>
      <c r="K83" s="139" t="str">
        <f>IF(SP_SUL!M86="","*",SP_SUL!M86)</f>
        <v>ZYU-ZST</v>
      </c>
      <c r="L83" s="139" t="str">
        <f>IF(SP_SUL!N86="","*",SP_SUL!N86)</f>
        <v>ZYU206</v>
      </c>
      <c r="M83" s="140">
        <f>IF(SP_SUL!J86="","*",SP_SUL!J86)</f>
        <v>56</v>
      </c>
      <c r="N83" s="144">
        <f>IF(SP_SUL!K86="","*",SP_SUL!K86)</f>
        <v>205</v>
      </c>
      <c r="O83" s="144" t="str">
        <f>IF(SP_SUL!L86="","*",SP_SUL!L86)</f>
        <v>-</v>
      </c>
      <c r="P83" s="143">
        <f>IF(SP_SUL!O86="","*",SP_SUL!O86)</f>
        <v>0.375</v>
      </c>
      <c r="Q83" s="143">
        <f>IF(SP_SUL!P86="","*",SP_SUL!P86)</f>
        <v>8.3333333333333329E-2</v>
      </c>
      <c r="R83" s="145" t="str">
        <f>IF(SP_SUL!Q86="","*",CONCATENATE(SP_SUL!Q86," ",SP_SUL!R86))</f>
        <v>40 Nº DE DORMENTES</v>
      </c>
      <c r="S83" s="145" t="str">
        <f>IF(SP_SUL!V86="","*",SP_SUL!V86)</f>
        <v xml:space="preserve">Edson </v>
      </c>
      <c r="T83" s="145" t="str">
        <f>IF(SP_SUL!W86="","*",SP_SUL!W86)</f>
        <v>PDM - Substituição de dormentes</v>
      </c>
      <c r="U83" s="137">
        <f ca="1">_xlfn.XLOOKUP(G83&amp;$U$2,BS_CONTROLE[CHAVE],BS_CONTROLE[Quantidade_11],"-")</f>
        <v>0</v>
      </c>
      <c r="V83" s="137" t="str">
        <f ca="1">_xlfn.XLOOKUP(G83&amp;$V$2,BS_CONTROLE[CHAVE],BS_CONTROLE[Quantidade_11],"-")</f>
        <v>-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OPORTUNIDADE</v>
      </c>
      <c r="B84" s="146" t="str">
        <f>IF(SP_SUL!X87="","*",SP_SUL!X87)</f>
        <v>Oportunidade</v>
      </c>
      <c r="C84" s="146" t="str">
        <f>IF(SP_SUL!Z87="","*",SP_SUL!Z87)</f>
        <v>*</v>
      </c>
      <c r="D84" s="139" t="str">
        <f>IF(SP_SUL!S87="","*",SP_SUL!S87)</f>
        <v>SP SUL</v>
      </c>
      <c r="E84" s="139" t="str">
        <f>IF(SP_SUL!T87="","*",SP_SUL!T87)</f>
        <v>ZBV-ZKE</v>
      </c>
      <c r="F84" s="145">
        <f>IF(SP_SUL!B87="","*",SP_SUL!B87)</f>
        <v>46057</v>
      </c>
      <c r="G84" s="145" t="str">
        <f>IF(SP_SUL!D87="","*",SP_SUL!D87)</f>
        <v>ROGÉRIO (TP-730)</v>
      </c>
      <c r="H84" s="145" t="str">
        <f>IF(SP_SUL!F87="","*",SP_SUL!F87)</f>
        <v>PDM - SUBSTITUIÇÃO - DORMENTE</v>
      </c>
      <c r="I84" s="145" t="str">
        <f>IF(SP_SUL!H87="","*",SP_SUL!H87)</f>
        <v>-</v>
      </c>
      <c r="J84" s="145" t="str">
        <f>IF(SP_SUL!I87="","*",SP_SUL!I87)</f>
        <v>-</v>
      </c>
      <c r="K84" s="139" t="str">
        <f>IF(SP_SUL!M87="","*",SP_SUL!M87)</f>
        <v>ZYU-ZST</v>
      </c>
      <c r="L84" s="139" t="str">
        <f>IF(SP_SUL!N87="","*",SP_SUL!N87)</f>
        <v>ZYU206</v>
      </c>
      <c r="M84" s="140">
        <f>IF(SP_SUL!J87="","*",SP_SUL!J87)</f>
        <v>56</v>
      </c>
      <c r="N84" s="144">
        <f>IF(SP_SUL!K87="","*",SP_SUL!K87)</f>
        <v>205</v>
      </c>
      <c r="O84" s="144" t="str">
        <f>IF(SP_SUL!L87="","*",SP_SUL!L87)</f>
        <v>-</v>
      </c>
      <c r="P84" s="143">
        <f>IF(SP_SUL!O87="","*",SP_SUL!O87)</f>
        <v>0.375</v>
      </c>
      <c r="Q84" s="143">
        <f>IF(SP_SUL!P87="","*",SP_SUL!P87)</f>
        <v>8.3333333333333329E-2</v>
      </c>
      <c r="R84" s="145" t="str">
        <f>IF(SP_SUL!Q87="","*",CONCATENATE(SP_SUL!Q87," ",SP_SUL!R87))</f>
        <v>40 Nº DE DORMENTES</v>
      </c>
      <c r="S84" s="145" t="str">
        <f>IF(SP_SUL!V87="","*",SP_SUL!V87)</f>
        <v>Rogerio</v>
      </c>
      <c r="T84" s="145" t="str">
        <f>IF(SP_SUL!W87="","*",SP_SUL!W87)</f>
        <v>PDM - Substituição de dormentes</v>
      </c>
      <c r="U84" s="137">
        <f ca="1">_xlfn.XLOOKUP(G84&amp;$U$2,BS_CONTROLE[CHAVE],BS_CONTROLE[Quantidade_11],"-")</f>
        <v>0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*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ZBV-ZKE</v>
      </c>
      <c r="F85" s="145">
        <f>IF(SP_SUL!B88="","*",SP_SUL!B88)</f>
        <v>46057</v>
      </c>
      <c r="G85" s="145" t="str">
        <f>IF(SP_SUL!D88="","*",SP_SUL!D88)</f>
        <v>W59</v>
      </c>
      <c r="H85" s="145" t="str">
        <f>IF(SP_SUL!F88="","*",SP_SUL!F88)</f>
        <v>PDM - DESCARGA - DORMENTE</v>
      </c>
      <c r="I85" s="145" t="str">
        <f>IF(SP_SUL!H88="","*",SP_SUL!H88)</f>
        <v>ZYU1</v>
      </c>
      <c r="J85" s="145" t="str">
        <f>IF(SP_SUL!I88="","*",SP_SUL!I88)</f>
        <v>ZYU1</v>
      </c>
      <c r="K85" s="139" t="str">
        <f>IF(SP_SUL!M88="","*",SP_SUL!M88)</f>
        <v>ZYU</v>
      </c>
      <c r="L85" s="139" t="str">
        <f>IF(SP_SUL!N88="","*",SP_SUL!N88)</f>
        <v>ZYU1 / ZFY1981</v>
      </c>
      <c r="M85" s="140">
        <f>IF(SP_SUL!J88="","*",SP_SUL!J88)</f>
        <v>49</v>
      </c>
      <c r="N85" s="144">
        <f>IF(SP_SUL!K88="","*",SP_SUL!K88)</f>
        <v>203.57</v>
      </c>
      <c r="O85" s="144">
        <f>IF(SP_SUL!L88="","*",SP_SUL!L88)</f>
        <v>198.57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415 Nº DE DORMENTES</v>
      </c>
      <c r="S85" s="145" t="str">
        <f>IF(SP_SUL!V88="","*",SP_SUL!V88)</f>
        <v>Henrique</v>
      </c>
      <c r="T85" s="145" t="str">
        <f>IF(SP_SUL!W88="","*",SP_SUL!W88)</f>
        <v>PDM - Descarga de dormentes</v>
      </c>
      <c r="U85" s="137">
        <f ca="1">_xlfn.XLOOKUP(G85&amp;$U$2,BS_CONTROLE[CHAVE],BS_CONTROLE[Quantidade_11],"-")</f>
        <v>0</v>
      </c>
      <c r="V85" s="137" t="str">
        <f ca="1">_xlfn.XLOOKUP(G85&amp;$V$2,BS_CONTROLE[CHAVE],BS_CONTROLE[Quantidade_11],"-")</f>
        <v>-</v>
      </c>
      <c r="W85" s="137" t="str">
        <f ca="1">_xlfn.XLOOKUP(G85&amp;$W$2,BS_CONTROLE[CHAVE],BS_CONTROLE[Quantidade_11],"-")</f>
        <v>-</v>
      </c>
    </row>
    <row r="86" spans="1:23" hidden="1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OPORTUNIDADE</v>
      </c>
      <c r="B87" s="146" t="str">
        <f>IF(SP_SUL!X90="","*",SP_SUL!X90)</f>
        <v>Oportunidade</v>
      </c>
      <c r="C87" s="146" t="str">
        <f>IF(SP_SUL!Z90="","*",SP_SUL!Z90)</f>
        <v>*</v>
      </c>
      <c r="D87" s="139" t="str">
        <f>IF(SP_SUL!S90="","*",SP_SUL!S90)</f>
        <v>SP SUL</v>
      </c>
      <c r="E87" s="139" t="str">
        <f>IF(SP_SUL!T90="","*",SP_SUL!T90)</f>
        <v>ZKE-ZEV</v>
      </c>
      <c r="F87" s="145">
        <f>IF(SP_SUL!B90="","*",SP_SUL!B90)</f>
        <v>46057</v>
      </c>
      <c r="G87" s="145" t="str">
        <f>IF(SP_SUL!D90="","*",SP_SUL!D90)</f>
        <v>E17</v>
      </c>
      <c r="H87" s="145" t="str">
        <f>IF(SP_SUL!F90="","*",SP_SUL!F90)</f>
        <v>CAMINHÃO DE SOLDA</v>
      </c>
      <c r="I87" s="145" t="str">
        <f>IF(SP_SUL!H90="","*",SP_SUL!H90)</f>
        <v>102ZKW2</v>
      </c>
      <c r="J87" s="145" t="str">
        <f>IF(SP_SUL!I90="","*",SP_SUL!I90)</f>
        <v>102ZKW2</v>
      </c>
      <c r="K87" s="139" t="str">
        <f>IF(SP_SUL!M90="","*",SP_SUL!M90)</f>
        <v>ZKE-ZWW</v>
      </c>
      <c r="L87" s="139" t="str">
        <f>IF(SP_SUL!N90="","*",SP_SUL!N90)</f>
        <v>K83K802</v>
      </c>
      <c r="M87" s="140">
        <f>IF(SP_SUL!J90="","*",SP_SUL!J90)</f>
        <v>55</v>
      </c>
      <c r="N87" s="144">
        <f>IF(SP_SUL!K90="","*",SP_SUL!K90)</f>
        <v>81</v>
      </c>
      <c r="O87" s="144">
        <f>IF(SP_SUL!L90="","*",SP_SUL!L90)</f>
        <v>82</v>
      </c>
      <c r="P87" s="143">
        <f>IF(SP_SUL!O90="","*",SP_SUL!O90)</f>
        <v>0.375</v>
      </c>
      <c r="Q87" s="143">
        <f>IF(SP_SUL!P90="","*",SP_SUL!P90)</f>
        <v>0.16666666666666666</v>
      </c>
      <c r="R87" s="145" t="str">
        <f>IF(SP_SUL!Q90="","*",CONCATENATE(SP_SUL!Q90," ",SP_SUL!R90))</f>
        <v>4 Nº DE SOLDA</v>
      </c>
      <c r="S87" s="145" t="str">
        <f>IF(SP_SUL!V90="","*",SP_SUL!V90)</f>
        <v>Higor</v>
      </c>
      <c r="T87" s="145" t="str">
        <f>IF(SP_SUL!W90="","*",SP_SUL!W90)</f>
        <v>Caminhão de solda</v>
      </c>
      <c r="U87" s="137">
        <f ca="1">_xlfn.XLOOKUP(G87&amp;$U$2,BS_CONTROLE[CHAVE],BS_CONTROLE[Quantidade_11],"-")</f>
        <v>0</v>
      </c>
      <c r="V87" s="137">
        <f ca="1">_xlfn.XLOOKUP(G87&amp;$V$2,BS_CONTROLE[CHAVE],BS_CONTROLE[Quantidade_11],"-")</f>
        <v>1</v>
      </c>
      <c r="W87" s="137">
        <f ca="1">_xlfn.XLOOKUP(G87&amp;$W$2,BS_CONTROLE[CHAVE],BS_CONTROLE[Quantidade_11],"-")</f>
        <v>3</v>
      </c>
    </row>
    <row r="88" spans="1:23" hidden="1">
      <c r="A88" s="146" t="str">
        <f>IF(SP_SUL!Y91="","*",SP_SUL!Y91)</f>
        <v>*</v>
      </c>
      <c r="B88" s="146" t="str">
        <f>IF(SP_SUL!X91="","*",SP_SUL!X91)</f>
        <v>Oportunidade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ZKE-ZEV</v>
      </c>
      <c r="F88" s="145" t="str">
        <f>IF(SP_SUL!B91="","*",SP_SUL!B91)</f>
        <v>*</v>
      </c>
      <c r="G88" s="145" t="str">
        <f>IF(SP_SUL!D91="","*",SP_SUL!D91)</f>
        <v>V89</v>
      </c>
      <c r="H88" s="145" t="str">
        <f>IF(SP_SUL!F91="","*",SP_SUL!F91)</f>
        <v>MECANIZAÇÃO - SOCADORA</v>
      </c>
      <c r="I88" s="145" t="str">
        <f>IF(SP_SUL!H91="","*",SP_SUL!H91)</f>
        <v>102ZKW2</v>
      </c>
      <c r="J88" s="145" t="str">
        <f>IF(SP_SUL!I91="","*",SP_SUL!I91)</f>
        <v>102ZKW2</v>
      </c>
      <c r="K88" s="139" t="str">
        <f>IF(SP_SUL!M91="","*",SP_SUL!M91)</f>
        <v>ZWW-ZKW</v>
      </c>
      <c r="L88" s="139" t="str">
        <f>IF(SP_SUL!N91="","*",SP_SUL!N91)</f>
        <v>K93K911</v>
      </c>
      <c r="M88" s="140">
        <f>IF(SP_SUL!J91="","*",SP_SUL!J91)</f>
        <v>48</v>
      </c>
      <c r="N88" s="144">
        <f>IF(SP_SUL!K91="","*",SP_SUL!K91)</f>
        <v>92.745000000000005</v>
      </c>
      <c r="O88" s="144">
        <f>IF(SP_SUL!L91="","*",SP_SUL!L91)</f>
        <v>93.587000000000003</v>
      </c>
      <c r="P88" s="143">
        <f>IF(SP_SUL!O91="","*",SP_SUL!O91)</f>
        <v>0.375</v>
      </c>
      <c r="Q88" s="143">
        <f>IF(SP_SUL!P91="","*",SP_SUL!P91)</f>
        <v>8.3333333333333329E-2</v>
      </c>
      <c r="R88" s="145" t="str">
        <f>IF(SP_SUL!Q91="","*",CONCATENATE(SP_SUL!Q91," ",SP_SUL!R91))</f>
        <v>480 M</v>
      </c>
      <c r="S88" s="145" t="str">
        <f>IF(SP_SUL!V91="","*",SP_SUL!V91)</f>
        <v>Antonioni</v>
      </c>
      <c r="T88" s="145" t="str">
        <f>IF(SP_SUL!W91="","*",SP_SUL!W91)</f>
        <v xml:space="preserve">Socaria mecanizada </v>
      </c>
      <c r="U88" s="137">
        <f ca="1">_xlfn.XLOOKUP(G88&amp;$U$2,BS_CONTROLE[CHAVE],BS_CONTROLE[Quantidade_11],"-")</f>
        <v>0</v>
      </c>
      <c r="V88" s="137" t="str">
        <f ca="1">_xlfn.XLOOKUP(G88&amp;$V$2,BS_CONTROLE[CHAVE],BS_CONTROLE[Quantidade_11],"-")</f>
        <v>-</v>
      </c>
      <c r="W88" s="137" t="str">
        <f ca="1">_xlfn.XLOOKUP(G88&amp;$W$2,BS_CONTROLE[CHAVE],BS_CONTROLE[Quantidade_11],"-")</f>
        <v>-</v>
      </c>
    </row>
    <row r="89" spans="1:23" hidden="1">
      <c r="A89" s="146" t="str">
        <f>IF(SP_SUL!Y92="","*",SP_SUL!Y92)</f>
        <v>OPORTUNIDADE</v>
      </c>
      <c r="B89" s="146" t="str">
        <f>IF(SP_SUL!X92="","*",SP_SUL!X92)</f>
        <v>Oportunidade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ZKE-ZEV</v>
      </c>
      <c r="F89" s="145">
        <f>IF(SP_SUL!B92="","*",SP_SUL!B92)</f>
        <v>46057</v>
      </c>
      <c r="G89" s="145" t="str">
        <f>IF(SP_SUL!D92="","*",SP_SUL!D92)</f>
        <v>E42</v>
      </c>
      <c r="H89" s="145" t="str">
        <f>IF(SP_SUL!F92="","*",SP_SUL!F92)</f>
        <v>DESLOCAMENTO</v>
      </c>
      <c r="I89" s="145" t="str">
        <f>IF(SP_SUL!H92="","*",SP_SUL!H92)</f>
        <v>102ZKW2</v>
      </c>
      <c r="J89" s="145" t="str">
        <f>IF(SP_SUL!I92="","*",SP_SUL!I92)</f>
        <v>ZCP1</v>
      </c>
      <c r="K89" s="139" t="str">
        <f>IF(SP_SUL!M92="","*",SP_SUL!M92)</f>
        <v>ZKW-ZCP</v>
      </c>
      <c r="L89" s="139" t="str">
        <f>IF(SP_SUL!N92="","*",SP_SUL!N92)</f>
        <v>ZKWZCP</v>
      </c>
      <c r="M89" s="140">
        <f>IF(SP_SUL!J92="","*",SP_SUL!J92)</f>
        <v>55</v>
      </c>
      <c r="N89" s="144">
        <f>IF(SP_SUL!K92="","*",SP_SUL!K92)</f>
        <v>102</v>
      </c>
      <c r="O89" s="144" t="str">
        <f>IF(SP_SUL!L92="","*",SP_SUL!L92)</f>
        <v>-</v>
      </c>
      <c r="P89" s="143">
        <f>IF(SP_SUL!O92="","*",SP_SUL!O92)</f>
        <v>0.39583333333333331</v>
      </c>
      <c r="Q89" s="143">
        <f>IF(SP_SUL!P92="","*",SP_SUL!P92)</f>
        <v>4.1666666666666664E-2</v>
      </c>
      <c r="R89" s="145" t="str">
        <f>IF(SP_SUL!Q92="","*",CONCATENATE(SP_SUL!Q92," ",SP_SUL!R92))</f>
        <v>1 BINÁRIO</v>
      </c>
      <c r="S89" s="145" t="str">
        <f>IF(SP_SUL!V92="","*",SP_SUL!V92)</f>
        <v>PCM</v>
      </c>
      <c r="T89" s="145" t="str">
        <f>IF(SP_SUL!W92="","*",SP_SUL!W92)</f>
        <v>Deslocamento</v>
      </c>
      <c r="U89" s="137">
        <f ca="1">_xlfn.XLOOKUP(G89&amp;$U$2,BS_CONTROLE[CHAVE],BS_CONTROLE[Quantidade_11],"-")</f>
        <v>0</v>
      </c>
      <c r="V89" s="137" t="str">
        <f ca="1">_xlfn.XLOOKUP(G89&amp;$V$2,BS_CONTROLE[CHAVE],BS_CONTROLE[Quantidade_11],"-")</f>
        <v>-</v>
      </c>
      <c r="W89" s="137" t="str">
        <f ca="1">_xlfn.XLOOKUP(G89&amp;$W$2,BS_CONTROLE[CHAVE],BS_CONTROLE[Quantidade_11],"-")</f>
        <v>-</v>
      </c>
    </row>
    <row r="90" spans="1:23" hidden="1">
      <c r="A90" s="146" t="str">
        <f>IF(SP_SUL!Y93="","*",SP_SUL!Y93)</f>
        <v>*</v>
      </c>
      <c r="B90" s="146" t="str">
        <f>IF(SP_SUL!X93="","*",SP_SUL!X93)</f>
        <v>Extra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ZKE-ZEV</v>
      </c>
      <c r="F90" s="145">
        <f>IF(SP_SUL!B93="","*",SP_SUL!B93)</f>
        <v>46057</v>
      </c>
      <c r="G90" s="145" t="str">
        <f>IF(SP_SUL!D93="","*",SP_SUL!D93)</f>
        <v xml:space="preserve">TURMA FIXA VIA </v>
      </c>
      <c r="H90" s="145" t="str">
        <f>IF(SP_SUL!F93="","*",SP_SUL!F93)</f>
        <v>PDM - SUBSTITUIÇÃO - TRILHO</v>
      </c>
      <c r="I90" s="145" t="str">
        <f>IF(SP_SUL!H93="","*",SP_SUL!H93)</f>
        <v>-</v>
      </c>
      <c r="J90" s="145" t="str">
        <f>IF(SP_SUL!I93="","*",SP_SUL!I93)</f>
        <v>*</v>
      </c>
      <c r="K90" s="139" t="str">
        <f>IF(SP_SUL!M93="","*",SP_SUL!M93)</f>
        <v>ZKW-ZLU</v>
      </c>
      <c r="L90" s="139" t="str">
        <f>IF(SP_SUL!N93="","*",SP_SUL!N93)</f>
        <v>102ZKW1</v>
      </c>
      <c r="M90" s="140">
        <f>IF(SP_SUL!J93="","*",SP_SUL!J93)</f>
        <v>48</v>
      </c>
      <c r="N90" s="144">
        <f>IF(SP_SUL!K93="","*",SP_SUL!K93)</f>
        <v>101.7</v>
      </c>
      <c r="O90" s="144" t="str">
        <f>IF(SP_SUL!L93="","*",SP_SUL!L93)</f>
        <v>*</v>
      </c>
      <c r="P90" s="143">
        <f>IF(SP_SUL!O93="","*",SP_SUL!O93)</f>
        <v>0.41666666666666669</v>
      </c>
      <c r="Q90" s="143">
        <f>IF(SP_SUL!P93="","*",SP_SUL!P93)</f>
        <v>8.3333333333333329E-2</v>
      </c>
      <c r="R90" s="145" t="str">
        <f>IF(SP_SUL!Q93="","*",CONCATENATE(SP_SUL!Q93," ",SP_SUL!R93))</f>
        <v>12 M</v>
      </c>
      <c r="S90" s="145" t="str">
        <f>IF(SP_SUL!V93="","*",SP_SUL!V93)</f>
        <v>Santinelli</v>
      </c>
      <c r="T90" s="145" t="str">
        <f>IF(SP_SUL!W93="","*",SP_SUL!W93)</f>
        <v>Substituição de trilho + rebatimento</v>
      </c>
      <c r="U90" s="137" t="str">
        <f ca="1">_xlfn.XLOOKUP(G90&amp;$U$2,BS_CONTROLE[CHAVE],BS_CONTROLE[Quantidade_11],"-")</f>
        <v>-</v>
      </c>
      <c r="V90" s="137">
        <f ca="1">_xlfn.XLOOKUP(G90&amp;$V$2,BS_CONTROLE[CHAVE],BS_CONTROLE[Quantidade_11],"-")</f>
        <v>0</v>
      </c>
      <c r="W90" s="137">
        <f ca="1">_xlfn.XLOOKUP(G90&amp;$W$2,BS_CONTROLE[CHAVE],BS_CONTROLE[Quantidade_11],"-")</f>
        <v>0</v>
      </c>
    </row>
    <row r="91" spans="1:23" hidden="1">
      <c r="A91" s="146" t="str">
        <f>IF(SP_SUL!Y94="","*",SP_SUL!Y94)</f>
        <v>OPORTUNIDADE</v>
      </c>
      <c r="B91" s="146" t="str">
        <f>IF(SP_SUL!X94="","*",SP_SUL!X94)</f>
        <v>Oportunidade</v>
      </c>
      <c r="C91" s="146" t="str">
        <f>IF(SP_SUL!Z94="","*",SP_SUL!Z94)</f>
        <v>*</v>
      </c>
      <c r="D91" s="139" t="str">
        <f>IF(SP_SUL!S94="","*",SP_SUL!S94)</f>
        <v>SP SUL</v>
      </c>
      <c r="E91" s="139" t="str">
        <f>IF(SP_SUL!T94="","*",SP_SUL!T94)</f>
        <v>ZKE-ZEV</v>
      </c>
      <c r="F91" s="145">
        <f>IF(SP_SUL!B94="","*",SP_SUL!B94)</f>
        <v>46057</v>
      </c>
      <c r="G91" s="145" t="str">
        <f>IF(SP_SUL!D94="","*",SP_SUL!D94)</f>
        <v>CAIQUE (TMA-677)</v>
      </c>
      <c r="H91" s="145" t="str">
        <f>IF(SP_SUL!F94="","*",SP_SUL!F94)</f>
        <v>MODERNIZAÇÃO - SOLDA</v>
      </c>
      <c r="I91" s="145" t="str">
        <f>IF(SP_SUL!H94="","*",SP_SUL!H94)</f>
        <v>-</v>
      </c>
      <c r="J91" s="145" t="str">
        <f>IF(SP_SUL!I94="","*",SP_SUL!I94)</f>
        <v>-</v>
      </c>
      <c r="K91" s="139" t="str">
        <f>IF(SP_SUL!M94="","*",SP_SUL!M94)</f>
        <v>ZWI-ZEM</v>
      </c>
      <c r="L91" s="139">
        <f>IF(SP_SUL!N94="","*",SP_SUL!N94)</f>
        <v>1241231</v>
      </c>
      <c r="M91" s="140">
        <f>IF(SP_SUL!J94="","*",SP_SUL!J94)</f>
        <v>48</v>
      </c>
      <c r="N91" s="144">
        <f>IF(SP_SUL!K94="","*",SP_SUL!K94)</f>
        <v>123.363</v>
      </c>
      <c r="O91" s="144" t="str">
        <f>IF(SP_SUL!L94="","*",SP_SUL!L94)</f>
        <v>-</v>
      </c>
      <c r="P91" s="143">
        <f>IF(SP_SUL!O94="","*",SP_SUL!O94)</f>
        <v>0.35416666666666669</v>
      </c>
      <c r="Q91" s="143">
        <f>IF(SP_SUL!P94="","*",SP_SUL!P94)</f>
        <v>6.25E-2</v>
      </c>
      <c r="R91" s="145" t="str">
        <f>IF(SP_SUL!Q94="","*",CONCATENATE(SP_SUL!Q94," ",SP_SUL!R94))</f>
        <v>1 Nº DE SOLDA</v>
      </c>
      <c r="S91" s="145" t="str">
        <f>IF(SP_SUL!V94="","*",SP_SUL!V94)</f>
        <v xml:space="preserve">Alisson </v>
      </c>
      <c r="T91" s="145" t="str">
        <f>IF(SP_SUL!W94="","*",SP_SUL!W94)</f>
        <v xml:space="preserve">Execução de solda - Condicionado a temperatura </v>
      </c>
      <c r="U91" s="137">
        <f ca="1">_xlfn.XLOOKUP(G91&amp;$U$2,BS_CONTROLE[CHAVE],BS_CONTROLE[Quantidade_11],"-")</f>
        <v>1</v>
      </c>
      <c r="V91" s="137" t="str">
        <f ca="1">_xlfn.XLOOKUP(G91&amp;$V$2,BS_CONTROLE[CHAVE],BS_CONTROLE[Quantidade_11],"-")</f>
        <v>-</v>
      </c>
      <c r="W91" s="137">
        <f ca="1">_xlfn.XLOOKUP(G91&amp;$W$2,BS_CONTROLE[CHAVE],BS_CONTROLE[Quantidade_11],"-")</f>
        <v>2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ZKE-ZEV</v>
      </c>
      <c r="F92" s="145">
        <f>IF(SP_SUL!B95="","*",SP_SUL!B95)</f>
        <v>46057</v>
      </c>
      <c r="G92" s="145" t="str">
        <f>IF(SP_SUL!D95="","*",SP_SUL!D95)</f>
        <v>WALTER (TP-810)</v>
      </c>
      <c r="H92" s="145" t="str">
        <f>IF(SP_SUL!F95="","*",SP_SUL!F95)</f>
        <v>MODERNIZAÇÃO - SOLDA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ZWI-ZEM</v>
      </c>
      <c r="L92" s="139">
        <f>IF(SP_SUL!N95="","*",SP_SUL!N95)</f>
        <v>1241231</v>
      </c>
      <c r="M92" s="140">
        <f>IF(SP_SUL!J95="","*",SP_SUL!J95)</f>
        <v>48</v>
      </c>
      <c r="N92" s="144">
        <f>IF(SP_SUL!K95="","*",SP_SUL!K95)</f>
        <v>123.465</v>
      </c>
      <c r="O92" s="144" t="str">
        <f>IF(SP_SUL!L95="","*",SP_SUL!L95)</f>
        <v>-</v>
      </c>
      <c r="P92" s="143">
        <f>IF(SP_SUL!O95="","*",SP_SUL!O95)</f>
        <v>0.35416666666666669</v>
      </c>
      <c r="Q92" s="143">
        <f>IF(SP_SUL!P95="","*",SP_SUL!P95)</f>
        <v>6.25E-2</v>
      </c>
      <c r="R92" s="145" t="str">
        <f>IF(SP_SUL!Q95="","*",CONCATENATE(SP_SUL!Q95," ",SP_SUL!R95))</f>
        <v>1 Nº DE SOLDA</v>
      </c>
      <c r="S92" s="145" t="str">
        <f>IF(SP_SUL!V95="","*",SP_SUL!V95)</f>
        <v xml:space="preserve">Alisson </v>
      </c>
      <c r="T92" s="145" t="str">
        <f>IF(SP_SUL!W95="","*",SP_SUL!W95)</f>
        <v xml:space="preserve">Execução de solda - Condicionado a temperatura </v>
      </c>
      <c r="U92" s="137">
        <f ca="1">_xlfn.XLOOKUP(G92&amp;$U$2,BS_CONTROLE[CHAVE],BS_CONTROLE[Quantidade_11],"-")</f>
        <v>1</v>
      </c>
      <c r="V92" s="137" t="str">
        <f ca="1">_xlfn.XLOOKUP(G92&amp;$V$2,BS_CONTROLE[CHAVE],BS_CONTROLE[Quantidade_11],"-")</f>
        <v>-</v>
      </c>
      <c r="W92" s="137">
        <f ca="1">_xlfn.XLOOKUP(G92&amp;$W$2,BS_CONTROLE[CHAVE],BS_CONTROLE[Quantidade_11],"-")</f>
        <v>2</v>
      </c>
    </row>
    <row r="93" spans="1:23" hidden="1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OPORTUNIDADE</v>
      </c>
      <c r="B95" s="146" t="str">
        <f>IF(SP_SUL!X98="","*",SP_SUL!X98)</f>
        <v>Oportunidade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46057</v>
      </c>
      <c r="G95" s="145" t="str">
        <f>IF(SP_SUL!D98="","*",SP_SUL!D98)</f>
        <v>HUELTON (TP-725)</v>
      </c>
      <c r="H95" s="145" t="str">
        <f>IF(SP_SUL!F98="","*",SP_SUL!F98)</f>
        <v>PDM - SOLDA</v>
      </c>
      <c r="I95" s="145" t="str">
        <f>IF(SP_SUL!H98="","*",SP_SUL!H98)</f>
        <v>-</v>
      </c>
      <c r="J95" s="145" t="str">
        <f>IF(SP_SUL!I98="","*",SP_SUL!I98)</f>
        <v>-</v>
      </c>
      <c r="K95" s="139" t="str">
        <f>IF(SP_SUL!M98="","*",SP_SUL!M98)</f>
        <v>ZPG-MRS</v>
      </c>
      <c r="L95" s="139" t="str">
        <f>IF(SP_SUL!N98="","*",SP_SUL!N98)</f>
        <v>K67ZEV1</v>
      </c>
      <c r="M95" s="140">
        <f>IF(SP_SUL!J98="","*",SP_SUL!J98)</f>
        <v>54</v>
      </c>
      <c r="N95" s="144">
        <f>IF(SP_SUL!K98="","*",SP_SUL!K98)</f>
        <v>65.3</v>
      </c>
      <c r="O95" s="144" t="str">
        <f>IF(SP_SUL!L98="","*",SP_SUL!L98)</f>
        <v>-</v>
      </c>
      <c r="P95" s="143">
        <f>IF(SP_SUL!O98="","*",SP_SUL!O98)</f>
        <v>0.41666666666666669</v>
      </c>
      <c r="Q95" s="143">
        <f>IF(SP_SUL!P98="","*",SP_SUL!P98)</f>
        <v>6.25E-2</v>
      </c>
      <c r="R95" s="145" t="str">
        <f>IF(SP_SUL!Q98="","*",CONCATENATE(SP_SUL!Q98," ",SP_SUL!R98))</f>
        <v>1 Nº DE SOLDA</v>
      </c>
      <c r="S95" s="145" t="str">
        <f>IF(SP_SUL!V98="","*",SP_SUL!V98)</f>
        <v>Moises</v>
      </c>
      <c r="T95" s="145" t="str">
        <f>IF(SP_SUL!W98="","*",SP_SUL!W98)</f>
        <v xml:space="preserve">Execução de solda - Condicionado a temperatura </v>
      </c>
      <c r="U95" s="137" t="str">
        <f ca="1">_xlfn.XLOOKUP(G95&amp;$U$2,BS_CONTROLE[CHAVE],BS_CONTROLE[Quantidade_11],"-")</f>
        <v>-</v>
      </c>
      <c r="V95" s="137" t="str">
        <f ca="1">_xlfn.XLOOKUP(G95&amp;$V$2,BS_CONTROLE[CHAVE],BS_CONTROLE[Quantidade_11],"-")</f>
        <v>-</v>
      </c>
      <c r="W95" s="137" t="str">
        <f ca="1">_xlfn.XLOOKUP(G95&amp;$W$2,BS_CONTROLE[CHAVE],BS_CONTROLE[Quantidade_11],"-")</f>
        <v>-</v>
      </c>
    </row>
    <row r="96" spans="1:23" hidden="1">
      <c r="A96" s="146" t="str">
        <f>IF(SP_SUL!Y99="","*",SP_SUL!Y99)</f>
        <v>SIM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ZPT-ZPG</v>
      </c>
      <c r="F96" s="145">
        <f>IF(SP_SUL!B99="","*",SP_SUL!B99)</f>
        <v>46057</v>
      </c>
      <c r="G96" s="145" t="str">
        <f>IF(SP_SUL!D99="","*",SP_SUL!D99)</f>
        <v>DIEGO (TF-42)</v>
      </c>
      <c r="H96" s="145" t="str">
        <f>IF(SP_SUL!F99="","*",SP_SUL!F99)</f>
        <v>LIMPEZA LASTRO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PAT-ZGM</v>
      </c>
      <c r="L96" s="139" t="str">
        <f>IF(SP_SUL!N99="","*",SP_SUL!N99)</f>
        <v>PAT1102</v>
      </c>
      <c r="M96" s="140">
        <f>IF(SP_SUL!J99="","*",SP_SUL!J99)</f>
        <v>53</v>
      </c>
      <c r="N96" s="144">
        <f>IF(SP_SUL!K99="","*",SP_SUL!K99)</f>
        <v>109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30 M</v>
      </c>
      <c r="S96" s="145" t="str">
        <f>IF(SP_SUL!V99="","*",SP_SUL!V99)</f>
        <v>Moises</v>
      </c>
      <c r="T96" s="145" t="str">
        <f>IF(SP_SUL!W99="","*",SP_SUL!W99)</f>
        <v>Limpeza de lastro</v>
      </c>
      <c r="U96" s="137">
        <f ca="1">_xlfn.XLOOKUP(G96&amp;$U$2,BS_CONTROLE[CHAVE],BS_CONTROLE[Quantidade_11],"-")</f>
        <v>200</v>
      </c>
      <c r="V96" s="137">
        <f ca="1">_xlfn.XLOOKUP(G96&amp;$V$2,BS_CONTROLE[CHAVE],BS_CONTROLE[Quantidade_11],"-")</f>
        <v>0</v>
      </c>
      <c r="W96" s="137">
        <f ca="1">_xlfn.XLOOKUP(G96&amp;$W$2,BS_CONTROLE[CHAVE],BS_CONTROLE[Quantidade_11],"-")</f>
        <v>50</v>
      </c>
    </row>
    <row r="97" spans="1:23" hidden="1">
      <c r="A97" s="146" t="str">
        <f>IF(SP_SUL!Y100="","*",SP_SUL!Y100)</f>
        <v>OPORTUNIDADE</v>
      </c>
      <c r="B97" s="146" t="str">
        <f>IF(SP_SUL!X100="","*",SP_SUL!X100)</f>
        <v>Oportunidade</v>
      </c>
      <c r="C97" s="146" t="str">
        <f>IF(SP_SUL!Z100="","*",SP_SUL!Z100)</f>
        <v>*</v>
      </c>
      <c r="D97" s="139" t="str">
        <f>IF(SP_SUL!S100="","*",SP_SUL!S100)</f>
        <v>SP SUL</v>
      </c>
      <c r="E97" s="139" t="str">
        <f>IF(SP_SUL!T100="","*",SP_SUL!T100)</f>
        <v>ZPT-ZPG</v>
      </c>
      <c r="F97" s="145">
        <f>IF(SP_SUL!B100="","*",SP_SUL!B100)</f>
        <v>46057</v>
      </c>
      <c r="G97" s="145" t="str">
        <f>IF(SP_SUL!D100="","*",SP_SUL!D100)</f>
        <v>V85</v>
      </c>
      <c r="H97" s="145" t="str">
        <f>IF(SP_SUL!F100="","*",SP_SUL!F100)</f>
        <v>MECANIZAÇÃO - SOCADORA</v>
      </c>
      <c r="I97" s="145" t="str">
        <f>IF(SP_SUL!H100="","*",SP_SUL!H100)</f>
        <v>ZDRZPT</v>
      </c>
      <c r="J97" s="145" t="str">
        <f>IF(SP_SUL!I100="","*",SP_SUL!I100)</f>
        <v>ZDRZPT</v>
      </c>
      <c r="K97" s="139" t="str">
        <f>IF(SP_SUL!M100="","*",SP_SUL!M100)</f>
        <v>PAT-ZGM</v>
      </c>
      <c r="L97" s="139" t="str">
        <f>IF(SP_SUL!N100="","*",SP_SUL!N100)</f>
        <v>PAT1102</v>
      </c>
      <c r="M97" s="140">
        <f>IF(SP_SUL!J100="","*",SP_SUL!J100)</f>
        <v>53</v>
      </c>
      <c r="N97" s="144">
        <f>IF(SP_SUL!K100="","*",SP_SUL!K100)</f>
        <v>108.8</v>
      </c>
      <c r="O97" s="144">
        <f>IF(SP_SUL!L100="","*",SP_SUL!L100)</f>
        <v>110.5</v>
      </c>
      <c r="P97" s="143">
        <f>IF(SP_SUL!O100="","*",SP_SUL!O100)</f>
        <v>0.375</v>
      </c>
      <c r="Q97" s="143">
        <f>IF(SP_SUL!P100="","*",SP_SUL!P100)</f>
        <v>8.3333333333333329E-2</v>
      </c>
      <c r="R97" s="145" t="str">
        <f>IF(SP_SUL!Q100="","*",CONCATENATE(SP_SUL!Q100," ",SP_SUL!R100))</f>
        <v>480 M</v>
      </c>
      <c r="S97" s="145" t="str">
        <f>IF(SP_SUL!V100="","*",SP_SUL!V100)</f>
        <v>Antonioni</v>
      </c>
      <c r="T97" s="145" t="str">
        <f>IF(SP_SUL!W100="","*",SP_SUL!W100)</f>
        <v xml:space="preserve">Socaria mecanizada 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>
        <f ca="1">_xlfn.XLOOKUP(G97&amp;$W$2,BS_CONTROLE[CHAVE],BS_CONTROLE[Quantidade_11],"-")</f>
        <v>1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46057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109-ZGM</v>
      </c>
      <c r="L98" s="139" t="str">
        <f>IF(SP_SUL!N101="","*",SP_SUL!N101)</f>
        <v>1101091/1101093</v>
      </c>
      <c r="M98" s="140">
        <f>IF(SP_SUL!J101="","*",SP_SUL!J101)</f>
        <v>30</v>
      </c>
      <c r="N98" s="144">
        <f>IF(SP_SUL!K101="","*",SP_SUL!K101)</f>
        <v>109</v>
      </c>
      <c r="O98" s="144" t="str">
        <f>IF(SP_SUL!L101="","*",SP_SUL!L101)</f>
        <v>-</v>
      </c>
      <c r="P98" s="143">
        <f>IF(SP_SUL!O101="","*",SP_SUL!O101)</f>
        <v>0.33333333333333331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0</v>
      </c>
      <c r="V98" s="137" t="str">
        <f ca="1">_xlfn.XLOOKUP(G98&amp;$V$2,BS_CONTROLE[CHAVE],BS_CONTROLE[Quantidade_11],"-")</f>
        <v>-</v>
      </c>
      <c r="W98" s="137">
        <f ca="1">_xlfn.XLOOKUP(G98&amp;$W$2,BS_CONTROLE[CHAVE],BS_CONTROLE[Quantidade_11],"-")</f>
        <v>0</v>
      </c>
    </row>
    <row r="99" spans="1:23" hidden="1">
      <c r="A99" s="146" t="str">
        <f>IF(SP_SUL!Y102="","*",SP_SUL!Y102)</f>
        <v>OPORTUNIDADE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46057</v>
      </c>
      <c r="G99" s="145" t="str">
        <f>IF(SP_SUL!D102="","*",SP_SUL!D102)</f>
        <v>W62</v>
      </c>
      <c r="H99" s="145" t="str">
        <f>IF(SP_SUL!F102="","*",SP_SUL!F102)</f>
        <v>RECOLHIMENTO DE DORMENTE</v>
      </c>
      <c r="I99" s="145" t="str">
        <f>IF(SP_SUL!H102="","*",SP_SUL!H102)</f>
        <v>ZPTZDR</v>
      </c>
      <c r="J99" s="145" t="str">
        <f>IF(SP_SUL!I102="","*",SP_SUL!I102)</f>
        <v>ZPTZDR</v>
      </c>
      <c r="K99" s="139" t="str">
        <f>IF(SP_SUL!M102="","*",SP_SUL!M102)</f>
        <v>ZZV-ZPG</v>
      </c>
      <c r="L99" s="139" t="str">
        <f>IF(SP_SUL!N102="","*",SP_SUL!N102)</f>
        <v>ZPGRUM2</v>
      </c>
      <c r="M99" s="140">
        <f>IF(SP_SUL!J102="","*",SP_SUL!J102)</f>
        <v>53</v>
      </c>
      <c r="N99" s="144">
        <f>IF(SP_SUL!K102="","*",SP_SUL!K102)</f>
        <v>125</v>
      </c>
      <c r="O99" s="144">
        <f>IF(SP_SUL!L102="","*",SP_SUL!L102)</f>
        <v>125.4</v>
      </c>
      <c r="P99" s="143">
        <f>IF(SP_SUL!O102="","*",SP_SUL!O102)</f>
        <v>0.33333333333333331</v>
      </c>
      <c r="Q99" s="143">
        <f>IF(SP_SUL!P102="","*",SP_SUL!P102)</f>
        <v>6.25E-2</v>
      </c>
      <c r="R99" s="145" t="str">
        <f>IF(SP_SUL!Q102="","*",CONCATENATE(SP_SUL!Q102," ",SP_SUL!R102))</f>
        <v>300 Nº DE PEÇAS</v>
      </c>
      <c r="S99" s="145" t="str">
        <f>IF(SP_SUL!V102="","*",SP_SUL!V102)</f>
        <v>Moises</v>
      </c>
      <c r="T99" s="145" t="str">
        <f>IF(SP_SUL!W102="","*",SP_SUL!W102)</f>
        <v xml:space="preserve">Recolhimento de dormentes  </v>
      </c>
      <c r="U99" s="137">
        <f ca="1">_xlfn.XLOOKUP(G99&amp;$U$2,BS_CONTROLE[CHAVE],BS_CONTROLE[Quantidade_11],"-")</f>
        <v>1</v>
      </c>
      <c r="V99" s="137" t="str">
        <f ca="1">_xlfn.XLOOKUP(G99&amp;$V$2,BS_CONTROLE[CHAVE],BS_CONTROLE[Quantidade_11],"-")</f>
        <v>-</v>
      </c>
      <c r="W99" s="137">
        <f ca="1">_xlfn.XLOOKUP(G99&amp;$W$2,BS_CONTROLE[CHAVE],BS_CONTROLE[Quantidade_11],"-")</f>
        <v>5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Oportunidade</v>
      </c>
      <c r="C102" s="146" t="str">
        <f>IF(SP_SUL!Z105="","*",SP_SUL!Z105)</f>
        <v>*</v>
      </c>
      <c r="D102" s="139" t="str">
        <f>IF(SP_SUL!S105="","*",SP_SUL!S105)</f>
        <v>SP SUL</v>
      </c>
      <c r="E102" s="139" t="str">
        <f>IF(SP_SUL!T105="","*",SP_SUL!T105)</f>
        <v>ZBV-ZRX</v>
      </c>
      <c r="F102" s="145" t="str">
        <f>IF(SP_SUL!B105="","*",SP_SUL!B105)</f>
        <v>*</v>
      </c>
      <c r="G102" s="145" t="str">
        <f>IF(SP_SUL!D105="","*",SP_SUL!D105)</f>
        <v>EXPANSÃO TURMA 1</v>
      </c>
      <c r="H102" s="145" t="str">
        <f>IF(SP_SUL!F105="","*",SP_SUL!F105)</f>
        <v>EXPANSÃO - SOLDA</v>
      </c>
      <c r="I102" s="145" t="str">
        <f>IF(SP_SUL!H105="","*",SP_SUL!H105)</f>
        <v>-</v>
      </c>
      <c r="J102" s="145" t="str">
        <f>IF(SP_SUL!I105="","*",SP_SUL!I105)</f>
        <v>-</v>
      </c>
      <c r="K102" s="139" t="str">
        <f>IF(SP_SUL!M105="","*",SP_SUL!M105)</f>
        <v>ZCD</v>
      </c>
      <c r="L102" s="139" t="str">
        <f>IF(SP_SUL!N105="","*",SP_SUL!N105)</f>
        <v>ZCD1</v>
      </c>
      <c r="M102" s="140">
        <f>IF(SP_SUL!J105="","*",SP_SUL!J105)</f>
        <v>70</v>
      </c>
      <c r="N102" s="144">
        <f>IF(SP_SUL!K105="","*",SP_SUL!K105)</f>
        <v>113.5</v>
      </c>
      <c r="O102" s="144" t="str">
        <f>IF(SP_SUL!L105="","*",SP_SUL!L105)</f>
        <v>-</v>
      </c>
      <c r="P102" s="143">
        <f>IF(SP_SUL!O105="","*",SP_SUL!O105)</f>
        <v>0.375</v>
      </c>
      <c r="Q102" s="143">
        <f>IF(SP_SUL!P105="","*",SP_SUL!P105)</f>
        <v>8.3333333333333329E-2</v>
      </c>
      <c r="R102" s="145" t="str">
        <f>IF(SP_SUL!Q105="","*",CONCATENATE(SP_SUL!Q105," ",SP_SUL!R105))</f>
        <v>1 Nº DE SOLDA</v>
      </c>
      <c r="S102" s="145" t="str">
        <f>IF(SP_SUL!V105="","*",SP_SUL!V105)</f>
        <v>Elder</v>
      </c>
      <c r="T102" s="145" t="str">
        <f>IF(SP_SUL!W105="","*",SP_SUL!W105)</f>
        <v xml:space="preserve">Execução de solda - Condicionado a temperatura </v>
      </c>
      <c r="U102" s="137">
        <f ca="1">_xlfn.XLOOKUP(G102&amp;$U$2,BS_CONTROLE[CHAVE],BS_CONTROLE[Quantidade_11],"-")</f>
        <v>0</v>
      </c>
      <c r="V102" s="137" t="str">
        <f ca="1">_xlfn.XLOOKUP(G102&amp;$V$2,BS_CONTROLE[CHAVE],BS_CONTROLE[Quantidade_11],"-")</f>
        <v>-</v>
      </c>
      <c r="W102" s="137">
        <f ca="1">_xlfn.XLOOKUP(G102&amp;$W$2,BS_CONTROLE[CHAVE],BS_CONTROLE[Quantidade_11],"-")</f>
        <v>0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46058</v>
      </c>
      <c r="G103" s="145" t="str">
        <f>IF(SP_SUL!D106="","*",SP_SUL!D106)</f>
        <v>EXPANSÃO TURMA 1</v>
      </c>
      <c r="H103" s="145" t="str">
        <f>IF(SP_SUL!F106="","*",SP_SUL!F106)</f>
        <v>EXPANSÃO - ALÍVIO DE TENSÃO</v>
      </c>
      <c r="I103" s="145" t="str">
        <f>IF(SP_SUL!H106="","*",SP_SUL!H106)</f>
        <v>-</v>
      </c>
      <c r="J103" s="145" t="str">
        <f>IF(SP_SUL!I106="","*",SP_SUL!I106)</f>
        <v>-</v>
      </c>
      <c r="K103" s="139" t="str">
        <f>IF(SP_SUL!M106="","*",SP_SUL!M106)</f>
        <v>ZCD</v>
      </c>
      <c r="L103" s="139" t="str">
        <f>IF(SP_SUL!N106="","*",SP_SUL!N106)</f>
        <v>109ZCD2</v>
      </c>
      <c r="M103" s="140">
        <f>IF(SP_SUL!J106="","*",SP_SUL!J106)</f>
        <v>170</v>
      </c>
      <c r="N103" s="144">
        <f>IF(SP_SUL!K106="","*",SP_SUL!K106)</f>
        <v>110.35</v>
      </c>
      <c r="O103" s="144" t="str">
        <f>IF(SP_SUL!L106="","*",SP_SUL!L106)</f>
        <v>*</v>
      </c>
      <c r="P103" s="143">
        <f>IF(SP_SUL!O106="","*",SP_SUL!O106)</f>
        <v>0.375</v>
      </c>
      <c r="Q103" s="143">
        <f>IF(SP_SUL!P106="","*",SP_SUL!P106)</f>
        <v>0.125</v>
      </c>
      <c r="R103" s="145" t="str">
        <f>IF(SP_SUL!Q106="","*",CONCATENATE(SP_SUL!Q106," ",SP_SUL!R106))</f>
        <v>312 M</v>
      </c>
      <c r="S103" s="145" t="str">
        <f>IF(SP_SUL!V106="","*",SP_SUL!V106)</f>
        <v>Elder</v>
      </c>
      <c r="T103" s="145" t="str">
        <f>IF(SP_SUL!W106="","*",SP_SUL!W106)</f>
        <v>Alívio de tensão</v>
      </c>
      <c r="U103" s="137">
        <f ca="1">_xlfn.XLOOKUP(G103&amp;$U$2,BS_CONTROLE[CHAVE],BS_CONTROLE[Quantidade_11],"-")</f>
        <v>0</v>
      </c>
      <c r="V103" s="137" t="str">
        <f ca="1">_xlfn.XLOOKUP(G103&amp;$V$2,BS_CONTROLE[CHAVE],BS_CONTROLE[Quantidade_11],"-")</f>
        <v>-</v>
      </c>
      <c r="W103" s="137">
        <f ca="1">_xlfn.XLOOKUP(G103&amp;$W$2,BS_CONTROLE[CHAVE],BS_CONTROLE[Quantidade_11],"-")</f>
        <v>0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46058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-</v>
      </c>
      <c r="J104" s="145" t="str">
        <f>IF(SP_SUL!I107="","*",SP_SUL!I107)</f>
        <v>-</v>
      </c>
      <c r="K104" s="139" t="str">
        <f>IF(SP_SUL!M107="","*",SP_SUL!M107)</f>
        <v>ZSW-2</v>
      </c>
      <c r="L104" s="139" t="str">
        <f>IF(SP_SUL!N107="","*",SP_SUL!N107)</f>
        <v>ZSWS</v>
      </c>
      <c r="M104" s="140">
        <f>IF(SP_SUL!J107="","*",SP_SUL!J107)</f>
        <v>70</v>
      </c>
      <c r="N104" s="144">
        <f>IF(SP_SUL!K107="","*",SP_SUL!K107)</f>
        <v>87.3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 xml:space="preserve">Klecio 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0</v>
      </c>
      <c r="V104" s="137" t="str">
        <f ca="1">_xlfn.XLOOKUP(G104&amp;$V$2,BS_CONTROLE[CHAVE],BS_CONTROLE[Quantidade_11],"-")</f>
        <v>-</v>
      </c>
      <c r="W104" s="137" t="str">
        <f ca="1">_xlfn.XLOOKUP(G104&amp;$W$2,BS_CONTROLE[CHAVE],BS_CONTROLE[Quantidade_11],"-")</f>
        <v>-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46058</v>
      </c>
      <c r="G105" s="145" t="str">
        <f>IF(SP_SUL!D108="","*",SP_SUL!D108)</f>
        <v>V48</v>
      </c>
      <c r="H105" s="145" t="str">
        <f>IF(SP_SUL!F108="","*",SP_SUL!F108)</f>
        <v>MECANIZAÇÃO - SOCADORA</v>
      </c>
      <c r="I105" s="145" t="str">
        <f>IF(SP_SUL!H108="","*",SP_SUL!H108)</f>
        <v>ZAC2</v>
      </c>
      <c r="J105" s="145" t="str">
        <f>IF(SP_SUL!I108="","*",SP_SUL!I108)</f>
        <v>ZAC2</v>
      </c>
      <c r="K105" s="139" t="str">
        <f>IF(SP_SUL!M108="","*",SP_SUL!M108)</f>
        <v>ZAC-ZSW</v>
      </c>
      <c r="L105" s="139" t="str">
        <f>IF(SP_SUL!N108="","*",SP_SUL!N108)</f>
        <v>ZACZSW</v>
      </c>
      <c r="M105" s="140">
        <f>IF(SP_SUL!J108="","*",SP_SUL!J108)</f>
        <v>70</v>
      </c>
      <c r="N105" s="144">
        <f>IF(SP_SUL!K108="","*",SP_SUL!K108)</f>
        <v>82.5</v>
      </c>
      <c r="O105" s="144">
        <f>IF(SP_SUL!L108="","*",SP_SUL!L108)</f>
        <v>87</v>
      </c>
      <c r="P105" s="143">
        <f>IF(SP_SUL!O108="","*",SP_SUL!O108)</f>
        <v>0.35416666666666669</v>
      </c>
      <c r="Q105" s="143">
        <f>IF(SP_SUL!P108="","*",SP_SUL!P108)</f>
        <v>8.3333333333333329E-2</v>
      </c>
      <c r="R105" s="145" t="str">
        <f>IF(SP_SUL!Q108="","*",CONCATENATE(SP_SUL!Q108," ",SP_SUL!R108))</f>
        <v>510 M</v>
      </c>
      <c r="S105" s="145" t="str">
        <f>IF(SP_SUL!V108="","*",SP_SUL!V108)</f>
        <v>Ezequiel</v>
      </c>
      <c r="T105" s="145" t="str">
        <f>IF(SP_SUL!W108="","*",SP_SUL!W108)</f>
        <v xml:space="preserve">Socaria mecanizada 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>
        <f ca="1">_xlfn.XLOOKUP(G105&amp;$W$2,BS_CONTROLE[CHAVE],BS_CONTROLE[Quantidade_11],"-")</f>
        <v>1</v>
      </c>
    </row>
    <row r="106" spans="1:23" hidden="1">
      <c r="A106" s="146" t="str">
        <f>IF(SP_SUL!Y109="","*",SP_SUL!Y109)</f>
        <v>OPORTUNIDADE</v>
      </c>
      <c r="B106" s="146" t="str">
        <f>IF(SP_SUL!X109="","*",SP_SUL!X109)</f>
        <v>Oportunidade</v>
      </c>
      <c r="C106" s="146" t="str">
        <f>IF(SP_SUL!Z109="","*",SP_SUL!Z109)</f>
        <v>*</v>
      </c>
      <c r="D106" s="139" t="str">
        <f>IF(SP_SUL!S109="","*",SP_SUL!S109)</f>
        <v>SP SUL</v>
      </c>
      <c r="E106" s="139" t="str">
        <f>IF(SP_SUL!T109="","*",SP_SUL!T109)</f>
        <v>ZBV-ZRX</v>
      </c>
      <c r="F106" s="145">
        <f>IF(SP_SUL!B109="","*",SP_SUL!B109)</f>
        <v>46058</v>
      </c>
      <c r="G106" s="145" t="str">
        <f>IF(SP_SUL!D109="","*",SP_SUL!D109)</f>
        <v>W58</v>
      </c>
      <c r="H106" s="145" t="str">
        <f>IF(SP_SUL!F109="","*",SP_SUL!F109)</f>
        <v>RECOLHIMENTO DE DORMENTE</v>
      </c>
      <c r="I106" s="145">
        <f>IF(SP_SUL!H109="","*",SP_SUL!H109)</f>
        <v>106109</v>
      </c>
      <c r="J106" s="145">
        <f>IF(SP_SUL!I109="","*",SP_SUL!I109)</f>
        <v>106109</v>
      </c>
      <c r="K106" s="139" t="str">
        <f>IF(SP_SUL!M109="","*",SP_SUL!M109)</f>
        <v>ZBM-ZHO</v>
      </c>
      <c r="L106" s="139" t="str">
        <f>IF(SP_SUL!N109="","*",SP_SUL!N109)</f>
        <v>K57ZHO</v>
      </c>
      <c r="M106" s="140">
        <f>IF(SP_SUL!J109="","*",SP_SUL!J109)</f>
        <v>68</v>
      </c>
      <c r="N106" s="144">
        <f>IF(SP_SUL!K109="","*",SP_SUL!K109)</f>
        <v>57</v>
      </c>
      <c r="O106" s="144">
        <f>IF(SP_SUL!L109="","*",SP_SUL!L109)</f>
        <v>53</v>
      </c>
      <c r="P106" s="143">
        <f>IF(SP_SUL!O109="","*",SP_SUL!O109)</f>
        <v>0.33333333333333331</v>
      </c>
      <c r="Q106" s="143">
        <f>IF(SP_SUL!P109="","*",SP_SUL!P109)</f>
        <v>4.1666666666666664E-2</v>
      </c>
      <c r="R106" s="145" t="str">
        <f>IF(SP_SUL!Q109="","*",CONCATENATE(SP_SUL!Q109," ",SP_SUL!R109))</f>
        <v>100 Nº DE PEÇAS</v>
      </c>
      <c r="S106" s="145" t="str">
        <f>IF(SP_SUL!V109="","*",SP_SUL!V109)</f>
        <v>Israel</v>
      </c>
      <c r="T106" s="145" t="str">
        <f>IF(SP_SUL!W109="","*",SP_SUL!W109)</f>
        <v xml:space="preserve">Recolhimento de dormentes  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>
        <f ca="1">_xlfn.XLOOKUP(G106&amp;$W$2,BS_CONTROLE[CHAVE],BS_CONTROLE[Quantidade_11],"-")</f>
        <v>88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OPORTUNIDADE</v>
      </c>
      <c r="B108" s="146" t="str">
        <f>IF(SP_SUL!X111="","*",SP_SUL!X111)</f>
        <v>Oportunidade</v>
      </c>
      <c r="C108" s="146" t="str">
        <f>IF(SP_SUL!Z111="","*",SP_SUL!Z111)</f>
        <v>*</v>
      </c>
      <c r="D108" s="139" t="str">
        <f>IF(SP_SUL!S111="","*",SP_SUL!S111)</f>
        <v>SP SUL</v>
      </c>
      <c r="E108" s="139" t="str">
        <f>IF(SP_SUL!T111="","*",SP_SUL!T111)</f>
        <v>ZBV-ZKE</v>
      </c>
      <c r="F108" s="145">
        <f>IF(SP_SUL!B111="","*",SP_SUL!B111)</f>
        <v>46058</v>
      </c>
      <c r="G108" s="145" t="str">
        <f>IF(SP_SUL!D111="","*",SP_SUL!D111)</f>
        <v>V42</v>
      </c>
      <c r="H108" s="145" t="str">
        <f>IF(SP_SUL!F111="","*",SP_SUL!F111)</f>
        <v>MECANIZAÇÃO - SOCADORA</v>
      </c>
      <c r="I108" s="145" t="str">
        <f>IF(SP_SUL!H111="","*",SP_SUL!H111)</f>
        <v>ZYU1</v>
      </c>
      <c r="J108" s="145" t="str">
        <f>IF(SP_SUL!I111="","*",SP_SUL!I111)</f>
        <v>ZYU1</v>
      </c>
      <c r="K108" s="139" t="str">
        <f>IF(SP_SUL!M111="","*",SP_SUL!M111)</f>
        <v>ZYU-ZST</v>
      </c>
      <c r="L108" s="139" t="str">
        <f>IF(SP_SUL!N111="","*",SP_SUL!N111)</f>
        <v>206ZST</v>
      </c>
      <c r="M108" s="140">
        <f>IF(SP_SUL!J111="","*",SP_SUL!J111)</f>
        <v>56</v>
      </c>
      <c r="N108" s="144">
        <f>IF(SP_SUL!K111="","*",SP_SUL!K111)</f>
        <v>208</v>
      </c>
      <c r="O108" s="144">
        <f>IF(SP_SUL!L111="","*",SP_SUL!L111)</f>
        <v>206</v>
      </c>
      <c r="P108" s="143">
        <f>IF(SP_SUL!O111="","*",SP_SUL!O111)</f>
        <v>0.35416666666666669</v>
      </c>
      <c r="Q108" s="143">
        <f>IF(SP_SUL!P111="","*",SP_SUL!P111)</f>
        <v>8.3333333333333329E-2</v>
      </c>
      <c r="R108" s="145" t="str">
        <f>IF(SP_SUL!Q111="","*",CONCATENATE(SP_SUL!Q111," ",SP_SUL!R111))</f>
        <v>400 M</v>
      </c>
      <c r="S108" s="145" t="str">
        <f>IF(SP_SUL!V111="","*",SP_SUL!V111)</f>
        <v>Ezequiel</v>
      </c>
      <c r="T108" s="145" t="str">
        <f>IF(SP_SUL!W111="","*",SP_SUL!W111)</f>
        <v xml:space="preserve">Socaria mecanizada 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>
        <f ca="1">_xlfn.XLOOKUP(G108&amp;$W$2,BS_CONTROLE[CHAVE],BS_CONTROLE[Quantidade_11],"-")</f>
        <v>1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46058</v>
      </c>
      <c r="G109" s="145" t="str">
        <f>IF(SP_SUL!D112="","*",SP_SUL!D112)</f>
        <v>EDSON (TP-780)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ZYU-ZST</v>
      </c>
      <c r="L109" s="139" t="str">
        <f>IF(SP_SUL!N112="","*",SP_SUL!N112)</f>
        <v>ZYU206</v>
      </c>
      <c r="M109" s="140">
        <f>IF(SP_SUL!J112="","*",SP_SUL!J112)</f>
        <v>56</v>
      </c>
      <c r="N109" s="144">
        <f>IF(SP_SUL!K112="","*",SP_SUL!K112)</f>
        <v>205</v>
      </c>
      <c r="O109" s="144" t="str">
        <f>IF(SP_SUL!L112="","*",SP_SUL!L112)</f>
        <v>-</v>
      </c>
      <c r="P109" s="143">
        <f>IF(SP_SUL!O112="","*",SP_SUL!O112)</f>
        <v>0.375</v>
      </c>
      <c r="Q109" s="143">
        <f>IF(SP_SUL!P112="","*",SP_SUL!P112)</f>
        <v>8.3333333333333329E-2</v>
      </c>
      <c r="R109" s="145" t="str">
        <f>IF(SP_SUL!Q112="","*",CONCATENATE(SP_SUL!Q112," ",SP_SUL!R112))</f>
        <v>40 Nº DE DORMENTES</v>
      </c>
      <c r="S109" s="145" t="str">
        <f>IF(SP_SUL!V112="","*",SP_SUL!V112)</f>
        <v xml:space="preserve">Edson </v>
      </c>
      <c r="T109" s="145" t="str">
        <f>IF(SP_SUL!W112="","*",SP_SUL!W112)</f>
        <v>PDM - Substituição de dormentes</v>
      </c>
      <c r="U109" s="137">
        <f ca="1">_xlfn.XLOOKUP(G109&amp;$U$2,BS_CONTROLE[CHAVE],BS_CONTROLE[Quantidade_11],"-")</f>
        <v>0</v>
      </c>
      <c r="V109" s="137" t="str">
        <f ca="1">_xlfn.XLOOKUP(G109&amp;$V$2,BS_CONTROLE[CHAVE],BS_CONTROLE[Quantidade_11],"-")</f>
        <v>-</v>
      </c>
      <c r="W109" s="137" t="str">
        <f ca="1">_xlfn.XLOOKUP(G109&amp;$W$2,BS_CONTROLE[CHAVE],BS_CONTROLE[Quantidade_11],"-")</f>
        <v>-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46058</v>
      </c>
      <c r="G110" s="145" t="str">
        <f>IF(SP_SUL!D113="","*",SP_SUL!D113)</f>
        <v>ROGÉRIO (TP-730)</v>
      </c>
      <c r="H110" s="145" t="str">
        <f>IF(SP_SUL!F113="","*",SP_SUL!F113)</f>
        <v>PDM - SUBSTITUIÇÃO - DORMENTE</v>
      </c>
      <c r="I110" s="145" t="str">
        <f>IF(SP_SUL!H113="","*",SP_SUL!H113)</f>
        <v>-</v>
      </c>
      <c r="J110" s="145" t="str">
        <f>IF(SP_SUL!I113="","*",SP_SUL!I113)</f>
        <v>-</v>
      </c>
      <c r="K110" s="139" t="str">
        <f>IF(SP_SUL!M113="","*",SP_SUL!M113)</f>
        <v>ZYU-ZST</v>
      </c>
      <c r="L110" s="139" t="str">
        <f>IF(SP_SUL!N113="","*",SP_SUL!N113)</f>
        <v>ZYU206</v>
      </c>
      <c r="M110" s="140">
        <f>IF(SP_SUL!J113="","*",SP_SUL!J113)</f>
        <v>56</v>
      </c>
      <c r="N110" s="144">
        <f>IF(SP_SUL!K113="","*",SP_SUL!K113)</f>
        <v>205</v>
      </c>
      <c r="O110" s="144" t="str">
        <f>IF(SP_SUL!L113="","*",SP_SUL!L113)</f>
        <v>-</v>
      </c>
      <c r="P110" s="143">
        <f>IF(SP_SUL!O113="","*",SP_SUL!O113)</f>
        <v>0.375</v>
      </c>
      <c r="Q110" s="143">
        <f>IF(SP_SUL!P113="","*",SP_SUL!P113)</f>
        <v>8.3333333333333329E-2</v>
      </c>
      <c r="R110" s="145" t="str">
        <f>IF(SP_SUL!Q113="","*",CONCATENATE(SP_SUL!Q113," ",SP_SUL!R113))</f>
        <v>40 Nº DE DORMENTES</v>
      </c>
      <c r="S110" s="145" t="str">
        <f>IF(SP_SUL!V113="","*",SP_SUL!V113)</f>
        <v>Rogerio</v>
      </c>
      <c r="T110" s="145" t="str">
        <f>IF(SP_SUL!W113="","*",SP_SUL!W113)</f>
        <v>PDM - Substituição de dormentes</v>
      </c>
      <c r="U110" s="137">
        <f ca="1">_xlfn.XLOOKUP(G110&amp;$U$2,BS_CONTROLE[CHAVE],BS_CONTROLE[Quantidade_11],"-")</f>
        <v>0</v>
      </c>
      <c r="V110" s="137" t="str">
        <f ca="1">_xlfn.XLOOKUP(G110&amp;$V$2,BS_CONTROLE[CHAVE],BS_CONTROLE[Quantidade_11],"-")</f>
        <v>-</v>
      </c>
      <c r="W110" s="137" t="str">
        <f ca="1">_xlfn.XLOOKUP(G110&amp;$W$2,BS_CONTROLE[CHAVE],BS_CONTROLE[Quantidade_11],"-")</f>
        <v>-</v>
      </c>
    </row>
    <row r="111" spans="1:23" hidden="1">
      <c r="A111" s="146" t="str">
        <f>IF(SP_SUL!Y114="","*",SP_SUL!Y114)</f>
        <v>OPORTUNIDADE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>
        <f>IF(SP_SUL!B114="","*",SP_SUL!B114)</f>
        <v>46058</v>
      </c>
      <c r="G111" s="145" t="str">
        <f>IF(SP_SUL!D114="","*",SP_SUL!D114)</f>
        <v>DANIEL (TP-647)</v>
      </c>
      <c r="H111" s="145" t="str">
        <f>IF(SP_SUL!F114="","*",SP_SUL!F114)</f>
        <v>PDM - SOLDA</v>
      </c>
      <c r="I111" s="145" t="str">
        <f>IF(SP_SUL!H114="","*",SP_SUL!H114)</f>
        <v>-</v>
      </c>
      <c r="J111" s="145" t="str">
        <f>IF(SP_SUL!I114="","*",SP_SUL!I114)</f>
        <v>-</v>
      </c>
      <c r="K111" s="139" t="str">
        <f>IF(SP_SUL!M114="","*",SP_SUL!M114)</f>
        <v>ZYU</v>
      </c>
      <c r="L111" s="139" t="str">
        <f>IF(SP_SUL!N114="","*",SP_SUL!N114)</f>
        <v>ZYU1</v>
      </c>
      <c r="M111" s="140">
        <f>IF(SP_SUL!J114="","*",SP_SUL!J114)</f>
        <v>49</v>
      </c>
      <c r="N111" s="144">
        <f>IF(SP_SUL!K114="","*",SP_SUL!K114)</f>
        <v>201.5</v>
      </c>
      <c r="O111" s="144">
        <f>IF(SP_SUL!L114="","*",SP_SUL!L114)</f>
        <v>202</v>
      </c>
      <c r="P111" s="143">
        <f>IF(SP_SUL!O114="","*",SP_SUL!O114)</f>
        <v>0.375</v>
      </c>
      <c r="Q111" s="143">
        <f>IF(SP_SUL!P114="","*",SP_SUL!P114)</f>
        <v>6.25E-2</v>
      </c>
      <c r="R111" s="145" t="str">
        <f>IF(SP_SUL!Q114="","*",CONCATENATE(SP_SUL!Q114," ",SP_SUL!R114))</f>
        <v>1 Nº DE SOLDA</v>
      </c>
      <c r="S111" s="145" t="str">
        <f>IF(SP_SUL!V114="","*",SP_SUL!V114)</f>
        <v>Daniel</v>
      </c>
      <c r="T111" s="145" t="str">
        <f>IF(SP_SUL!W114="","*",SP_SUL!W114)</f>
        <v xml:space="preserve">Execução de solda - Condicionado a temperatura 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46058</v>
      </c>
      <c r="G112" s="145" t="str">
        <f>IF(SP_SUL!D115="","*",SP_SUL!D115)</f>
        <v>W59</v>
      </c>
      <c r="H112" s="145" t="str">
        <f>IF(SP_SUL!F115="","*",SP_SUL!F115)</f>
        <v>PDM - DESCARGA - DORMENTE</v>
      </c>
      <c r="I112" s="145" t="str">
        <f>IF(SP_SUL!H115="","*",SP_SUL!H115)</f>
        <v>ZYU1</v>
      </c>
      <c r="J112" s="145" t="str">
        <f>IF(SP_SUL!I115="","*",SP_SUL!I115)</f>
        <v>ZYU1</v>
      </c>
      <c r="K112" s="139" t="str">
        <f>IF(SP_SUL!M115="","*",SP_SUL!M115)</f>
        <v>ZYU</v>
      </c>
      <c r="L112" s="139" t="str">
        <f>IF(SP_SUL!N115="","*",SP_SUL!N115)</f>
        <v>ZYU1 / ZFY1981</v>
      </c>
      <c r="M112" s="140">
        <f>IF(SP_SUL!J115="","*",SP_SUL!J115)</f>
        <v>49</v>
      </c>
      <c r="N112" s="144">
        <f>IF(SP_SUL!K115="","*",SP_SUL!K115)</f>
        <v>203.57</v>
      </c>
      <c r="O112" s="144">
        <f>IF(SP_SUL!L115="","*",SP_SUL!L115)</f>
        <v>198.57</v>
      </c>
      <c r="P112" s="143">
        <f>IF(SP_SUL!O115="","*",SP_SUL!O115)</f>
        <v>0.35416666666666669</v>
      </c>
      <c r="Q112" s="143">
        <f>IF(SP_SUL!P115="","*",SP_SUL!P115)</f>
        <v>6.25E-2</v>
      </c>
      <c r="R112" s="145" t="str">
        <f>IF(SP_SUL!Q115="","*",CONCATENATE(SP_SUL!Q115," ",SP_SUL!R115))</f>
        <v>415 Nº DE DORMENTES</v>
      </c>
      <c r="S112" s="145" t="str">
        <f>IF(SP_SUL!V115="","*",SP_SUL!V115)</f>
        <v>Henrique</v>
      </c>
      <c r="T112" s="145" t="str">
        <f>IF(SP_SUL!W115="","*",SP_SUL!W115)</f>
        <v>PDM - Descarga de dormentes</v>
      </c>
      <c r="U112" s="137">
        <f ca="1">_xlfn.XLOOKUP(G112&amp;$U$2,BS_CONTROLE[CHAVE],BS_CONTROLE[Quantidade_11],"-")</f>
        <v>0</v>
      </c>
      <c r="V112" s="137" t="str">
        <f ca="1">_xlfn.XLOOKUP(G112&amp;$V$2,BS_CONTROLE[CHAVE],BS_CONTROLE[Quantidade_11],"-")</f>
        <v>-</v>
      </c>
      <c r="W112" s="137" t="str">
        <f ca="1">_xlfn.XLOOKUP(G112&amp;$W$2,BS_CONTROLE[CHAVE],BS_CONTROLE[Quantidade_11],"-")</f>
        <v>-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ZKE-ZEV</v>
      </c>
      <c r="F113" s="145">
        <f>IF(SP_SUL!B116="","*",SP_SUL!B116)</f>
        <v>46058</v>
      </c>
      <c r="G113" s="145" t="str">
        <f>IF(SP_SUL!D116="","*",SP_SUL!D116)</f>
        <v>E17</v>
      </c>
      <c r="H113" s="145" t="str">
        <f>IF(SP_SUL!F116="","*",SP_SUL!F116)</f>
        <v>CAMINHÃO DE SOLDA</v>
      </c>
      <c r="I113" s="145" t="str">
        <f>IF(SP_SUL!H116="","*",SP_SUL!H116)</f>
        <v>102ZKW2</v>
      </c>
      <c r="J113" s="145" t="str">
        <f>IF(SP_SUL!I116="","*",SP_SUL!I116)</f>
        <v>102ZKW2</v>
      </c>
      <c r="K113" s="139" t="str">
        <f>IF(SP_SUL!M116="","*",SP_SUL!M116)</f>
        <v>ZKE-ZWW</v>
      </c>
      <c r="L113" s="139" t="str">
        <f>IF(SP_SUL!N116="","*",SP_SUL!N116)</f>
        <v>K83K802</v>
      </c>
      <c r="M113" s="140">
        <f>IF(SP_SUL!J116="","*",SP_SUL!J116)</f>
        <v>55</v>
      </c>
      <c r="N113" s="144">
        <f>IF(SP_SUL!K116="","*",SP_SUL!K116)</f>
        <v>81</v>
      </c>
      <c r="O113" s="144">
        <f>IF(SP_SUL!L116="","*",SP_SUL!L116)</f>
        <v>82</v>
      </c>
      <c r="P113" s="143">
        <f>IF(SP_SUL!O116="","*",SP_SUL!O116)</f>
        <v>0.375</v>
      </c>
      <c r="Q113" s="143">
        <f>IF(SP_SUL!P116="","*",SP_SUL!P116)</f>
        <v>8.3333333333333329E-2</v>
      </c>
      <c r="R113" s="145" t="str">
        <f>IF(SP_SUL!Q116="","*",CONCATENATE(SP_SUL!Q116," ",SP_SUL!R116))</f>
        <v>3 Nº DE SOLDA</v>
      </c>
      <c r="S113" s="145" t="str">
        <f>IF(SP_SUL!V116="","*",SP_SUL!V116)</f>
        <v>Higor</v>
      </c>
      <c r="T113" s="145" t="str">
        <f>IF(SP_SUL!W116="","*",SP_SUL!W116)</f>
        <v>Caminhão de solda</v>
      </c>
      <c r="U113" s="137">
        <f ca="1">_xlfn.XLOOKUP(G113&amp;$U$2,BS_CONTROLE[CHAVE],BS_CONTROLE[Quantidade_11],"-")</f>
        <v>0</v>
      </c>
      <c r="V113" s="137">
        <f ca="1">_xlfn.XLOOKUP(G113&amp;$V$2,BS_CONTROLE[CHAVE],BS_CONTROLE[Quantidade_11],"-")</f>
        <v>1</v>
      </c>
      <c r="W113" s="137">
        <f ca="1">_xlfn.XLOOKUP(G113&amp;$W$2,BS_CONTROLE[CHAVE],BS_CONTROLE[Quantidade_11],"-")</f>
        <v>3</v>
      </c>
    </row>
    <row r="114" spans="1:23" hidden="1">
      <c r="A114" s="146" t="str">
        <f>IF(SP_SUL!Y117="","*",SP_SUL!Y117)</f>
        <v>*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ZKE-ZEV</v>
      </c>
      <c r="F114" s="145" t="str">
        <f>IF(SP_SUL!B117="","*",SP_SUL!B117)</f>
        <v>*</v>
      </c>
      <c r="G114" s="145" t="str">
        <f>IF(SP_SUL!D117="","*",SP_SUL!D117)</f>
        <v>V89</v>
      </c>
      <c r="H114" s="145" t="str">
        <f>IF(SP_SUL!F117="","*",SP_SUL!F117)</f>
        <v>MECANIZAÇÃO - SOCADORA</v>
      </c>
      <c r="I114" s="145" t="str">
        <f>IF(SP_SUL!H117="","*",SP_SUL!H117)</f>
        <v>102ZKW2</v>
      </c>
      <c r="J114" s="145" t="str">
        <f>IF(SP_SUL!I117="","*",SP_SUL!I117)</f>
        <v>102ZKW2</v>
      </c>
      <c r="K114" s="139" t="str">
        <f>IF(SP_SUL!M117="","*",SP_SUL!M117)</f>
        <v>ZWW-ZKW</v>
      </c>
      <c r="L114" s="139" t="str">
        <f>IF(SP_SUL!N117="","*",SP_SUL!N117)</f>
        <v>K93K911</v>
      </c>
      <c r="M114" s="140">
        <f>IF(SP_SUL!J117="","*",SP_SUL!J117)</f>
        <v>48</v>
      </c>
      <c r="N114" s="144">
        <f>IF(SP_SUL!K117="","*",SP_SUL!K117)</f>
        <v>92.745000000000005</v>
      </c>
      <c r="O114" s="144">
        <f>IF(SP_SUL!L117="","*",SP_SUL!L117)</f>
        <v>93.587000000000003</v>
      </c>
      <c r="P114" s="143">
        <f>IF(SP_SUL!O117="","*",SP_SUL!O117)</f>
        <v>0.375</v>
      </c>
      <c r="Q114" s="143">
        <f>IF(SP_SUL!P117="","*",SP_SUL!P117)</f>
        <v>8.3333333333333329E-2</v>
      </c>
      <c r="R114" s="145" t="str">
        <f>IF(SP_SUL!Q117="","*",CONCATENATE(SP_SUL!Q117," ",SP_SUL!R117))</f>
        <v>480 M</v>
      </c>
      <c r="S114" s="145" t="str">
        <f>IF(SP_SUL!V117="","*",SP_SUL!V117)</f>
        <v>Antonioni</v>
      </c>
      <c r="T114" s="145" t="str">
        <f>IF(SP_SUL!W117="","*",SP_SUL!W117)</f>
        <v xml:space="preserve">Socaria mecanizada </v>
      </c>
      <c r="U114" s="137">
        <f ca="1">_xlfn.XLOOKUP(G114&amp;$U$2,BS_CONTROLE[CHAVE],BS_CONTROLE[Quantidade_11],"-")</f>
        <v>0</v>
      </c>
      <c r="V114" s="137" t="str">
        <f ca="1">_xlfn.XLOOKUP(G114&amp;$V$2,BS_CONTROLE[CHAVE],BS_CONTROLE[Quantidade_11],"-")</f>
        <v>-</v>
      </c>
      <c r="W114" s="137" t="str">
        <f ca="1">_xlfn.XLOOKUP(G114&amp;$W$2,BS_CONTROLE[CHAVE],BS_CONTROLE[Quantidade_11],"-")</f>
        <v>-</v>
      </c>
    </row>
    <row r="115" spans="1:23" hidden="1">
      <c r="A115" s="146" t="str">
        <f>IF(SP_SUL!Y118="","*",SP_SUL!Y118)</f>
        <v>*</v>
      </c>
      <c r="B115" s="146" t="str">
        <f>IF(SP_SUL!X118="","*",SP_SUL!X118)</f>
        <v>Oportunidade</v>
      </c>
      <c r="C115" s="146" t="str">
        <f>IF(SP_SUL!Z118="","*",SP_SUL!Z118)</f>
        <v>*</v>
      </c>
      <c r="D115" s="139" t="str">
        <f>IF(SP_SUL!S118="","*",SP_SUL!S118)</f>
        <v>SP SUL</v>
      </c>
      <c r="E115" s="139" t="str">
        <f>IF(SP_SUL!T118="","*",SP_SUL!T118)</f>
        <v>ZKE-ZEV</v>
      </c>
      <c r="F115" s="145" t="str">
        <f>IF(SP_SUL!B118="","*",SP_SUL!B118)</f>
        <v>*</v>
      </c>
      <c r="G115" s="145" t="str">
        <f>IF(SP_SUL!D118="","*",SP_SUL!D118)</f>
        <v>E42</v>
      </c>
      <c r="H115" s="145" t="str">
        <f>IF(SP_SUL!F118="","*",SP_SUL!F118)</f>
        <v>DESLOCAMENTO</v>
      </c>
      <c r="I115" s="145" t="str">
        <f>IF(SP_SUL!H118="","*",SP_SUL!H118)</f>
        <v>102ZKW2</v>
      </c>
      <c r="J115" s="145" t="str">
        <f>IF(SP_SUL!I118="","*",SP_SUL!I118)</f>
        <v>ZCP1</v>
      </c>
      <c r="K115" s="139" t="str">
        <f>IF(SP_SUL!M118="","*",SP_SUL!M118)</f>
        <v>ZKW-ZCP</v>
      </c>
      <c r="L115" s="139" t="str">
        <f>IF(SP_SUL!N118="","*",SP_SUL!N118)</f>
        <v>ZKWZCP</v>
      </c>
      <c r="M115" s="140">
        <f>IF(SP_SUL!J118="","*",SP_SUL!J118)</f>
        <v>55</v>
      </c>
      <c r="N115" s="144">
        <f>IF(SP_SUL!K118="","*",SP_SUL!K118)</f>
        <v>102</v>
      </c>
      <c r="O115" s="144" t="str">
        <f>IF(SP_SUL!L118="","*",SP_SUL!L118)</f>
        <v>-</v>
      </c>
      <c r="P115" s="143">
        <f>IF(SP_SUL!O118="","*",SP_SUL!O118)</f>
        <v>0.39583333333333331</v>
      </c>
      <c r="Q115" s="143">
        <f>IF(SP_SUL!P118="","*",SP_SUL!P118)</f>
        <v>4.1666666666666664E-2</v>
      </c>
      <c r="R115" s="145" t="str">
        <f>IF(SP_SUL!Q118="","*",CONCATENATE(SP_SUL!Q118," ",SP_SUL!R118))</f>
        <v>1 BINÁRIO</v>
      </c>
      <c r="S115" s="145" t="str">
        <f>IF(SP_SUL!V118="","*",SP_SUL!V118)</f>
        <v>PCM</v>
      </c>
      <c r="T115" s="145" t="str">
        <f>IF(SP_SUL!W118="","*",SP_SUL!W118)</f>
        <v>Deslocamento</v>
      </c>
      <c r="U115" s="137">
        <f ca="1">_xlfn.XLOOKUP(G115&amp;$U$2,BS_CONTROLE[CHAVE],BS_CONTROLE[Quantidade_11],"-")</f>
        <v>0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OPORTUNIDADE</v>
      </c>
      <c r="B116" s="146" t="str">
        <f>IF(SP_SUL!X119="","*",SP_SUL!X119)</f>
        <v>Oportunidade</v>
      </c>
      <c r="C116" s="146" t="str">
        <f>IF(SP_SUL!Z119="","*",SP_SUL!Z119)</f>
        <v>*</v>
      </c>
      <c r="D116" s="139" t="str">
        <f>IF(SP_SUL!S119="","*",SP_SUL!S119)</f>
        <v>SP SUL</v>
      </c>
      <c r="E116" s="139" t="str">
        <f>IF(SP_SUL!T119="","*",SP_SUL!T119)</f>
        <v>ZKE-ZEV</v>
      </c>
      <c r="F116" s="145">
        <f>IF(SP_SUL!B119="","*",SP_SUL!B119)</f>
        <v>46058</v>
      </c>
      <c r="G116" s="145" t="str">
        <f>IF(SP_SUL!D119="","*",SP_SUL!D119)</f>
        <v>CAIQUE (TMA-677)</v>
      </c>
      <c r="H116" s="145" t="str">
        <f>IF(SP_SUL!F119="","*",SP_SUL!F119)</f>
        <v>MODERNIZAÇÃO - SOLDA</v>
      </c>
      <c r="I116" s="145" t="str">
        <f>IF(SP_SUL!H119="","*",SP_SUL!H119)</f>
        <v>-</v>
      </c>
      <c r="J116" s="145" t="str">
        <f>IF(SP_SUL!I119="","*",SP_SUL!I119)</f>
        <v>-</v>
      </c>
      <c r="K116" s="139" t="str">
        <f>IF(SP_SUL!M119="","*",SP_SUL!M119)</f>
        <v>ZWI-ZEM</v>
      </c>
      <c r="L116" s="139">
        <f>IF(SP_SUL!N119="","*",SP_SUL!N119)</f>
        <v>1241231</v>
      </c>
      <c r="M116" s="140">
        <f>IF(SP_SUL!J119="","*",SP_SUL!J119)</f>
        <v>48</v>
      </c>
      <c r="N116" s="144">
        <f>IF(SP_SUL!K119="","*",SP_SUL!K119)</f>
        <v>123.363</v>
      </c>
      <c r="O116" s="144" t="str">
        <f>IF(SP_SUL!L119="","*",SP_SUL!L119)</f>
        <v>-</v>
      </c>
      <c r="P116" s="143">
        <f>IF(SP_SUL!O119="","*",SP_SUL!O119)</f>
        <v>0.35416666666666669</v>
      </c>
      <c r="Q116" s="143">
        <f>IF(SP_SUL!P119="","*",SP_SUL!P119)</f>
        <v>6.25E-2</v>
      </c>
      <c r="R116" s="145" t="str">
        <f>IF(SP_SUL!Q119="","*",CONCATENATE(SP_SUL!Q119," ",SP_SUL!R119))</f>
        <v>1 Nº DE SOLDA</v>
      </c>
      <c r="S116" s="145" t="str">
        <f>IF(SP_SUL!V119="","*",SP_SUL!V119)</f>
        <v xml:space="preserve">Alisson </v>
      </c>
      <c r="T116" s="145" t="str">
        <f>IF(SP_SUL!W119="","*",SP_SUL!W119)</f>
        <v xml:space="preserve">Execução de solda - Condicionado a temperatura </v>
      </c>
      <c r="U116" s="137">
        <f ca="1">_xlfn.XLOOKUP(G116&amp;$U$2,BS_CONTROLE[CHAVE],BS_CONTROLE[Quantidade_11],"-")</f>
        <v>1</v>
      </c>
      <c r="V116" s="137" t="str">
        <f ca="1">_xlfn.XLOOKUP(G116&amp;$V$2,BS_CONTROLE[CHAVE],BS_CONTROLE[Quantidade_11],"-")</f>
        <v>-</v>
      </c>
      <c r="W116" s="137">
        <f ca="1">_xlfn.XLOOKUP(G116&amp;$W$2,BS_CONTROLE[CHAVE],BS_CONTROLE[Quantidade_11],"-")</f>
        <v>2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46058</v>
      </c>
      <c r="G117" s="145" t="str">
        <f>IF(SP_SUL!D120="","*",SP_SUL!D120)</f>
        <v>WALTER (TP-810)</v>
      </c>
      <c r="H117" s="145" t="str">
        <f>IF(SP_SUL!F120="","*",SP_SUL!F120)</f>
        <v>MODERNIZAÇÃO - SOLDA</v>
      </c>
      <c r="I117" s="145" t="str">
        <f>IF(SP_SUL!H120="","*",SP_SUL!H120)</f>
        <v>-</v>
      </c>
      <c r="J117" s="145" t="str">
        <f>IF(SP_SUL!I120="","*",SP_SUL!I120)</f>
        <v>-</v>
      </c>
      <c r="K117" s="139" t="str">
        <f>IF(SP_SUL!M120="","*",SP_SUL!M120)</f>
        <v>ZWI-ZEM</v>
      </c>
      <c r="L117" s="139">
        <f>IF(SP_SUL!N120="","*",SP_SUL!N120)</f>
        <v>1241231</v>
      </c>
      <c r="M117" s="140">
        <f>IF(SP_SUL!J120="","*",SP_SUL!J120)</f>
        <v>48</v>
      </c>
      <c r="N117" s="144">
        <f>IF(SP_SUL!K120="","*",SP_SUL!K120)</f>
        <v>123.465</v>
      </c>
      <c r="O117" s="144" t="str">
        <f>IF(SP_SUL!L120="","*",SP_SUL!L120)</f>
        <v>-</v>
      </c>
      <c r="P117" s="143">
        <f>IF(SP_SUL!O120="","*",SP_SUL!O120)</f>
        <v>0.35416666666666669</v>
      </c>
      <c r="Q117" s="143">
        <f>IF(SP_SUL!P120="","*",SP_SUL!P120)</f>
        <v>6.25E-2</v>
      </c>
      <c r="R117" s="145" t="str">
        <f>IF(SP_SUL!Q120="","*",CONCATENATE(SP_SUL!Q120," ",SP_SUL!R120))</f>
        <v>1 Nº DE SOLDA</v>
      </c>
      <c r="S117" s="145" t="str">
        <f>IF(SP_SUL!V120="","*",SP_SUL!V120)</f>
        <v xml:space="preserve">Alisson </v>
      </c>
      <c r="T117" s="145" t="str">
        <f>IF(SP_SUL!W120="","*",SP_SUL!W120)</f>
        <v xml:space="preserve">Execução de solda - Condicionado a temperatura </v>
      </c>
      <c r="U117" s="137">
        <f ca="1">_xlfn.XLOOKUP(G117&amp;$U$2,BS_CONTROLE[CHAVE],BS_CONTROLE[Quantidade_11],"-")</f>
        <v>1</v>
      </c>
      <c r="V117" s="137" t="str">
        <f ca="1">_xlfn.XLOOKUP(G117&amp;$V$2,BS_CONTROLE[CHAVE],BS_CONTROLE[Quantidade_11],"-")</f>
        <v>-</v>
      </c>
      <c r="W117" s="137">
        <f ca="1">_xlfn.XLOOKUP(G117&amp;$W$2,BS_CONTROLE[CHAVE],BS_CONTROLE[Quantidade_11],"-")</f>
        <v>2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46058</v>
      </c>
      <c r="G118" s="145" t="str">
        <f>IF(SP_SUL!D121="","*",SP_SUL!D121)</f>
        <v>W60</v>
      </c>
      <c r="H118" s="145" t="str">
        <f>IF(SP_SUL!F121="","*",SP_SUL!F121)</f>
        <v>PDM - DESCARGA - DORMENTE</v>
      </c>
      <c r="I118" s="145" t="str">
        <f>IF(SP_SUL!H121="","*",SP_SUL!H121)</f>
        <v>ZEM1302</v>
      </c>
      <c r="J118" s="145" t="str">
        <f>IF(SP_SUL!I121="","*",SP_SUL!I121)</f>
        <v>ZEM1302</v>
      </c>
      <c r="K118" s="139" t="str">
        <f>IF(SP_SUL!M121="","*",SP_SUL!M121)</f>
        <v>ZEJ-ZRB</v>
      </c>
      <c r="L118" s="139" t="str">
        <f>IF(SP_SUL!N121="","*",SP_SUL!N121)</f>
        <v>ZEJ1 / ZRB1501</v>
      </c>
      <c r="M118" s="140">
        <f>IF(SP_SUL!J121="","*",SP_SUL!J121)</f>
        <v>48</v>
      </c>
      <c r="N118" s="144">
        <f>IF(SP_SUL!K121="","*",SP_SUL!K121)</f>
        <v>145.9</v>
      </c>
      <c r="O118" s="144">
        <f>IF(SP_SUL!L121="","*",SP_SUL!L121)</f>
        <v>150</v>
      </c>
      <c r="P118" s="143">
        <f>IF(SP_SUL!O121="","*",SP_SUL!O121)</f>
        <v>0.375</v>
      </c>
      <c r="Q118" s="143">
        <f>IF(SP_SUL!P121="","*",SP_SUL!P121)</f>
        <v>4.1666666666666664E-2</v>
      </c>
      <c r="R118" s="145" t="str">
        <f>IF(SP_SUL!Q121="","*",CONCATENATE(SP_SUL!Q121," ",SP_SUL!R121))</f>
        <v>600 Nº DE DORMENTES</v>
      </c>
      <c r="S118" s="145" t="str">
        <f>IF(SP_SUL!V121="","*",SP_SUL!V121)</f>
        <v>Felipe</v>
      </c>
      <c r="T118" s="145" t="str">
        <f>IF(SP_SUL!W121="","*",SP_SUL!W121)</f>
        <v>PDM - Descarga de dormentes</v>
      </c>
      <c r="U118" s="137">
        <f ca="1">_xlfn.XLOOKUP(G118&amp;$U$2,BS_CONTROLE[CHAVE],BS_CONTROLE[Quantidade_11],"-")</f>
        <v>600</v>
      </c>
      <c r="V118" s="137" t="str">
        <f ca="1">_xlfn.XLOOKUP(G118&amp;$V$2,BS_CONTROLE[CHAVE],BS_CONTROLE[Quantidade_11],"-")</f>
        <v>-</v>
      </c>
      <c r="W118" s="137" t="str">
        <f ca="1">_xlfn.XLOOKUP(G118&amp;$W$2,BS_CONTROLE[CHAVE],BS_CONTROLE[Quantidade_11],"-")</f>
        <v>-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46058</v>
      </c>
      <c r="G119" s="145" t="str">
        <f>IF(SP_SUL!D122="","*",SP_SUL!D122)</f>
        <v>W96</v>
      </c>
      <c r="H119" s="145" t="str">
        <f>IF(SP_SUL!F122="","*",SP_SUL!F122)</f>
        <v>MODERNIZAÇÃO - DORMENTE - DESCARGA</v>
      </c>
      <c r="I119" s="145" t="str">
        <f>IF(SP_SUL!H122="","*",SP_SUL!H122)</f>
        <v>ZEM1</v>
      </c>
      <c r="J119" s="145" t="str">
        <f>IF(SP_SUL!I122="","*",SP_SUL!I122)</f>
        <v>ZEM-1</v>
      </c>
      <c r="K119" s="139" t="str">
        <f>IF(SP_SUL!M122="","*",SP_SUL!M122)</f>
        <v>ZEJ-ZRB</v>
      </c>
      <c r="L119" s="139" t="str">
        <f>IF(SP_SUL!N122="","*",SP_SUL!N122)</f>
        <v>ZRB1501</v>
      </c>
      <c r="M119" s="140">
        <f>IF(SP_SUL!J122="","*",SP_SUL!J122)</f>
        <v>48</v>
      </c>
      <c r="N119" s="144">
        <f>IF(SP_SUL!K122="","*",SP_SUL!K122)</f>
        <v>151.6</v>
      </c>
      <c r="O119" s="144">
        <f>IF(SP_SUL!L122="","*",SP_SUL!L122)</f>
        <v>150.6</v>
      </c>
      <c r="P119" s="143">
        <f>IF(SP_SUL!O122="","*",SP_SUL!O122)</f>
        <v>0.3125</v>
      </c>
      <c r="Q119" s="143">
        <f>IF(SP_SUL!P122="","*",SP_SUL!P122)</f>
        <v>8.3333333333333329E-2</v>
      </c>
      <c r="R119" s="145" t="str">
        <f>IF(SP_SUL!Q122="","*",CONCATENATE(SP_SUL!Q122," ",SP_SUL!R122))</f>
        <v>800 Nº DE DORMENTES</v>
      </c>
      <c r="S119" s="145" t="str">
        <f>IF(SP_SUL!V122="","*",SP_SUL!V122)</f>
        <v xml:space="preserve">Alisson </v>
      </c>
      <c r="T119" s="145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7" t="str">
        <f ca="1">_xlfn.XLOOKUP(G119&amp;$U$2,BS_CONTROLE[CHAVE],BS_CONTROLE[Quantidade_11],"-")</f>
        <v>-</v>
      </c>
      <c r="V119" s="137" t="str">
        <f ca="1">_xlfn.XLOOKUP(G119&amp;$V$2,BS_CONTROLE[CHAVE],BS_CONTROLE[Quantidade_11],"-")</f>
        <v>-</v>
      </c>
      <c r="W119" s="137">
        <f ca="1">_xlfn.XLOOKUP(G119&amp;$W$2,BS_CONTROLE[CHAVE],BS_CONTROLE[Quantidade_11],"-")</f>
        <v>2200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ZEV-ZPT</v>
      </c>
      <c r="F120" s="145">
        <f>IF(SP_SUL!B123="","*",SP_SUL!B123)</f>
        <v>46058</v>
      </c>
      <c r="G120" s="145" t="str">
        <f>IF(SP_SUL!D123="","*",SP_SUL!D123)</f>
        <v>HUELTON (TP-725)</v>
      </c>
      <c r="H120" s="145" t="str">
        <f>IF(SP_SUL!F123="","*",SP_SUL!F123)</f>
        <v>PDM - SOLDA</v>
      </c>
      <c r="I120" s="145" t="str">
        <f>IF(SP_SUL!H123="","*",SP_SUL!H123)</f>
        <v>-</v>
      </c>
      <c r="J120" s="145" t="str">
        <f>IF(SP_SUL!I123="","*",SP_SUL!I123)</f>
        <v>-</v>
      </c>
      <c r="K120" s="139" t="str">
        <f>IF(SP_SUL!M123="","*",SP_SUL!M123)</f>
        <v>ZPG-MRS</v>
      </c>
      <c r="L120" s="139" t="str">
        <f>IF(SP_SUL!N123="","*",SP_SUL!N123)</f>
        <v>K67ZEV1</v>
      </c>
      <c r="M120" s="140">
        <f>IF(SP_SUL!J123="","*",SP_SUL!J123)</f>
        <v>54</v>
      </c>
      <c r="N120" s="144">
        <f>IF(SP_SUL!K123="","*",SP_SUL!K123)</f>
        <v>65.3</v>
      </c>
      <c r="O120" s="144" t="str">
        <f>IF(SP_SUL!L123="","*",SP_SUL!L123)</f>
        <v>-</v>
      </c>
      <c r="P120" s="143">
        <f>IF(SP_SUL!O123="","*",SP_SUL!O123)</f>
        <v>0.41666666666666669</v>
      </c>
      <c r="Q120" s="143">
        <f>IF(SP_SUL!P123="","*",SP_SUL!P123)</f>
        <v>6.25E-2</v>
      </c>
      <c r="R120" s="145" t="str">
        <f>IF(SP_SUL!Q123="","*",CONCATENATE(SP_SUL!Q123," ",SP_SUL!R123))</f>
        <v>1 Nº DE SOLDA</v>
      </c>
      <c r="S120" s="145" t="str">
        <f>IF(SP_SUL!V123="","*",SP_SUL!V123)</f>
        <v>Moises</v>
      </c>
      <c r="T120" s="145" t="str">
        <f>IF(SP_SUL!W123="","*",SP_SUL!W123)</f>
        <v xml:space="preserve">Execução de solda - Condicionado a temperatura 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SIM</v>
      </c>
      <c r="B121" s="146" t="str">
        <f>IF(SP_SUL!X124="","*",SP_SUL!X124)</f>
        <v>Contrato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ZEV-ZPT</v>
      </c>
      <c r="F121" s="145">
        <f>IF(SP_SUL!B124="","*",SP_SUL!B124)</f>
        <v>46058</v>
      </c>
      <c r="G121" s="145" t="str">
        <f>IF(SP_SUL!D124="","*",SP_SUL!D124)</f>
        <v>W62</v>
      </c>
      <c r="H121" s="145" t="str">
        <f>IF(SP_SUL!F124="","*",SP_SUL!F124)</f>
        <v>DESLOCAMENTO</v>
      </c>
      <c r="I121" s="145" t="str">
        <f>IF(SP_SUL!H124="","*",SP_SUL!H124)</f>
        <v>ZPT1051</v>
      </c>
      <c r="J121" s="145" t="str">
        <f>IF(SP_SUL!I124="","*",SP_SUL!I124)</f>
        <v>ZPTZDR</v>
      </c>
      <c r="K121" s="139" t="str">
        <f>IF(SP_SUL!M124="","*",SP_SUL!M124)</f>
        <v>ZXW-ZGP</v>
      </c>
      <c r="L121" s="139" t="str">
        <f>IF(SP_SUL!N124="","*",SP_SUL!N124)</f>
        <v>K84ZXW2</v>
      </c>
      <c r="M121" s="140">
        <f>IF(SP_SUL!J124="","*",SP_SUL!J124)</f>
        <v>92</v>
      </c>
      <c r="N121" s="144">
        <f>IF(SP_SUL!K124="","*",SP_SUL!K124)</f>
        <v>83.7</v>
      </c>
      <c r="O121" s="144" t="str">
        <f>IF(SP_SUL!L124="","*",SP_SUL!L124)</f>
        <v>-</v>
      </c>
      <c r="P121" s="143">
        <f>IF(SP_SUL!O124="","*",SP_SUL!O124)</f>
        <v>0.33333333333333331</v>
      </c>
      <c r="Q121" s="143">
        <f>IF(SP_SUL!P124="","*",SP_SUL!P124)</f>
        <v>4.1666666666666664E-2</v>
      </c>
      <c r="R121" s="145" t="str">
        <f>IF(SP_SUL!Q124="","*",CONCATENATE(SP_SUL!Q124," ",SP_SUL!R124))</f>
        <v>1 BINÁRIO</v>
      </c>
      <c r="S121" s="145" t="str">
        <f>IF(SP_SUL!V124="","*",SP_SUL!V124)</f>
        <v>Moises</v>
      </c>
      <c r="T121" s="145" t="str">
        <f>IF(SP_SUL!W124="","*",SP_SUL!W124)</f>
        <v>Deslocamento das turmas</v>
      </c>
      <c r="U121" s="137">
        <f ca="1">_xlfn.XLOOKUP(G121&amp;$U$2,BS_CONTROLE[CHAVE],BS_CONTROLE[Quantidade_11],"-")</f>
        <v>1</v>
      </c>
      <c r="V121" s="137" t="str">
        <f ca="1">_xlfn.XLOOKUP(G121&amp;$V$2,BS_CONTROLE[CHAVE],BS_CONTROLE[Quantidade_11],"-")</f>
        <v>-</v>
      </c>
      <c r="W121" s="137">
        <f ca="1">_xlfn.XLOOKUP(G121&amp;$W$2,BS_CONTROLE[CHAVE],BS_CONTROLE[Quantidade_11],"-")</f>
        <v>5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ZPT-ZPG</v>
      </c>
      <c r="F122" s="145">
        <f>IF(SP_SUL!B125="","*",SP_SUL!B125)</f>
        <v>46058</v>
      </c>
      <c r="G122" s="145" t="str">
        <f>IF(SP_SUL!D125="","*",SP_SUL!D125)</f>
        <v>DIEGO (TF-42)</v>
      </c>
      <c r="H122" s="145" t="str">
        <f>IF(SP_SUL!F125="","*",SP_SUL!F125)</f>
        <v>LIMPEZA LASTRO</v>
      </c>
      <c r="I122" s="145" t="str">
        <f>IF(SP_SUL!H125="","*",SP_SUL!H125)</f>
        <v>-</v>
      </c>
      <c r="J122" s="145" t="str">
        <f>IF(SP_SUL!I125="","*",SP_SUL!I125)</f>
        <v>-</v>
      </c>
      <c r="K122" s="139" t="str">
        <f>IF(SP_SUL!M125="","*",SP_SUL!M125)</f>
        <v>PAT-ZGM</v>
      </c>
      <c r="L122" s="139" t="str">
        <f>IF(SP_SUL!N125="","*",SP_SUL!N125)</f>
        <v>PAT1102</v>
      </c>
      <c r="M122" s="140">
        <f>IF(SP_SUL!J125="","*",SP_SUL!J125)</f>
        <v>53</v>
      </c>
      <c r="N122" s="144">
        <f>IF(SP_SUL!K125="","*",SP_SUL!K125)</f>
        <v>109.05</v>
      </c>
      <c r="O122" s="144" t="str">
        <f>IF(SP_SUL!L125="","*",SP_SUL!L125)</f>
        <v>-</v>
      </c>
      <c r="P122" s="143">
        <f>IF(SP_SUL!O125="","*",SP_SUL!O125)</f>
        <v>0.41666666666666669</v>
      </c>
      <c r="Q122" s="143">
        <f>IF(SP_SUL!P125="","*",SP_SUL!P125)</f>
        <v>8.3333333333333329E-2</v>
      </c>
      <c r="R122" s="145" t="str">
        <f>IF(SP_SUL!Q125="","*",CONCATENATE(SP_SUL!Q125," ",SP_SUL!R125))</f>
        <v>25 M</v>
      </c>
      <c r="S122" s="145" t="str">
        <f>IF(SP_SUL!V125="","*",SP_SUL!V125)</f>
        <v>Moises</v>
      </c>
      <c r="T122" s="145" t="str">
        <f>IF(SP_SUL!W125="","*",SP_SUL!W125)</f>
        <v>Limpeza de lastro</v>
      </c>
      <c r="U122" s="137">
        <f ca="1">_xlfn.XLOOKUP(G122&amp;$U$2,BS_CONTROLE[CHAVE],BS_CONTROLE[Quantidade_11],"-")</f>
        <v>200</v>
      </c>
      <c r="V122" s="137">
        <f ca="1">_xlfn.XLOOKUP(G122&amp;$V$2,BS_CONTROLE[CHAVE],BS_CONTROLE[Quantidade_11],"-")</f>
        <v>0</v>
      </c>
      <c r="W122" s="137">
        <f ca="1">_xlfn.XLOOKUP(G122&amp;$W$2,BS_CONTROLE[CHAVE],BS_CONTROLE[Quantidade_11],"-")</f>
        <v>50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ZEV-ZPT</v>
      </c>
      <c r="F123" s="145">
        <f>IF(SP_SUL!B126="","*",SP_SUL!B126)</f>
        <v>46058</v>
      </c>
      <c r="G123" s="145" t="str">
        <f>IF(SP_SUL!D126="","*",SP_SUL!D126)</f>
        <v>V85</v>
      </c>
      <c r="H123" s="145" t="str">
        <f>IF(SP_SUL!F126="","*",SP_SUL!F126)</f>
        <v>MECANIZAÇÃO - SOCADORA</v>
      </c>
      <c r="I123" s="145" t="str">
        <f>IF(SP_SUL!H126="","*",SP_SUL!H126)</f>
        <v>ZDRZPT</v>
      </c>
      <c r="J123" s="145" t="str">
        <f>IF(SP_SUL!I126="","*",SP_SUL!I126)</f>
        <v>ZDRZPT</v>
      </c>
      <c r="K123" s="139" t="str">
        <f>IF(SP_SUL!M126="","*",SP_SUL!M126)</f>
        <v>ZGM-ZZV</v>
      </c>
      <c r="L123" s="139" t="str">
        <f>IF(SP_SUL!N126="","*",SP_SUL!N126)</f>
        <v>117ZGM1</v>
      </c>
      <c r="M123" s="140">
        <f>IF(SP_SUL!J126="","*",SP_SUL!J126)</f>
        <v>30</v>
      </c>
      <c r="N123" s="144">
        <f>IF(SP_SUL!K126="","*",SP_SUL!K126)</f>
        <v>115.3</v>
      </c>
      <c r="O123" s="144">
        <f>IF(SP_SUL!L126="","*",SP_SUL!L126)</f>
        <v>118.8</v>
      </c>
      <c r="P123" s="143">
        <f>IF(SP_SUL!O126="","*",SP_SUL!O126)</f>
        <v>0.39583333333333331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 xml:space="preserve">Socaria mecanizada </v>
      </c>
      <c r="U123" s="137" t="str">
        <f ca="1">_xlfn.XLOOKUP(G123&amp;$U$2,BS_CONTROLE[CHAVE],BS_CONTROLE[Quantidade_11],"-")</f>
        <v>-</v>
      </c>
      <c r="V123" s="137" t="str">
        <f ca="1">_xlfn.XLOOKUP(G123&amp;$V$2,BS_CONTROLE[CHAVE],BS_CONTROLE[Quantidade_11],"-")</f>
        <v>-</v>
      </c>
      <c r="W123" s="137">
        <f ca="1">_xlfn.XLOOKUP(G123&amp;$W$2,BS_CONTROLE[CHAVE],BS_CONTROLE[Quantidade_11],"-")</f>
        <v>1</v>
      </c>
    </row>
    <row r="124" spans="1:23" hidden="1">
      <c r="A124" s="146" t="str">
        <f>IF(SP_SUL!Y127="","*",SP_SUL!Y127)</f>
        <v>OPORTUNIDADE</v>
      </c>
      <c r="B124" s="146" t="str">
        <f>IF(SP_SUL!X127="","*",SP_SUL!X127)</f>
        <v>Oportunidade</v>
      </c>
      <c r="C124" s="146" t="str">
        <f>IF(SP_SUL!Z127="","*",SP_SUL!Z127)</f>
        <v>*</v>
      </c>
      <c r="D124" s="139" t="str">
        <f>IF(SP_SUL!S127="","*",SP_SUL!S127)</f>
        <v>SP SUL</v>
      </c>
      <c r="E124" s="139" t="str">
        <f>IF(SP_SUL!T127="","*",SP_SUL!T127)</f>
        <v>ZPT-ZPG</v>
      </c>
      <c r="F124" s="145">
        <f>IF(SP_SUL!B127="","*",SP_SUL!B127)</f>
        <v>46058</v>
      </c>
      <c r="G124" s="145" t="str">
        <f>IF(SP_SUL!D127="","*",SP_SUL!D127)</f>
        <v>INFRA 1</v>
      </c>
      <c r="H124" s="145" t="str">
        <f>IF(SP_SUL!F127="","*",SP_SUL!F127)</f>
        <v>OUTRAS ATIVIDADES</v>
      </c>
      <c r="I124" s="145" t="str">
        <f>IF(SP_SUL!H127="","*",SP_SUL!H127)</f>
        <v>-</v>
      </c>
      <c r="J124" s="145" t="str">
        <f>IF(SP_SUL!I127="","*",SP_SUL!I127)</f>
        <v>-</v>
      </c>
      <c r="K124" s="139" t="str">
        <f>IF(SP_SUL!M127="","*",SP_SUL!M127)</f>
        <v>ZGM-ZZV</v>
      </c>
      <c r="L124" s="139" t="str">
        <f>IF(SP_SUL!N127="","*",SP_SUL!N127)</f>
        <v>1181171/1181172/ 117ZGM2/117ZGM1</v>
      </c>
      <c r="M124" s="140">
        <f>IF(SP_SUL!J127="","*",SP_SUL!J127)</f>
        <v>53</v>
      </c>
      <c r="N124" s="144">
        <f>IF(SP_SUL!K127="","*",SP_SUL!K127)</f>
        <v>117</v>
      </c>
      <c r="O124" s="144">
        <f>IF(SP_SUL!L127="","*",SP_SUL!L127)</f>
        <v>118</v>
      </c>
      <c r="P124" s="143">
        <f>IF(SP_SUL!O127="","*",SP_SUL!O127)</f>
        <v>0.41666666666666669</v>
      </c>
      <c r="Q124" s="143">
        <f>IF(SP_SUL!P127="","*",SP_SUL!P127)</f>
        <v>4.1666666666666664E-2</v>
      </c>
      <c r="R124" s="145" t="str">
        <f>IF(SP_SUL!Q127="","*",CONCATENATE(SP_SUL!Q127," ",SP_SUL!R127))</f>
        <v>1 BINÁRIO</v>
      </c>
      <c r="S124" s="145" t="str">
        <f>IF(SP_SUL!V127="","*",SP_SUL!V127)</f>
        <v>Moises / Romulo</v>
      </c>
      <c r="T124" s="145" t="str">
        <f>IF(SP_SUL!W127="","*",SP_SUL!W127)</f>
        <v>Manutenção Elétrica - CPFL solicita 1h de interdição das sb's 1181171/1181172/ 117ZGM2/117ZGM1 para lançamento dos cabos que passam sobre a ferrovia.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ZPT-ZPG</v>
      </c>
      <c r="F125" s="145">
        <f>IF(SP_SUL!B128="","*",SP_SUL!B128)</f>
        <v>46058</v>
      </c>
      <c r="G125" s="145" t="str">
        <f>IF(SP_SUL!D128="","*",SP_SUL!D128)</f>
        <v>EXPANSÃO TURMA 1</v>
      </c>
      <c r="H125" s="145" t="str">
        <f>IF(SP_SUL!F128="","*",SP_SUL!F128)</f>
        <v>EXPANSÃO - SOLDA</v>
      </c>
      <c r="I125" s="145" t="str">
        <f>IF(SP_SUL!H128="","*",SP_SUL!H128)</f>
        <v>-</v>
      </c>
      <c r="J125" s="145" t="str">
        <f>IF(SP_SUL!I128="","*",SP_SUL!I128)</f>
        <v>-</v>
      </c>
      <c r="K125" s="139" t="str">
        <f>IF(SP_SUL!M128="","*",SP_SUL!M128)</f>
        <v>ZZV-ZPG</v>
      </c>
      <c r="L125" s="139" t="str">
        <f>IF(SP_SUL!N128="","*",SP_SUL!N128)</f>
        <v>ZPGZZV</v>
      </c>
      <c r="M125" s="140">
        <f>IF(SP_SUL!J128="","*",SP_SUL!J128)</f>
        <v>53</v>
      </c>
      <c r="N125" s="144">
        <f>IF(SP_SUL!K128="","*",SP_SUL!K128)</f>
        <v>123.59</v>
      </c>
      <c r="O125" s="144" t="str">
        <f>IF(SP_SUL!L128="","*",SP_SUL!L128)</f>
        <v>-</v>
      </c>
      <c r="P125" s="143">
        <f>IF(SP_SUL!O128="","*",SP_SUL!O128)</f>
        <v>0.35416666666666669</v>
      </c>
      <c r="Q125" s="143">
        <f>IF(SP_SUL!P128="","*",SP_SUL!P128)</f>
        <v>6.25E-2</v>
      </c>
      <c r="R125" s="145" t="str">
        <f>IF(SP_SUL!Q128="","*",CONCATENATE(SP_SUL!Q128," ",SP_SUL!R128))</f>
        <v>1 Nº DE SOLDA</v>
      </c>
      <c r="S125" s="145" t="str">
        <f>IF(SP_SUL!V128="","*",SP_SUL!V128)</f>
        <v>Pedro</v>
      </c>
      <c r="T125" s="145" t="str">
        <f>IF(SP_SUL!W128="","*",SP_SUL!W128)</f>
        <v xml:space="preserve">Execução de solda - Condicionado a temperatura </v>
      </c>
      <c r="U125" s="137">
        <f ca="1">_xlfn.XLOOKUP(G125&amp;$U$2,BS_CONTROLE[CHAVE],BS_CONTROLE[Quantidade_11],"-")</f>
        <v>0</v>
      </c>
      <c r="V125" s="137" t="str">
        <f ca="1">_xlfn.XLOOKUP(G125&amp;$V$2,BS_CONTROLE[CHAVE],BS_CONTROLE[Quantidade_11],"-")</f>
        <v>-</v>
      </c>
      <c r="W125" s="137">
        <f ca="1">_xlfn.XLOOKUP(G125&amp;$W$2,BS_CONTROLE[CHAVE],BS_CONTROLE[Quantidade_11],"-")</f>
        <v>0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ZBV-ZRX</v>
      </c>
      <c r="F128" s="145" t="str">
        <f>IF(SP_SUL!B131="","*",SP_SUL!B131)</f>
        <v>*</v>
      </c>
      <c r="G128" s="145" t="str">
        <f>IF(SP_SUL!D131="","*",SP_SUL!D131)</f>
        <v>EXPANSÃO TURMA 1</v>
      </c>
      <c r="H128" s="145" t="str">
        <f>IF(SP_SUL!F131="","*",SP_SUL!F131)</f>
        <v>EXPANSÃO - SOLDA</v>
      </c>
      <c r="I128" s="145" t="str">
        <f>IF(SP_SUL!H131="","*",SP_SUL!H131)</f>
        <v>-</v>
      </c>
      <c r="J128" s="145" t="str">
        <f>IF(SP_SUL!I131="","*",SP_SUL!I131)</f>
        <v>-</v>
      </c>
      <c r="K128" s="139" t="str">
        <f>IF(SP_SUL!M131="","*",SP_SUL!M131)</f>
        <v>ZCD</v>
      </c>
      <c r="L128" s="139" t="str">
        <f>IF(SP_SUL!N131="","*",SP_SUL!N131)</f>
        <v>ZCD1</v>
      </c>
      <c r="M128" s="140">
        <f>IF(SP_SUL!J131="","*",SP_SUL!J131)</f>
        <v>70</v>
      </c>
      <c r="N128" s="144">
        <f>IF(SP_SUL!K131="","*",SP_SUL!K131)</f>
        <v>113.5</v>
      </c>
      <c r="O128" s="144" t="str">
        <f>IF(SP_SUL!L131="","*",SP_SUL!L131)</f>
        <v>-</v>
      </c>
      <c r="P128" s="143">
        <f>IF(SP_SUL!O131="","*",SP_SUL!O131)</f>
        <v>0.375</v>
      </c>
      <c r="Q128" s="143">
        <f>IF(SP_SUL!P131="","*",SP_SUL!P131)</f>
        <v>8.3333333333333329E-2</v>
      </c>
      <c r="R128" s="145" t="str">
        <f>IF(SP_SUL!Q131="","*",CONCATENATE(SP_SUL!Q131," ",SP_SUL!R131))</f>
        <v>1 Nº DE SOLDA</v>
      </c>
      <c r="S128" s="145" t="str">
        <f>IF(SP_SUL!V131="","*",SP_SUL!V131)</f>
        <v>Elder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0</v>
      </c>
      <c r="V128" s="137" t="str">
        <f ca="1">_xlfn.XLOOKUP(G128&amp;$V$2,BS_CONTROLE[CHAVE],BS_CONTROLE[Quantidade_11],"-")</f>
        <v>-</v>
      </c>
      <c r="W128" s="137">
        <f ca="1">_xlfn.XLOOKUP(G128&amp;$W$2,BS_CONTROLE[CHAVE],BS_CONTROLE[Quantidade_11],"-")</f>
        <v>0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ZBV-ZRX</v>
      </c>
      <c r="F129" s="145">
        <f>IF(SP_SUL!B132="","*",SP_SUL!B132)</f>
        <v>46059</v>
      </c>
      <c r="G129" s="145" t="str">
        <f>IF(SP_SUL!D132="","*",SP_SUL!D132)</f>
        <v>EXPANSÃO TURMA 1</v>
      </c>
      <c r="H129" s="145" t="str">
        <f>IF(SP_SUL!F132="","*",SP_SUL!F132)</f>
        <v>EXPANSÃO - ALÍVIO DE TENSÃO</v>
      </c>
      <c r="I129" s="145" t="str">
        <f>IF(SP_SUL!H132="","*",SP_SUL!H132)</f>
        <v>-</v>
      </c>
      <c r="J129" s="145" t="str">
        <f>IF(SP_SUL!I132="","*",SP_SUL!I132)</f>
        <v>-</v>
      </c>
      <c r="K129" s="139" t="str">
        <f>IF(SP_SUL!M132="","*",SP_SUL!M132)</f>
        <v>ZCD</v>
      </c>
      <c r="L129" s="139" t="str">
        <f>IF(SP_SUL!N132="","*",SP_SUL!N132)</f>
        <v>109ZCD2</v>
      </c>
      <c r="M129" s="140">
        <f>IF(SP_SUL!J132="","*",SP_SUL!J132)</f>
        <v>170</v>
      </c>
      <c r="N129" s="144">
        <f>IF(SP_SUL!K132="","*",SP_SUL!K132)</f>
        <v>110.35</v>
      </c>
      <c r="O129" s="144" t="str">
        <f>IF(SP_SUL!L132="","*",SP_SUL!L132)</f>
        <v>*</v>
      </c>
      <c r="P129" s="143">
        <f>IF(SP_SUL!O132="","*",SP_SUL!O132)</f>
        <v>0.375</v>
      </c>
      <c r="Q129" s="143">
        <f>IF(SP_SUL!P132="","*",SP_SUL!P132)</f>
        <v>8.3333333333333329E-2</v>
      </c>
      <c r="R129" s="145" t="str">
        <f>IF(SP_SUL!Q132="","*",CONCATENATE(SP_SUL!Q132," ",SP_SUL!R132))</f>
        <v>2 M</v>
      </c>
      <c r="S129" s="145" t="str">
        <f>IF(SP_SUL!V132="","*",SP_SUL!V132)</f>
        <v>Elder</v>
      </c>
      <c r="T129" s="145" t="str">
        <f>IF(SP_SUL!W132="","*",SP_SUL!W132)</f>
        <v>Alívio de tensão + Solda</v>
      </c>
      <c r="U129" s="137">
        <f ca="1">_xlfn.XLOOKUP(G129&amp;$U$2,BS_CONTROLE[CHAVE],BS_CONTROLE[Quantidade_11],"-")</f>
        <v>0</v>
      </c>
      <c r="V129" s="137" t="str">
        <f ca="1">_xlfn.XLOOKUP(G129&amp;$V$2,BS_CONTROLE[CHAVE],BS_CONTROLE[Quantidade_11],"-")</f>
        <v>-</v>
      </c>
      <c r="W129" s="137">
        <f ca="1">_xlfn.XLOOKUP(G129&amp;$W$2,BS_CONTROLE[CHAVE],BS_CONTROLE[Quantidade_11],"-")</f>
        <v>0</v>
      </c>
    </row>
    <row r="130" spans="1:23" hidden="1">
      <c r="A130" s="146" t="str">
        <f>IF(SP_SUL!Y133="","*",SP_SUL!Y133)</f>
        <v>OPORTUNIDADE</v>
      </c>
      <c r="B130" s="146" t="str">
        <f>IF(SP_SUL!X133="","*",SP_SUL!X133)</f>
        <v>Oportunidade</v>
      </c>
      <c r="C130" s="146" t="str">
        <f>IF(SP_SUL!Z133="","*",SP_SUL!Z133)</f>
        <v>*</v>
      </c>
      <c r="D130" s="139" t="str">
        <f>IF(SP_SUL!S133="","*",SP_SUL!S133)</f>
        <v>SP SUL</v>
      </c>
      <c r="E130" s="139" t="str">
        <f>IF(SP_SUL!T133="","*",SP_SUL!T133)</f>
        <v>ZBV-ZRX</v>
      </c>
      <c r="F130" s="145">
        <f>IF(SP_SUL!B133="","*",SP_SUL!B133)</f>
        <v>46059</v>
      </c>
      <c r="G130" s="145" t="str">
        <f>IF(SP_SUL!D133="","*",SP_SUL!D133)</f>
        <v>KLECIO (TP-699)</v>
      </c>
      <c r="H130" s="145" t="str">
        <f>IF(SP_SUL!F133="","*",SP_SUL!F133)</f>
        <v>PDM - SOLDA</v>
      </c>
      <c r="I130" s="145" t="str">
        <f>IF(SP_SUL!H133="","*",SP_SUL!H133)</f>
        <v>-</v>
      </c>
      <c r="J130" s="145" t="str">
        <f>IF(SP_SUL!I133="","*",SP_SUL!I133)</f>
        <v>-</v>
      </c>
      <c r="K130" s="139" t="str">
        <f>IF(SP_SUL!M133="","*",SP_SUL!M133)</f>
        <v>ZSW-2</v>
      </c>
      <c r="L130" s="139" t="str">
        <f>IF(SP_SUL!N133="","*",SP_SUL!N133)</f>
        <v>ZSWS</v>
      </c>
      <c r="M130" s="140">
        <f>IF(SP_SUL!J133="","*",SP_SUL!J133)</f>
        <v>70</v>
      </c>
      <c r="N130" s="144">
        <f>IF(SP_SUL!K133="","*",SP_SUL!K133)</f>
        <v>87.3</v>
      </c>
      <c r="O130" s="144" t="str">
        <f>IF(SP_SUL!L133="","*",SP_SUL!L133)</f>
        <v>-</v>
      </c>
      <c r="P130" s="143">
        <f>IF(SP_SUL!O133="","*",SP_SUL!O133)</f>
        <v>0.375</v>
      </c>
      <c r="Q130" s="143">
        <f>IF(SP_SUL!P133="","*",SP_SUL!P133)</f>
        <v>6.25E-2</v>
      </c>
      <c r="R130" s="145" t="str">
        <f>IF(SP_SUL!Q133="","*",CONCATENATE(SP_SUL!Q133," ",SP_SUL!R133))</f>
        <v>1 Nº DE SOLDA</v>
      </c>
      <c r="S130" s="145" t="str">
        <f>IF(SP_SUL!V133="","*",SP_SUL!V133)</f>
        <v xml:space="preserve">Klecio </v>
      </c>
      <c r="T130" s="145" t="str">
        <f>IF(SP_SUL!W133="","*",SP_SUL!W133)</f>
        <v xml:space="preserve">Execução de solda - Condicionado a temperatura </v>
      </c>
      <c r="U130" s="137">
        <f ca="1">_xlfn.XLOOKUP(G130&amp;$U$2,BS_CONTROLE[CHAVE],BS_CONTROLE[Quantidade_11],"-")</f>
        <v>0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ZBV-ZRX</v>
      </c>
      <c r="F131" s="145">
        <f>IF(SP_SUL!B134="","*",SP_SUL!B134)</f>
        <v>46059</v>
      </c>
      <c r="G131" s="145" t="str">
        <f>IF(SP_SUL!D134="","*",SP_SUL!D134)</f>
        <v>V48</v>
      </c>
      <c r="H131" s="145" t="str">
        <f>IF(SP_SUL!F134="","*",SP_SUL!F134)</f>
        <v>MECANIZAÇÃO - SOCADORA</v>
      </c>
      <c r="I131" s="145" t="str">
        <f>IF(SP_SUL!H134="","*",SP_SUL!H134)</f>
        <v>ZAC2</v>
      </c>
      <c r="J131" s="145" t="str">
        <f>IF(SP_SUL!I134="","*",SP_SUL!I134)</f>
        <v>ZAC2</v>
      </c>
      <c r="K131" s="139" t="str">
        <f>IF(SP_SUL!M134="","*",SP_SUL!M134)</f>
        <v>ZAC-ZSW</v>
      </c>
      <c r="L131" s="139" t="str">
        <f>IF(SP_SUL!N134="","*",SP_SUL!N134)</f>
        <v>ZACZSW</v>
      </c>
      <c r="M131" s="140">
        <f>IF(SP_SUL!J134="","*",SP_SUL!J134)</f>
        <v>70</v>
      </c>
      <c r="N131" s="144">
        <f>IF(SP_SUL!K134="","*",SP_SUL!K134)</f>
        <v>82.5</v>
      </c>
      <c r="O131" s="144">
        <f>IF(SP_SUL!L134="","*",SP_SUL!L134)</f>
        <v>87</v>
      </c>
      <c r="P131" s="143">
        <f>IF(SP_SUL!O134="","*",SP_SUL!O134)</f>
        <v>0.35416666666666669</v>
      </c>
      <c r="Q131" s="143">
        <f>IF(SP_SUL!P134="","*",SP_SUL!P134)</f>
        <v>8.3333333333333329E-2</v>
      </c>
      <c r="R131" s="145" t="str">
        <f>IF(SP_SUL!Q134="","*",CONCATENATE(SP_SUL!Q134," ",SP_SUL!R134))</f>
        <v>510 M</v>
      </c>
      <c r="S131" s="145" t="str">
        <f>IF(SP_SUL!V134="","*",SP_SUL!V134)</f>
        <v>Ezequiel</v>
      </c>
      <c r="T131" s="145" t="str">
        <f>IF(SP_SUL!W134="","*",SP_SUL!W134)</f>
        <v xml:space="preserve">Socaria mecanizada </v>
      </c>
      <c r="U131" s="137" t="str">
        <f ca="1">_xlfn.XLOOKUP(G131&amp;$U$2,BS_CONTROLE[CHAVE],BS_CONTROLE[Quantidade_11],"-")</f>
        <v>-</v>
      </c>
      <c r="V131" s="137" t="str">
        <f ca="1">_xlfn.XLOOKUP(G131&amp;$V$2,BS_CONTROLE[CHAVE],BS_CONTROLE[Quantidade_11],"-")</f>
        <v>-</v>
      </c>
      <c r="W131" s="137">
        <f ca="1">_xlfn.XLOOKUP(G131&amp;$W$2,BS_CONTROLE[CHAVE],BS_CONTROLE[Quantidade_11],"-")</f>
        <v>1</v>
      </c>
    </row>
    <row r="132" spans="1:23" hidden="1">
      <c r="A132" s="146" t="str">
        <f>IF(SP_SUL!Y135="","*",SP_SUL!Y135)</f>
        <v>OPORTUNIDADE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ZBV-ZRX</v>
      </c>
      <c r="F132" s="145">
        <f>IF(SP_SUL!B135="","*",SP_SUL!B135)</f>
        <v>46059</v>
      </c>
      <c r="G132" s="145" t="str">
        <f>IF(SP_SUL!D135="","*",SP_SUL!D135)</f>
        <v>W58</v>
      </c>
      <c r="H132" s="145" t="str">
        <f>IF(SP_SUL!F135="","*",SP_SUL!F135)</f>
        <v>RECOLHIMENTO DE DORMENTE</v>
      </c>
      <c r="I132" s="145">
        <f>IF(SP_SUL!H135="","*",SP_SUL!H135)</f>
        <v>106109</v>
      </c>
      <c r="J132" s="145">
        <f>IF(SP_SUL!I135="","*",SP_SUL!I135)</f>
        <v>106109</v>
      </c>
      <c r="K132" s="139" t="str">
        <f>IF(SP_SUL!M135="","*",SP_SUL!M135)</f>
        <v>ZBM-ZHO</v>
      </c>
      <c r="L132" s="139" t="str">
        <f>IF(SP_SUL!N135="","*",SP_SUL!N135)</f>
        <v>K57ZHO</v>
      </c>
      <c r="M132" s="140">
        <f>IF(SP_SUL!J135="","*",SP_SUL!J135)</f>
        <v>68</v>
      </c>
      <c r="N132" s="144">
        <f>IF(SP_SUL!K135="","*",SP_SUL!K135)</f>
        <v>57</v>
      </c>
      <c r="O132" s="144">
        <f>IF(SP_SUL!L135="","*",SP_SUL!L135)</f>
        <v>53</v>
      </c>
      <c r="P132" s="143">
        <f>IF(SP_SUL!O135="","*",SP_SUL!O135)</f>
        <v>0.33333333333333331</v>
      </c>
      <c r="Q132" s="143">
        <f>IF(SP_SUL!P135="","*",SP_SUL!P135)</f>
        <v>4.1666666666666664E-2</v>
      </c>
      <c r="R132" s="145" t="str">
        <f>IF(SP_SUL!Q135="","*",CONCATENATE(SP_SUL!Q135," ",SP_SUL!R135))</f>
        <v>100 Nº DE PEÇAS</v>
      </c>
      <c r="S132" s="145" t="str">
        <f>IF(SP_SUL!V135="","*",SP_SUL!V135)</f>
        <v>Israel</v>
      </c>
      <c r="T132" s="145" t="str">
        <f>IF(SP_SUL!W135="","*",SP_SUL!W135)</f>
        <v xml:space="preserve">Recolhimento de dormentes  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>
        <f ca="1">_xlfn.XLOOKUP(G132&amp;$W$2,BS_CONTROLE[CHAVE],BS_CONTROLE[Quantidade_11],"-")</f>
        <v>88</v>
      </c>
    </row>
    <row r="133" spans="1:23" hidden="1">
      <c r="A133" s="146" t="str">
        <f>IF(SP_SUL!Y136="","*",SP_SUL!Y136)</f>
        <v>*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ZKE-ZEV</v>
      </c>
      <c r="F133" s="145">
        <f>IF(SP_SUL!B136="","*",SP_SUL!B136)</f>
        <v>46059</v>
      </c>
      <c r="G133" s="145" t="str">
        <f>IF(SP_SUL!D136="","*",SP_SUL!D136)</f>
        <v>CLEBISON (TP-728)</v>
      </c>
      <c r="H133" s="145" t="str">
        <f>IF(SP_SUL!F136="","*",SP_SUL!F136)</f>
        <v>PDM - SOLDA</v>
      </c>
      <c r="I133" s="145" t="str">
        <f>IF(SP_SUL!H136="","*",SP_SUL!H136)</f>
        <v>-</v>
      </c>
      <c r="J133" s="145" t="str">
        <f>IF(SP_SUL!I136="","*",SP_SUL!I136)</f>
        <v>-</v>
      </c>
      <c r="K133" s="139" t="str">
        <f>IF(SP_SUL!M136="","*",SP_SUL!M136)</f>
        <v>ZWW-ZKW</v>
      </c>
      <c r="L133" s="139" t="str">
        <f>IF(SP_SUL!N136="","*",SP_SUL!N136)</f>
        <v>K93K911</v>
      </c>
      <c r="M133" s="140">
        <f>IF(SP_SUL!J136="","*",SP_SUL!J136)</f>
        <v>48</v>
      </c>
      <c r="N133" s="144">
        <f>IF(SP_SUL!K136="","*",SP_SUL!K136)</f>
        <v>91.5</v>
      </c>
      <c r="O133" s="144" t="str">
        <f>IF(SP_SUL!L136="","*",SP_SUL!L136)</f>
        <v>-</v>
      </c>
      <c r="P133" s="143">
        <f>IF(SP_SUL!O136="","*",SP_SUL!O136)</f>
        <v>0.375</v>
      </c>
      <c r="Q133" s="143">
        <f>IF(SP_SUL!P136="","*",SP_SUL!P136)</f>
        <v>6.25E-2</v>
      </c>
      <c r="R133" s="145" t="str">
        <f>IF(SP_SUL!Q136="","*",CONCATENATE(SP_SUL!Q136," ",SP_SUL!R136))</f>
        <v>1 Nº DE SOLDA</v>
      </c>
      <c r="S133" s="145" t="str">
        <f>IF(SP_SUL!V136="","*",SP_SUL!V136)</f>
        <v>Felipe</v>
      </c>
      <c r="T133" s="145" t="str">
        <f>IF(SP_SUL!W136="","*",SP_SUL!W136)</f>
        <v xml:space="preserve">Execução de solda - Condicionado a temperatura </v>
      </c>
      <c r="U133" s="137">
        <f ca="1">_xlfn.XLOOKUP(G133&amp;$U$2,BS_CONTROLE[CHAVE],BS_CONTROLE[Quantidade_11],"-")</f>
        <v>0</v>
      </c>
      <c r="V133" s="137" t="str">
        <f ca="1">_xlfn.XLOOKUP(G133&amp;$V$2,BS_CONTROLE[CHAVE],BS_CONTROLE[Quantidade_11],"-")</f>
        <v>-</v>
      </c>
      <c r="W133" s="137">
        <f ca="1">_xlfn.XLOOKUP(G133&amp;$W$2,BS_CONTROLE[CHAVE],BS_CONTROLE[Quantidade_11],"-")</f>
        <v>0</v>
      </c>
    </row>
    <row r="134" spans="1:23" hidden="1">
      <c r="A134" s="146" t="str">
        <f>IF(SP_SUL!Y137="","*",SP_SUL!Y137)</f>
        <v>*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ZKE-ZEV</v>
      </c>
      <c r="F134" s="145">
        <f>IF(SP_SUL!B137="","*",SP_SUL!B137)</f>
        <v>46059</v>
      </c>
      <c r="G134" s="145" t="str">
        <f>IF(SP_SUL!D137="","*",SP_SUL!D137)</f>
        <v>ISMAEL(TP-726)</v>
      </c>
      <c r="H134" s="145" t="str">
        <f>IF(SP_SUL!F137="","*",SP_SUL!F137)</f>
        <v>PDM - SOLDA</v>
      </c>
      <c r="I134" s="145" t="str">
        <f>IF(SP_SUL!H137="","*",SP_SUL!H137)</f>
        <v>-</v>
      </c>
      <c r="J134" s="145" t="str">
        <f>IF(SP_SUL!I137="","*",SP_SUL!I137)</f>
        <v>-</v>
      </c>
      <c r="K134" s="139" t="str">
        <f>IF(SP_SUL!M137="","*",SP_SUL!M137)</f>
        <v>ZWW-ZKW</v>
      </c>
      <c r="L134" s="139" t="str">
        <f>IF(SP_SUL!N137="","*",SP_SUL!N137)</f>
        <v>K93K911</v>
      </c>
      <c r="M134" s="140">
        <f>IF(SP_SUL!J137="","*",SP_SUL!J137)</f>
        <v>48</v>
      </c>
      <c r="N134" s="144">
        <f>IF(SP_SUL!K137="","*",SP_SUL!K137)</f>
        <v>91.5</v>
      </c>
      <c r="O134" s="144" t="str">
        <f>IF(SP_SUL!L137="","*",SP_SUL!L137)</f>
        <v>-</v>
      </c>
      <c r="P134" s="143">
        <f>IF(SP_SUL!O137="","*",SP_SUL!O137)</f>
        <v>0.375</v>
      </c>
      <c r="Q134" s="143">
        <f>IF(SP_SUL!P137="","*",SP_SUL!P137)</f>
        <v>6.25E-2</v>
      </c>
      <c r="R134" s="145" t="str">
        <f>IF(SP_SUL!Q137="","*",CONCATENATE(SP_SUL!Q137," ",SP_SUL!R137))</f>
        <v>1 Nº DE SOLDA</v>
      </c>
      <c r="S134" s="145" t="str">
        <f>IF(SP_SUL!V137="","*",SP_SUL!V137)</f>
        <v>Felipe</v>
      </c>
      <c r="T134" s="145" t="str">
        <f>IF(SP_SUL!W137="","*",SP_SUL!W137)</f>
        <v xml:space="preserve">Execução de solda - Condicionado a temperatura </v>
      </c>
      <c r="U134" s="137">
        <f ca="1">_xlfn.XLOOKUP(G134&amp;$U$2,BS_CONTROLE[CHAVE],BS_CONTROLE[Quantidade_11],"-")</f>
        <v>0</v>
      </c>
      <c r="V134" s="137" t="str">
        <f ca="1">_xlfn.XLOOKUP(G134&amp;$V$2,BS_CONTROLE[CHAVE],BS_CONTROLE[Quantidade_11],"-")</f>
        <v>-</v>
      </c>
      <c r="W134" s="137">
        <f ca="1">_xlfn.XLOOKUP(G134&amp;$W$2,BS_CONTROLE[CHAVE],BS_CONTROLE[Quantidade_11],"-")</f>
        <v>0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ZBV-ZKE</v>
      </c>
      <c r="F135" s="145">
        <f>IF(SP_SUL!B138="","*",SP_SUL!B138)</f>
        <v>46059</v>
      </c>
      <c r="G135" s="145" t="str">
        <f>IF(SP_SUL!D138="","*",SP_SUL!D138)</f>
        <v>V42</v>
      </c>
      <c r="H135" s="145" t="str">
        <f>IF(SP_SUL!F138="","*",SP_SUL!F138)</f>
        <v>MECANIZAÇÃO - SOCADORA</v>
      </c>
      <c r="I135" s="145" t="str">
        <f>IF(SP_SUL!H138="","*",SP_SUL!H138)</f>
        <v>ZYU1</v>
      </c>
      <c r="J135" s="145" t="str">
        <f>IF(SP_SUL!I138="","*",SP_SUL!I138)</f>
        <v>ZYU1</v>
      </c>
      <c r="K135" s="139" t="str">
        <f>IF(SP_SUL!M138="","*",SP_SUL!M138)</f>
        <v>ZYU-ZST</v>
      </c>
      <c r="L135" s="139" t="str">
        <f>IF(SP_SUL!N138="","*",SP_SUL!N138)</f>
        <v>206ZST</v>
      </c>
      <c r="M135" s="140">
        <f>IF(SP_SUL!J138="","*",SP_SUL!J138)</f>
        <v>56</v>
      </c>
      <c r="N135" s="144">
        <f>IF(SP_SUL!K138="","*",SP_SUL!K138)</f>
        <v>208</v>
      </c>
      <c r="O135" s="144">
        <f>IF(SP_SUL!L138="","*",SP_SUL!L138)</f>
        <v>206</v>
      </c>
      <c r="P135" s="143">
        <f>IF(SP_SUL!O138="","*",SP_SUL!O138)</f>
        <v>0.35416666666666669</v>
      </c>
      <c r="Q135" s="143">
        <f>IF(SP_SUL!P138="","*",SP_SUL!P138)</f>
        <v>8.3333333333333329E-2</v>
      </c>
      <c r="R135" s="145" t="str">
        <f>IF(SP_SUL!Q138="","*",CONCATENATE(SP_SUL!Q138," ",SP_SUL!R138))</f>
        <v>400 M</v>
      </c>
      <c r="S135" s="145" t="str">
        <f>IF(SP_SUL!V138="","*",SP_SUL!V138)</f>
        <v>Ezequiel</v>
      </c>
      <c r="T135" s="145" t="str">
        <f>IF(SP_SUL!W138="","*",SP_SUL!W138)</f>
        <v xml:space="preserve">Socaria mecanizada </v>
      </c>
      <c r="U135" s="137" t="str">
        <f ca="1">_xlfn.XLOOKUP(G135&amp;$U$2,BS_CONTROLE[CHAVE],BS_CONTROLE[Quantidade_11],"-")</f>
        <v>-</v>
      </c>
      <c r="V135" s="137" t="str">
        <f ca="1">_xlfn.XLOOKUP(G135&amp;$V$2,BS_CONTROLE[CHAVE],BS_CONTROLE[Quantidade_11],"-")</f>
        <v>-</v>
      </c>
      <c r="W135" s="137">
        <f ca="1">_xlfn.XLOOKUP(G135&amp;$W$2,BS_CONTROLE[CHAVE],BS_CONTROLE[Quantidade_11],"-")</f>
        <v>1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ZBV-ZKE</v>
      </c>
      <c r="F136" s="145">
        <f>IF(SP_SUL!B139="","*",SP_SUL!B139)</f>
        <v>46059</v>
      </c>
      <c r="G136" s="145" t="str">
        <f>IF(SP_SUL!D139="","*",SP_SUL!D139)</f>
        <v>EDSON (TP-780)</v>
      </c>
      <c r="H136" s="145" t="str">
        <f>IF(SP_SUL!F139="","*",SP_SUL!F139)</f>
        <v>PDM - SUBSTITUIÇÃO - DORMENTE</v>
      </c>
      <c r="I136" s="145" t="str">
        <f>IF(SP_SUL!H139="","*",SP_SUL!H139)</f>
        <v>-</v>
      </c>
      <c r="J136" s="145" t="str">
        <f>IF(SP_SUL!I139="","*",SP_SUL!I139)</f>
        <v>-</v>
      </c>
      <c r="K136" s="139" t="str">
        <f>IF(SP_SUL!M139="","*",SP_SUL!M139)</f>
        <v>ZYU-ZST</v>
      </c>
      <c r="L136" s="139" t="str">
        <f>IF(SP_SUL!N139="","*",SP_SUL!N139)</f>
        <v>ZYU206</v>
      </c>
      <c r="M136" s="140">
        <f>IF(SP_SUL!J139="","*",SP_SUL!J139)</f>
        <v>56</v>
      </c>
      <c r="N136" s="144">
        <f>IF(SP_SUL!K139="","*",SP_SUL!K139)</f>
        <v>205</v>
      </c>
      <c r="O136" s="144" t="str">
        <f>IF(SP_SUL!L139="","*",SP_SUL!L139)</f>
        <v>-</v>
      </c>
      <c r="P136" s="143">
        <f>IF(SP_SUL!O139="","*",SP_SUL!O139)</f>
        <v>0.375</v>
      </c>
      <c r="Q136" s="143">
        <f>IF(SP_SUL!P139="","*",SP_SUL!P139)</f>
        <v>8.3333333333333329E-2</v>
      </c>
      <c r="R136" s="145" t="str">
        <f>IF(SP_SUL!Q139="","*",CONCATENATE(SP_SUL!Q139," ",SP_SUL!R139))</f>
        <v>40 Nº DE DORMENTES</v>
      </c>
      <c r="S136" s="145" t="str">
        <f>IF(SP_SUL!V139="","*",SP_SUL!V139)</f>
        <v xml:space="preserve">Edson </v>
      </c>
      <c r="T136" s="145" t="str">
        <f>IF(SP_SUL!W139="","*",SP_SUL!W139)</f>
        <v>PDM - Substituição de dormentes</v>
      </c>
      <c r="U136" s="137">
        <f ca="1">_xlfn.XLOOKUP(G136&amp;$U$2,BS_CONTROLE[CHAVE],BS_CONTROLE[Quantidade_11],"-")</f>
        <v>0</v>
      </c>
      <c r="V136" s="137" t="str">
        <f ca="1">_xlfn.XLOOKUP(G136&amp;$V$2,BS_CONTROLE[CHAVE],BS_CONTROLE[Quantidade_11],"-")</f>
        <v>-</v>
      </c>
      <c r="W136" s="137" t="str">
        <f ca="1">_xlfn.XLOOKUP(G136&amp;$W$2,BS_CONTROLE[CHAVE],BS_CONTROLE[Quantidade_11],"-")</f>
        <v>-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ZBV-ZKE</v>
      </c>
      <c r="F137" s="145">
        <f>IF(SP_SUL!B140="","*",SP_SUL!B140)</f>
        <v>46059</v>
      </c>
      <c r="G137" s="145" t="str">
        <f>IF(SP_SUL!D140="","*",SP_SUL!D140)</f>
        <v>ROGÉRIO (TP-730)</v>
      </c>
      <c r="H137" s="145" t="str">
        <f>IF(SP_SUL!F140="","*",SP_SUL!F140)</f>
        <v>PDM - SUBSTITUIÇÃO - DORMENTE</v>
      </c>
      <c r="I137" s="145" t="str">
        <f>IF(SP_SUL!H140="","*",SP_SUL!H140)</f>
        <v>-</v>
      </c>
      <c r="J137" s="145" t="str">
        <f>IF(SP_SUL!I140="","*",SP_SUL!I140)</f>
        <v>-</v>
      </c>
      <c r="K137" s="139" t="str">
        <f>IF(SP_SUL!M140="","*",SP_SUL!M140)</f>
        <v>ZYU-ZST</v>
      </c>
      <c r="L137" s="139" t="str">
        <f>IF(SP_SUL!N140="","*",SP_SUL!N140)</f>
        <v>ZYU206</v>
      </c>
      <c r="M137" s="140">
        <f>IF(SP_SUL!J140="","*",SP_SUL!J140)</f>
        <v>56</v>
      </c>
      <c r="N137" s="144">
        <f>IF(SP_SUL!K140="","*",SP_SUL!K140)</f>
        <v>205</v>
      </c>
      <c r="O137" s="144" t="str">
        <f>IF(SP_SUL!L140="","*",SP_SUL!L140)</f>
        <v>-</v>
      </c>
      <c r="P137" s="143">
        <f>IF(SP_SUL!O140="","*",SP_SUL!O140)</f>
        <v>0.375</v>
      </c>
      <c r="Q137" s="143">
        <f>IF(SP_SUL!P140="","*",SP_SUL!P140)</f>
        <v>8.3333333333333329E-2</v>
      </c>
      <c r="R137" s="145" t="str">
        <f>IF(SP_SUL!Q140="","*",CONCATENATE(SP_SUL!Q140," ",SP_SUL!R140))</f>
        <v>40 Nº DE DORMENTES</v>
      </c>
      <c r="S137" s="145" t="str">
        <f>IF(SP_SUL!V140="","*",SP_SUL!V140)</f>
        <v>Rogerio</v>
      </c>
      <c r="T137" s="145" t="str">
        <f>IF(SP_SUL!W140="","*",SP_SUL!W140)</f>
        <v>PDM - Substituição de dormentes</v>
      </c>
      <c r="U137" s="137">
        <f ca="1">_xlfn.XLOOKUP(G137&amp;$U$2,BS_CONTROLE[CHAVE],BS_CONTROLE[Quantidade_11],"-")</f>
        <v>0</v>
      </c>
      <c r="V137" s="137" t="str">
        <f ca="1">_xlfn.XLOOKUP(G137&amp;$V$2,BS_CONTROLE[CHAVE],BS_CONTROLE[Quantidade_11],"-")</f>
        <v>-</v>
      </c>
      <c r="W137" s="137" t="str">
        <f ca="1">_xlfn.XLOOKUP(G137&amp;$W$2,BS_CONTROLE[CHAVE],BS_CONTROLE[Quantidade_11],"-")</f>
        <v>-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ZBV-ZKE</v>
      </c>
      <c r="F138" s="145">
        <f>IF(SP_SUL!B141="","*",SP_SUL!B141)</f>
        <v>46059</v>
      </c>
      <c r="G138" s="145" t="str">
        <f>IF(SP_SUL!D141="","*",SP_SUL!D141)</f>
        <v>DANIEL (TP-647)</v>
      </c>
      <c r="H138" s="145" t="str">
        <f>IF(SP_SUL!F141="","*",SP_SUL!F141)</f>
        <v>PDM - SOLDA</v>
      </c>
      <c r="I138" s="145" t="str">
        <f>IF(SP_SUL!H141="","*",SP_SUL!H141)</f>
        <v>-</v>
      </c>
      <c r="J138" s="145" t="str">
        <f>IF(SP_SUL!I141="","*",SP_SUL!I141)</f>
        <v>-</v>
      </c>
      <c r="K138" s="139" t="str">
        <f>IF(SP_SUL!M141="","*",SP_SUL!M141)</f>
        <v>ZYU</v>
      </c>
      <c r="L138" s="139" t="str">
        <f>IF(SP_SUL!N141="","*",SP_SUL!N141)</f>
        <v>ZYU1</v>
      </c>
      <c r="M138" s="140">
        <f>IF(SP_SUL!J141="","*",SP_SUL!J141)</f>
        <v>49</v>
      </c>
      <c r="N138" s="144">
        <f>IF(SP_SUL!K141="","*",SP_SUL!K141)</f>
        <v>201.5</v>
      </c>
      <c r="O138" s="144">
        <f>IF(SP_SUL!L141="","*",SP_SUL!L141)</f>
        <v>202</v>
      </c>
      <c r="P138" s="143">
        <f>IF(SP_SUL!O141="","*",SP_SUL!O141)</f>
        <v>0.375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Daniel</v>
      </c>
      <c r="T138" s="145" t="str">
        <f>IF(SP_SUL!W141="","*",SP_SUL!W141)</f>
        <v xml:space="preserve">Execução de solda - Condicionado a temperatura 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ZBV-ZKE</v>
      </c>
      <c r="F139" s="145">
        <f>IF(SP_SUL!B142="","*",SP_SUL!B142)</f>
        <v>46059</v>
      </c>
      <c r="G139" s="145" t="str">
        <f>IF(SP_SUL!D142="","*",SP_SUL!D142)</f>
        <v>W59</v>
      </c>
      <c r="H139" s="145" t="str">
        <f>IF(SP_SUL!F142="","*",SP_SUL!F142)</f>
        <v>PDM - DESCARGA - DORMENTE</v>
      </c>
      <c r="I139" s="145" t="str">
        <f>IF(SP_SUL!H142="","*",SP_SUL!H142)</f>
        <v>ZYU1</v>
      </c>
      <c r="J139" s="145" t="str">
        <f>IF(SP_SUL!I142="","*",SP_SUL!I142)</f>
        <v>ZYU1</v>
      </c>
      <c r="K139" s="139" t="str">
        <f>IF(SP_SUL!M142="","*",SP_SUL!M142)</f>
        <v>ZYU</v>
      </c>
      <c r="L139" s="139" t="str">
        <f>IF(SP_SUL!N142="","*",SP_SUL!N142)</f>
        <v>ZYU1 / ZFY1981</v>
      </c>
      <c r="M139" s="140">
        <f>IF(SP_SUL!J142="","*",SP_SUL!J142)</f>
        <v>49</v>
      </c>
      <c r="N139" s="144">
        <f>IF(SP_SUL!K142="","*",SP_SUL!K142)</f>
        <v>203.57</v>
      </c>
      <c r="O139" s="144">
        <f>IF(SP_SUL!L142="","*",SP_SUL!L142)</f>
        <v>198.57</v>
      </c>
      <c r="P139" s="143">
        <f>IF(SP_SUL!O142="","*",SP_SUL!O142)</f>
        <v>0.35416666666666669</v>
      </c>
      <c r="Q139" s="143">
        <f>IF(SP_SUL!P142="","*",SP_SUL!P142)</f>
        <v>6.25E-2</v>
      </c>
      <c r="R139" s="145" t="str">
        <f>IF(SP_SUL!Q142="","*",CONCATENATE(SP_SUL!Q142," ",SP_SUL!R142))</f>
        <v>415 Nº DE DORMENTES</v>
      </c>
      <c r="S139" s="145" t="str">
        <f>IF(SP_SUL!V142="","*",SP_SUL!V142)</f>
        <v>Henrique</v>
      </c>
      <c r="T139" s="145" t="str">
        <f>IF(SP_SUL!W142="","*",SP_SUL!W142)</f>
        <v>PDM - Descarga de dormentes</v>
      </c>
      <c r="U139" s="137">
        <f ca="1">_xlfn.XLOOKUP(G139&amp;$U$2,BS_CONTROLE[CHAVE],BS_CONTROLE[Quantidade_11],"-")</f>
        <v>0</v>
      </c>
      <c r="V139" s="137" t="str">
        <f ca="1">_xlfn.XLOOKUP(G139&amp;$V$2,BS_CONTROLE[CHAVE],BS_CONTROLE[Quantidade_11],"-")</f>
        <v>-</v>
      </c>
      <c r="W139" s="137" t="str">
        <f ca="1">_xlfn.XLOOKUP(G139&amp;$W$2,BS_CONTROLE[CHAVE],BS_CONTROLE[Quantidade_11],"-")</f>
        <v>-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 hidden="1">
      <c r="A141" s="146" t="str">
        <f>IF(SP_SUL!Y144="","*",SP_SUL!Y144)</f>
        <v>OPORTUNIDADE</v>
      </c>
      <c r="B141" s="146" t="str">
        <f>IF(SP_SUL!X144="","*",SP_SUL!X144)</f>
        <v>Oportunidade</v>
      </c>
      <c r="C141" s="146" t="str">
        <f>IF(SP_SUL!Z144="","*",SP_SUL!Z144)</f>
        <v>*</v>
      </c>
      <c r="D141" s="139" t="str">
        <f>IF(SP_SUL!S144="","*",SP_SUL!S144)</f>
        <v>SP SUL</v>
      </c>
      <c r="E141" s="139" t="str">
        <f>IF(SP_SUL!T144="","*",SP_SUL!T144)</f>
        <v>ZKE-ZEV</v>
      </c>
      <c r="F141" s="145">
        <f>IF(SP_SUL!B144="","*",SP_SUL!B144)</f>
        <v>46059</v>
      </c>
      <c r="G141" s="145" t="str">
        <f>IF(SP_SUL!D144="","*",SP_SUL!D144)</f>
        <v>E17</v>
      </c>
      <c r="H141" s="145" t="str">
        <f>IF(SP_SUL!F144="","*",SP_SUL!F144)</f>
        <v>CAMINHÃO DE SOLDA</v>
      </c>
      <c r="I141" s="145" t="str">
        <f>IF(SP_SUL!H144="","*",SP_SUL!H144)</f>
        <v>102ZKW2</v>
      </c>
      <c r="J141" s="145" t="str">
        <f>IF(SP_SUL!I144="","*",SP_SUL!I144)</f>
        <v>102ZKW2</v>
      </c>
      <c r="K141" s="139" t="str">
        <f>IF(SP_SUL!M144="","*",SP_SUL!M144)</f>
        <v>ZKE-ZWW</v>
      </c>
      <c r="L141" s="139" t="str">
        <f>IF(SP_SUL!N144="","*",SP_SUL!N144)</f>
        <v>K83K802</v>
      </c>
      <c r="M141" s="140">
        <f>IF(SP_SUL!J144="","*",SP_SUL!J144)</f>
        <v>55</v>
      </c>
      <c r="N141" s="144">
        <f>IF(SP_SUL!K144="","*",SP_SUL!K144)</f>
        <v>81</v>
      </c>
      <c r="O141" s="144">
        <f>IF(SP_SUL!L144="","*",SP_SUL!L144)</f>
        <v>82</v>
      </c>
      <c r="P141" s="143">
        <f>IF(SP_SUL!O144="","*",SP_SUL!O144)</f>
        <v>0.375</v>
      </c>
      <c r="Q141" s="143">
        <f>IF(SP_SUL!P144="","*",SP_SUL!P144)</f>
        <v>0.16666666666666666</v>
      </c>
      <c r="R141" s="145" t="str">
        <f>IF(SP_SUL!Q144="","*",CONCATENATE(SP_SUL!Q144," ",SP_SUL!R144))</f>
        <v>4 Nº DE SOLDA</v>
      </c>
      <c r="S141" s="145" t="str">
        <f>IF(SP_SUL!V144="","*",SP_SUL!V144)</f>
        <v>Higor</v>
      </c>
      <c r="T141" s="145" t="str">
        <f>IF(SP_SUL!W144="","*",SP_SUL!W144)</f>
        <v>Caminhão de solda</v>
      </c>
      <c r="U141" s="137">
        <f ca="1">_xlfn.XLOOKUP(G141&amp;$U$2,BS_CONTROLE[CHAVE],BS_CONTROLE[Quantidade_11],"-")</f>
        <v>0</v>
      </c>
      <c r="V141" s="137">
        <f ca="1">_xlfn.XLOOKUP(G141&amp;$V$2,BS_CONTROLE[CHAVE],BS_CONTROLE[Quantidade_11],"-")</f>
        <v>1</v>
      </c>
      <c r="W141" s="137">
        <f ca="1">_xlfn.XLOOKUP(G141&amp;$W$2,BS_CONTROLE[CHAVE],BS_CONTROLE[Quantidade_11],"-")</f>
        <v>3</v>
      </c>
    </row>
    <row r="142" spans="1:23" hidden="1">
      <c r="A142" s="146" t="str">
        <f>IF(SP_SUL!Y145="","*",SP_SUL!Y145)</f>
        <v>OPORTUNIDADE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ZKE-ZEV</v>
      </c>
      <c r="F142" s="145">
        <f>IF(SP_SUL!B145="","*",SP_SUL!B145)</f>
        <v>46059</v>
      </c>
      <c r="G142" s="145" t="str">
        <f>IF(SP_SUL!D145="","*",SP_SUL!D145)</f>
        <v>V89</v>
      </c>
      <c r="H142" s="145" t="str">
        <f>IF(SP_SUL!F145="","*",SP_SUL!F145)</f>
        <v>MECANIZAÇÃO - SOCADORA</v>
      </c>
      <c r="I142" s="145" t="str">
        <f>IF(SP_SUL!H145="","*",SP_SUL!H145)</f>
        <v>102ZKW2</v>
      </c>
      <c r="J142" s="145" t="str">
        <f>IF(SP_SUL!I145="","*",SP_SUL!I145)</f>
        <v>102ZKW2</v>
      </c>
      <c r="K142" s="139" t="str">
        <f>IF(SP_SUL!M145="","*",SP_SUL!M145)</f>
        <v>ZWW-ZKW</v>
      </c>
      <c r="L142" s="139" t="str">
        <f>IF(SP_SUL!N145="","*",SP_SUL!N145)</f>
        <v>K93K911</v>
      </c>
      <c r="M142" s="140">
        <f>IF(SP_SUL!J145="","*",SP_SUL!J145)</f>
        <v>48</v>
      </c>
      <c r="N142" s="144">
        <f>IF(SP_SUL!K145="","*",SP_SUL!K145)</f>
        <v>92.745000000000005</v>
      </c>
      <c r="O142" s="144">
        <f>IF(SP_SUL!L145="","*",SP_SUL!L145)</f>
        <v>93.587000000000003</v>
      </c>
      <c r="P142" s="143">
        <f>IF(SP_SUL!O145="","*",SP_SUL!O145)</f>
        <v>0.375</v>
      </c>
      <c r="Q142" s="143">
        <f>IF(SP_SUL!P145="","*",SP_SUL!P145)</f>
        <v>8.3333333333333329E-2</v>
      </c>
      <c r="R142" s="145" t="str">
        <f>IF(SP_SUL!Q145="","*",CONCATENATE(SP_SUL!Q145," ",SP_SUL!R145))</f>
        <v>480 M</v>
      </c>
      <c r="S142" s="145" t="str">
        <f>IF(SP_SUL!V145="","*",SP_SUL!V145)</f>
        <v>Antonioni</v>
      </c>
      <c r="T142" s="145" t="str">
        <f>IF(SP_SUL!W145="","*",SP_SUL!W145)</f>
        <v xml:space="preserve">Socaria mecanizada </v>
      </c>
      <c r="U142" s="137">
        <f ca="1">_xlfn.XLOOKUP(G142&amp;$U$2,BS_CONTROLE[CHAVE],BS_CONTROLE[Quantidade_11],"-")</f>
        <v>0</v>
      </c>
      <c r="V142" s="137" t="str">
        <f ca="1">_xlfn.XLOOKUP(G142&amp;$V$2,BS_CONTROLE[CHAVE],BS_CONTROLE[Quantidade_11],"-")</f>
        <v>-</v>
      </c>
      <c r="W142" s="137" t="str">
        <f ca="1">_xlfn.XLOOKUP(G142&amp;$W$2,BS_CONTROLE[CHAVE],BS_CONTROLE[Quantidade_11],"-")</f>
        <v>-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ZKE-ZEV</v>
      </c>
      <c r="F143" s="145">
        <f>IF(SP_SUL!B146="","*",SP_SUL!B146)</f>
        <v>46059</v>
      </c>
      <c r="G143" s="145" t="str">
        <f>IF(SP_SUL!D146="","*",SP_SUL!D146)</f>
        <v>E42</v>
      </c>
      <c r="H143" s="145" t="str">
        <f>IF(SP_SUL!F146="","*",SP_SUL!F146)</f>
        <v>DESLOCAMENTO</v>
      </c>
      <c r="I143" s="145" t="str">
        <f>IF(SP_SUL!H146="","*",SP_SUL!H146)</f>
        <v>102ZKW2</v>
      </c>
      <c r="J143" s="145" t="str">
        <f>IF(SP_SUL!I146="","*",SP_SUL!I146)</f>
        <v>ZCP1</v>
      </c>
      <c r="K143" s="139" t="str">
        <f>IF(SP_SUL!M146="","*",SP_SUL!M146)</f>
        <v>ZKW-ZCP</v>
      </c>
      <c r="L143" s="139" t="str">
        <f>IF(SP_SUL!N146="","*",SP_SUL!N146)</f>
        <v>ZKWZCP</v>
      </c>
      <c r="M143" s="140">
        <f>IF(SP_SUL!J146="","*",SP_SUL!J146)</f>
        <v>55</v>
      </c>
      <c r="N143" s="144">
        <f>IF(SP_SUL!K146="","*",SP_SUL!K146)</f>
        <v>102</v>
      </c>
      <c r="O143" s="144" t="str">
        <f>IF(SP_SUL!L146="","*",SP_SUL!L146)</f>
        <v>-</v>
      </c>
      <c r="P143" s="143">
        <f>IF(SP_SUL!O146="","*",SP_SUL!O146)</f>
        <v>0.39583333333333331</v>
      </c>
      <c r="Q143" s="143">
        <f>IF(SP_SUL!P146="","*",SP_SUL!P146)</f>
        <v>4.1666666666666664E-2</v>
      </c>
      <c r="R143" s="145" t="str">
        <f>IF(SP_SUL!Q146="","*",CONCATENATE(SP_SUL!Q146," ",SP_SUL!R146))</f>
        <v>1 BINÁRIO</v>
      </c>
      <c r="S143" s="145" t="str">
        <f>IF(SP_SUL!V146="","*",SP_SUL!V146)</f>
        <v>PCM</v>
      </c>
      <c r="T143" s="145" t="str">
        <f>IF(SP_SUL!W146="","*",SP_SUL!W146)</f>
        <v>Deslocamento</v>
      </c>
      <c r="U143" s="137">
        <f ca="1">_xlfn.XLOOKUP(G143&amp;$U$2,BS_CONTROLE[CHAVE],BS_CONTROLE[Quantidade_11],"-")</f>
        <v>0</v>
      </c>
      <c r="V143" s="137" t="str">
        <f ca="1">_xlfn.XLOOKUP(G143&amp;$V$2,BS_CONTROLE[CHAVE],BS_CONTROLE[Quantidade_11],"-")</f>
        <v>-</v>
      </c>
      <c r="W143" s="137" t="str">
        <f ca="1">_xlfn.XLOOKUP(G143&amp;$W$2,BS_CONTROLE[CHAVE],BS_CONTROLE[Quantidade_11],"-")</f>
        <v>-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ZKE-ZEV</v>
      </c>
      <c r="F144" s="145">
        <f>IF(SP_SUL!B147="","*",SP_SUL!B147)</f>
        <v>46059</v>
      </c>
      <c r="G144" s="145" t="str">
        <f>IF(SP_SUL!D147="","*",SP_SUL!D147)</f>
        <v>W60</v>
      </c>
      <c r="H144" s="145" t="str">
        <f>IF(SP_SUL!F147="","*",SP_SUL!F147)</f>
        <v>PDM - DESCARGA - DORMENTE</v>
      </c>
      <c r="I144" s="145" t="str">
        <f>IF(SP_SUL!H147="","*",SP_SUL!H147)</f>
        <v>ZEM1302</v>
      </c>
      <c r="J144" s="145" t="str">
        <f>IF(SP_SUL!I147="","*",SP_SUL!I147)</f>
        <v>ZEM1302</v>
      </c>
      <c r="K144" s="139" t="str">
        <f>IF(SP_SUL!M147="","*",SP_SUL!M147)</f>
        <v>ZLU-ZWI</v>
      </c>
      <c r="L144" s="139" t="str">
        <f>IF(SP_SUL!N147="","*",SP_SUL!N147)</f>
        <v>ZWI1131</v>
      </c>
      <c r="M144" s="140">
        <f>IF(SP_SUL!J147="","*",SP_SUL!J147)</f>
        <v>48</v>
      </c>
      <c r="N144" s="144">
        <f>IF(SP_SUL!K147="","*",SP_SUL!K147)</f>
        <v>118</v>
      </c>
      <c r="O144" s="144">
        <f>IF(SP_SUL!L147="","*",SP_SUL!L147)</f>
        <v>114.5</v>
      </c>
      <c r="P144" s="143">
        <f>IF(SP_SUL!O147="","*",SP_SUL!O147)</f>
        <v>0.375</v>
      </c>
      <c r="Q144" s="143">
        <f>IF(SP_SUL!P147="","*",SP_SUL!P147)</f>
        <v>4.1666666666666664E-2</v>
      </c>
      <c r="R144" s="145" t="str">
        <f>IF(SP_SUL!Q147="","*",CONCATENATE(SP_SUL!Q147," ",SP_SUL!R147))</f>
        <v>55 Nº DE DORMENTES</v>
      </c>
      <c r="S144" s="145" t="str">
        <f>IF(SP_SUL!V147="","*",SP_SUL!V147)</f>
        <v>Felipe</v>
      </c>
      <c r="T144" s="145" t="str">
        <f>IF(SP_SUL!W147="","*",SP_SUL!W147)</f>
        <v>PDM - Descarga de dormentes - Descarga de 55 dormentes km118+000 via 1 e descarga de 14 dormentes no km114+500 via 1</v>
      </c>
      <c r="U144" s="137">
        <f ca="1">_xlfn.XLOOKUP(G144&amp;$U$2,BS_CONTROLE[CHAVE],BS_CONTROLE[Quantidade_11],"-")</f>
        <v>600</v>
      </c>
      <c r="V144" s="137" t="str">
        <f ca="1">_xlfn.XLOOKUP(G144&amp;$V$2,BS_CONTROLE[CHAVE],BS_CONTROLE[Quantidade_11],"-")</f>
        <v>-</v>
      </c>
      <c r="W144" s="137" t="str">
        <f ca="1">_xlfn.XLOOKUP(G144&amp;$W$2,BS_CONTROLE[CHAVE],BS_CONTROLE[Quantidade_11],"-")</f>
        <v>-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SIM</v>
      </c>
      <c r="B146" s="146" t="str">
        <f>IF(SP_SUL!X149="","*",SP_SUL!X149)</f>
        <v>Contrato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ZEV-ZPT</v>
      </c>
      <c r="F146" s="145">
        <f>IF(SP_SUL!B149="","*",SP_SUL!B149)</f>
        <v>46059</v>
      </c>
      <c r="G146" s="145" t="str">
        <f>IF(SP_SUL!D149="","*",SP_SUL!D149)</f>
        <v>MODERNIZAÇÃO SERRA</v>
      </c>
      <c r="H146" s="145" t="str">
        <f>IF(SP_SUL!F149="","*",SP_SUL!F149)</f>
        <v>BLOCO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ZEZ-ZXW</v>
      </c>
      <c r="L146" s="139" t="str">
        <f>IF(SP_SUL!N149="","*",SP_SUL!N149)</f>
        <v>K79ZEZ2/ZXWK792</v>
      </c>
      <c r="M146" s="140">
        <f>IF(SP_SUL!J149="","*",SP_SUL!J149)</f>
        <v>92</v>
      </c>
      <c r="N146" s="144">
        <f>IF(SP_SUL!K149="","*",SP_SUL!K149)</f>
        <v>75.2</v>
      </c>
      <c r="O146" s="144">
        <f>IF(SP_SUL!L149="","*",SP_SUL!L149)</f>
        <v>81.8</v>
      </c>
      <c r="P146" s="143">
        <f>IF(SP_SUL!O149="","*",SP_SUL!O149)</f>
        <v>0.33333333333333331</v>
      </c>
      <c r="Q146" s="143">
        <f>IF(SP_SUL!P149="","*",SP_SUL!P149)</f>
        <v>0.16666666666666666</v>
      </c>
      <c r="R146" s="145" t="str">
        <f>IF(SP_SUL!Q149="","*",CONCATENATE(SP_SUL!Q149," ",SP_SUL!R149))</f>
        <v>1 BINÁRIO</v>
      </c>
      <c r="S146" s="145" t="str">
        <f>IF(SP_SUL!V149="","*",SP_SUL!V149)</f>
        <v>Augusto</v>
      </c>
      <c r="T146" s="145" t="str">
        <f>IF(SP_SUL!W149="","*",SP_SUL!W149)</f>
        <v>Bloco Modernização Recolhimento de dormentes + Solda</v>
      </c>
      <c r="U146" s="137" t="str">
        <f ca="1">_xlfn.XLOOKUP(G146&amp;$U$2,BS_CONTROLE[CHAVE],BS_CONTROLE[Quantidade_11],"-")</f>
        <v>-</v>
      </c>
      <c r="V146" s="137" t="str">
        <f ca="1">_xlfn.XLOOKUP(G146&amp;$V$2,BS_CONTROLE[CHAVE],BS_CONTROLE[Quantidade_11],"-")</f>
        <v>-</v>
      </c>
      <c r="W146" s="137" t="str">
        <f ca="1">_xlfn.XLOOKUP(G146&amp;$W$2,BS_CONTROLE[CHAVE],BS_CONTROLE[Quantidade_11],"-")</f>
        <v>-</v>
      </c>
    </row>
    <row r="147" spans="1:23" hidden="1">
      <c r="A147" s="146" t="str">
        <f>IF(SP_SUL!Y150="","*",SP_SUL!Y150)</f>
        <v>SIM</v>
      </c>
      <c r="B147" s="146" t="str">
        <f>IF(SP_SUL!X150="","*",SP_SUL!X150)</f>
        <v>Contrato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ZEV-ZPT</v>
      </c>
      <c r="F147" s="145">
        <f>IF(SP_SUL!B150="","*",SP_SUL!B150)</f>
        <v>46059</v>
      </c>
      <c r="G147" s="145" t="str">
        <f>IF(SP_SUL!D150="","*",SP_SUL!D150)</f>
        <v>W61</v>
      </c>
      <c r="H147" s="145" t="str">
        <f>IF(SP_SUL!F150="","*",SP_SUL!F150)</f>
        <v>MODERNIZAÇÃO - RECOLHIMENTO DE DORMENTE</v>
      </c>
      <c r="I147" s="145" t="str">
        <f>IF(SP_SUL!H150="","*",SP_SUL!H150)</f>
        <v>K67ZEV2</v>
      </c>
      <c r="J147" s="145" t="str">
        <f>IF(SP_SUL!I150="","*",SP_SUL!I150)</f>
        <v>K67ZEV2</v>
      </c>
      <c r="K147" s="139" t="str">
        <f>IF(SP_SUL!M150="","*",SP_SUL!M150)</f>
        <v>ZEZ-ZXW</v>
      </c>
      <c r="L147" s="139" t="str">
        <f>IF(SP_SUL!N150="","*",SP_SUL!N150)</f>
        <v>K79ZEZ2/ZXWK792</v>
      </c>
      <c r="M147" s="140">
        <f>IF(SP_SUL!J150="","*",SP_SUL!J150)</f>
        <v>92</v>
      </c>
      <c r="N147" s="144">
        <f>IF(SP_SUL!K150="","*",SP_SUL!K150)</f>
        <v>75.2</v>
      </c>
      <c r="O147" s="144">
        <f>IF(SP_SUL!L150="","*",SP_SUL!L150)</f>
        <v>81.8</v>
      </c>
      <c r="P147" s="143">
        <f>IF(SP_SUL!O150="","*",SP_SUL!O150)</f>
        <v>0.3125</v>
      </c>
      <c r="Q147" s="143">
        <f>IF(SP_SUL!P150="","*",SP_SUL!P150)</f>
        <v>6.9444444444444447E-4</v>
      </c>
      <c r="R147" s="145" t="str">
        <f>IF(SP_SUL!Q150="","*",CONCATENATE(SP_SUL!Q150," ",SP_SUL!R150))</f>
        <v>1 Nº DE DORMENTES</v>
      </c>
      <c r="S147" s="145" t="str">
        <f>IF(SP_SUL!V150="","*",SP_SUL!V150)</f>
        <v>Augusto</v>
      </c>
      <c r="T147" s="145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7">
        <f ca="1">_xlfn.XLOOKUP(G147&amp;$U$2,BS_CONTROLE[CHAVE],BS_CONTROLE[Quantidade_11],"-")</f>
        <v>1</v>
      </c>
      <c r="V147" s="137" t="str">
        <f ca="1">_xlfn.XLOOKUP(G147&amp;$V$2,BS_CONTROLE[CHAVE],BS_CONTROLE[Quantidade_11],"-")</f>
        <v>-</v>
      </c>
      <c r="W147" s="137">
        <f ca="1">_xlfn.XLOOKUP(G147&amp;$W$2,BS_CONTROLE[CHAVE],BS_CONTROLE[Quantidade_11],"-")</f>
        <v>1</v>
      </c>
    </row>
    <row r="148" spans="1:23" hidden="1">
      <c r="A148" s="146" t="str">
        <f>IF(SP_SUL!Y151="","*",SP_SUL!Y151)</f>
        <v>SIM</v>
      </c>
      <c r="B148" s="146" t="str">
        <f>IF(SP_SUL!X151="","*",SP_SUL!X151)</f>
        <v>Contrato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ZEV-ZPT</v>
      </c>
      <c r="F148" s="145">
        <f>IF(SP_SUL!B151="","*",SP_SUL!B151)</f>
        <v>46059</v>
      </c>
      <c r="G148" s="145" t="str">
        <f>IF(SP_SUL!D151="","*",SP_SUL!D151)</f>
        <v>MODERNIZAÇÃO TURMA 2</v>
      </c>
      <c r="H148" s="145" t="str">
        <f>IF(SP_SUL!F151="","*",SP_SUL!F151)</f>
        <v>MODERNIZAÇÃO - SOLDA</v>
      </c>
      <c r="I148" s="145" t="str">
        <f>IF(SP_SUL!H151="","*",SP_SUL!H151)</f>
        <v>-</v>
      </c>
      <c r="J148" s="145" t="str">
        <f>IF(SP_SUL!I151="","*",SP_SUL!I151)</f>
        <v>-</v>
      </c>
      <c r="K148" s="139" t="str">
        <f>IF(SP_SUL!M151="","*",SP_SUL!M151)</f>
        <v>ZEZ-ZXW</v>
      </c>
      <c r="L148" s="139" t="str">
        <f>IF(SP_SUL!N151="","*",SP_SUL!N151)</f>
        <v>K79ZEZ2</v>
      </c>
      <c r="M148" s="140">
        <f>IF(SP_SUL!J151="","*",SP_SUL!J151)</f>
        <v>92</v>
      </c>
      <c r="N148" s="144">
        <f>IF(SP_SUL!K151="","*",SP_SUL!K151)</f>
        <v>75.373999999999995</v>
      </c>
      <c r="O148" s="144">
        <f>IF(SP_SUL!L151="","*",SP_SUL!L151)</f>
        <v>75.45</v>
      </c>
      <c r="P148" s="143">
        <f>IF(SP_SUL!O151="","*",SP_SUL!O151)</f>
        <v>0.33333333333333331</v>
      </c>
      <c r="Q148" s="143">
        <f>IF(SP_SUL!P151="","*",SP_SUL!P151)</f>
        <v>6.9444444444444447E-4</v>
      </c>
      <c r="R148" s="145" t="str">
        <f>IF(SP_SUL!Q151="","*",CONCATENATE(SP_SUL!Q151," ",SP_SUL!R151))</f>
        <v>4 Nº DE SOLDA</v>
      </c>
      <c r="S148" s="145" t="str">
        <f>IF(SP_SUL!V151="","*",SP_SUL!V151)</f>
        <v>Augusto</v>
      </c>
      <c r="T148" s="145" t="str">
        <f>IF(SP_SUL!W151="","*",SP_SUL!W151)</f>
        <v xml:space="preserve">Execução de solda - Condicionado a temperatura 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SIM</v>
      </c>
      <c r="B149" s="146" t="str">
        <f>IF(SP_SUL!X152="","*",SP_SUL!X152)</f>
        <v>Contrato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ZEV-ZPT</v>
      </c>
      <c r="F149" s="145">
        <f>IF(SP_SUL!B152="","*",SP_SUL!B152)</f>
        <v>46059</v>
      </c>
      <c r="G149" s="145" t="str">
        <f>IF(SP_SUL!D152="","*",SP_SUL!D152)</f>
        <v>MODERNIZAÇÃO SERRA</v>
      </c>
      <c r="H149" s="145" t="str">
        <f>IF(SP_SUL!F152="","*",SP_SUL!F152)</f>
        <v>BLOCO</v>
      </c>
      <c r="I149" s="145" t="str">
        <f>IF(SP_SUL!H152="","*",SP_SUL!H152)</f>
        <v>-</v>
      </c>
      <c r="J149" s="145" t="str">
        <f>IF(SP_SUL!I152="","*",SP_SUL!I152)</f>
        <v>-</v>
      </c>
      <c r="K149" s="139" t="str">
        <f>IF(SP_SUL!M152="","*",SP_SUL!M152)</f>
        <v>ZGP-ZPT</v>
      </c>
      <c r="L149" s="139" t="str">
        <f>IF(SP_SUL!N152="","*",SP_SUL!N152)</f>
        <v>ZGP2/105ZGP2/ZPT1052</v>
      </c>
      <c r="M149" s="140">
        <f>IF(SP_SUL!J152="","*",SP_SUL!J152)</f>
        <v>92</v>
      </c>
      <c r="N149" s="144">
        <f>IF(SP_SUL!K152="","*",SP_SUL!K152)</f>
        <v>102.48</v>
      </c>
      <c r="O149" s="144">
        <f>IF(SP_SUL!L152="","*",SP_SUL!L152)</f>
        <v>102.18</v>
      </c>
      <c r="P149" s="143">
        <f>IF(SP_SUL!O152="","*",SP_SUL!O152)</f>
        <v>0.33333333333333331</v>
      </c>
      <c r="Q149" s="143">
        <f>IF(SP_SUL!P152="","*",SP_SUL!P152)</f>
        <v>0.22916666666666666</v>
      </c>
      <c r="R149" s="145" t="str">
        <f>IF(SP_SUL!Q152="","*",CONCATENATE(SP_SUL!Q152," ",SP_SUL!R152))</f>
        <v>1 BINÁRIO</v>
      </c>
      <c r="S149" s="145" t="str">
        <f>IF(SP_SUL!V152="","*",SP_SUL!V152)</f>
        <v>Augusto</v>
      </c>
      <c r="T149" s="145" t="str">
        <f>IF(SP_SUL!W152="","*",SP_SUL!W152)</f>
        <v>Bloco Modernização: Atividade: Distribuição e Recolhimento de Dormentes</v>
      </c>
      <c r="U149" s="137" t="str">
        <f ca="1">_xlfn.XLOOKUP(G149&amp;$U$2,BS_CONTROLE[CHAVE],BS_CONTROLE[Quantidade_11],"-")</f>
        <v>-</v>
      </c>
      <c r="V149" s="137" t="str">
        <f ca="1">_xlfn.XLOOKUP(G149&amp;$V$2,BS_CONTROLE[CHAVE],BS_CONTROLE[Quantidade_11],"-")</f>
        <v>-</v>
      </c>
      <c r="W149" s="137" t="str">
        <f ca="1">_xlfn.XLOOKUP(G149&amp;$W$2,BS_CONTROLE[CHAVE],BS_CONTROLE[Quantidade_11],"-")</f>
        <v>-</v>
      </c>
    </row>
    <row r="150" spans="1:23" hidden="1">
      <c r="A150" s="146" t="str">
        <f>IF(SP_SUL!Y153="","*",SP_SUL!Y153)</f>
        <v>SIM</v>
      </c>
      <c r="B150" s="146" t="str">
        <f>IF(SP_SUL!X153="","*",SP_SUL!X153)</f>
        <v>Contrato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ZEV-ZPT</v>
      </c>
      <c r="F150" s="145">
        <f>IF(SP_SUL!B153="","*",SP_SUL!B153)</f>
        <v>46059</v>
      </c>
      <c r="G150" s="145" t="str">
        <f>IF(SP_SUL!D153="","*",SP_SUL!D153)</f>
        <v>W62</v>
      </c>
      <c r="H150" s="145" t="str">
        <f>IF(SP_SUL!F153="","*",SP_SUL!F153)</f>
        <v>RECOLHIMENTO DE DORMENTE</v>
      </c>
      <c r="I150" s="145" t="str">
        <f>IF(SP_SUL!H153="","*",SP_SUL!H153)</f>
        <v>ZPT1051</v>
      </c>
      <c r="J150" s="145" t="str">
        <f>IF(SP_SUL!I153="","*",SP_SUL!I153)</f>
        <v>ZPTZDR</v>
      </c>
      <c r="K150" s="139" t="str">
        <f>IF(SP_SUL!M153="","*",SP_SUL!M153)</f>
        <v>ZGP</v>
      </c>
      <c r="L150" s="139" t="str">
        <f>IF(SP_SUL!N153="","*",SP_SUL!N153)</f>
        <v>ZGP2</v>
      </c>
      <c r="M150" s="140">
        <f>IF(SP_SUL!J153="","*",SP_SUL!J153)</f>
        <v>92</v>
      </c>
      <c r="N150" s="144">
        <f>IF(SP_SUL!K153="","*",SP_SUL!K153)</f>
        <v>102.1</v>
      </c>
      <c r="O150" s="144">
        <f>IF(SP_SUL!L153="","*",SP_SUL!L153)</f>
        <v>106</v>
      </c>
      <c r="P150" s="143">
        <f>IF(SP_SUL!O153="","*",SP_SUL!O153)</f>
        <v>0.3125</v>
      </c>
      <c r="Q150" s="143">
        <f>IF(SP_SUL!P153="","*",SP_SUL!P153)</f>
        <v>6.9444444444444447E-4</v>
      </c>
      <c r="R150" s="145" t="str">
        <f>IF(SP_SUL!Q153="","*",CONCATENATE(SP_SUL!Q153," ",SP_SUL!R153))</f>
        <v>1 Nº DE PEÇAS</v>
      </c>
      <c r="S150" s="145" t="str">
        <f>IF(SP_SUL!V153="","*",SP_SUL!V153)</f>
        <v>Augusto</v>
      </c>
      <c r="T150" s="145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7">
        <f ca="1">_xlfn.XLOOKUP(G150&amp;$U$2,BS_CONTROLE[CHAVE],BS_CONTROLE[Quantidade_11],"-")</f>
        <v>1</v>
      </c>
      <c r="V150" s="137" t="str">
        <f ca="1">_xlfn.XLOOKUP(G150&amp;$V$2,BS_CONTROLE[CHAVE],BS_CONTROLE[Quantidade_11],"-")</f>
        <v>-</v>
      </c>
      <c r="W150" s="137">
        <f ca="1">_xlfn.XLOOKUP(G150&amp;$W$2,BS_CONTROLE[CHAVE],BS_CONTROLE[Quantidade_11],"-")</f>
        <v>5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ZEV-ZPT</v>
      </c>
      <c r="F151" s="145">
        <f>IF(SP_SUL!B154="","*",SP_SUL!B154)</f>
        <v>46059</v>
      </c>
      <c r="G151" s="145" t="str">
        <f>IF(SP_SUL!D154="","*",SP_SUL!D154)</f>
        <v>HUELTON (TP-725)</v>
      </c>
      <c r="H151" s="145" t="str">
        <f>IF(SP_SUL!F154="","*",SP_SUL!F154)</f>
        <v>PDM - SOLDA</v>
      </c>
      <c r="I151" s="145" t="str">
        <f>IF(SP_SUL!H154="","*",SP_SUL!H154)</f>
        <v>-</v>
      </c>
      <c r="J151" s="145" t="str">
        <f>IF(SP_SUL!I154="","*",SP_SUL!I154)</f>
        <v>-</v>
      </c>
      <c r="K151" s="139" t="str">
        <f>IF(SP_SUL!M154="","*",SP_SUL!M154)</f>
        <v>ZPT</v>
      </c>
      <c r="L151" s="139" t="str">
        <f>IF(SP_SUL!N154="","*",SP_SUL!N154)</f>
        <v>ZPT2</v>
      </c>
      <c r="M151" s="140">
        <f>IF(SP_SUL!J154="","*",SP_SUL!J154)</f>
        <v>92</v>
      </c>
      <c r="N151" s="144">
        <f>IF(SP_SUL!K154="","*",SP_SUL!K154)</f>
        <v>106.7</v>
      </c>
      <c r="O151" s="144" t="str">
        <f>IF(SP_SUL!L154="","*",SP_SUL!L154)</f>
        <v>*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1 Nº DE SOLDA</v>
      </c>
      <c r="S151" s="145" t="str">
        <f>IF(SP_SUL!V154="","*",SP_SUL!V154)</f>
        <v>Moises</v>
      </c>
      <c r="T151" s="145" t="str">
        <f>IF(SP_SUL!W154="","*",SP_SUL!W154)</f>
        <v xml:space="preserve">Execução de solda - Condicionado a temperatura 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ZPT-ZPG</v>
      </c>
      <c r="F152" s="145">
        <f>IF(SP_SUL!B155="","*",SP_SUL!B155)</f>
        <v>46059</v>
      </c>
      <c r="G152" s="145" t="str">
        <f>IF(SP_SUL!D155="","*",SP_SUL!D155)</f>
        <v>DIEGO (TF-42)</v>
      </c>
      <c r="H152" s="145" t="str">
        <f>IF(SP_SUL!F155="","*",SP_SUL!F155)</f>
        <v>LIMPEZA LASTRO</v>
      </c>
      <c r="I152" s="145" t="str">
        <f>IF(SP_SUL!H155="","*",SP_SUL!H155)</f>
        <v>-</v>
      </c>
      <c r="J152" s="145" t="str">
        <f>IF(SP_SUL!I155="","*",SP_SUL!I155)</f>
        <v>-</v>
      </c>
      <c r="K152" s="139" t="str">
        <f>IF(SP_SUL!M155="","*",SP_SUL!M155)</f>
        <v>PAT-ZGM</v>
      </c>
      <c r="L152" s="139" t="str">
        <f>IF(SP_SUL!N155="","*",SP_SUL!N155)</f>
        <v>PAT1102</v>
      </c>
      <c r="M152" s="140">
        <f>IF(SP_SUL!J155="","*",SP_SUL!J155)</f>
        <v>53</v>
      </c>
      <c r="N152" s="144">
        <f>IF(SP_SUL!K155="","*",SP_SUL!K155)</f>
        <v>109.05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8.3333333333333329E-2</v>
      </c>
      <c r="R152" s="145" t="str">
        <f>IF(SP_SUL!Q155="","*",CONCATENATE(SP_SUL!Q155," ",SP_SUL!R155))</f>
        <v>30 M</v>
      </c>
      <c r="S152" s="145" t="str">
        <f>IF(SP_SUL!V155="","*",SP_SUL!V155)</f>
        <v>Moises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200</v>
      </c>
      <c r="V152" s="137">
        <f ca="1">_xlfn.XLOOKUP(G152&amp;$V$2,BS_CONTROLE[CHAVE],BS_CONTROLE[Quantidade_11],"-")</f>
        <v>0</v>
      </c>
      <c r="W152" s="137">
        <f ca="1">_xlfn.XLOOKUP(G152&amp;$W$2,BS_CONTROLE[CHAVE],BS_CONTROLE[Quantidade_11],"-")</f>
        <v>50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ZEV-ZPT</v>
      </c>
      <c r="F153" s="145">
        <f>IF(SP_SUL!B156="","*",SP_SUL!B156)</f>
        <v>46059</v>
      </c>
      <c r="G153" s="145" t="str">
        <f>IF(SP_SUL!D156="","*",SP_SUL!D156)</f>
        <v>V85</v>
      </c>
      <c r="H153" s="145" t="str">
        <f>IF(SP_SUL!F156="","*",SP_SUL!F156)</f>
        <v>MECANIZAÇÃO - SOCADORA</v>
      </c>
      <c r="I153" s="145" t="str">
        <f>IF(SP_SUL!H156="","*",SP_SUL!H156)</f>
        <v>ZDRZPT</v>
      </c>
      <c r="J153" s="145" t="str">
        <f>IF(SP_SUL!I156="","*",SP_SUL!I156)</f>
        <v>ZDRZPT</v>
      </c>
      <c r="K153" s="139" t="str">
        <f>IF(SP_SUL!M156="","*",SP_SUL!M156)</f>
        <v>ZGM-ZZV</v>
      </c>
      <c r="L153" s="139" t="str">
        <f>IF(SP_SUL!N156="","*",SP_SUL!N156)</f>
        <v>117ZGM1</v>
      </c>
      <c r="M153" s="140">
        <f>IF(SP_SUL!J156="","*",SP_SUL!J156)</f>
        <v>30</v>
      </c>
      <c r="N153" s="144">
        <f>IF(SP_SUL!K156="","*",SP_SUL!K156)</f>
        <v>115.3</v>
      </c>
      <c r="O153" s="144">
        <f>IF(SP_SUL!L156="","*",SP_SUL!L156)</f>
        <v>118.8</v>
      </c>
      <c r="P153" s="143">
        <f>IF(SP_SUL!O156="","*",SP_SUL!O156)</f>
        <v>0.39583333333333331</v>
      </c>
      <c r="Q153" s="143">
        <f>IF(SP_SUL!P156="","*",SP_SUL!P156)</f>
        <v>8.3333333333333329E-2</v>
      </c>
      <c r="R153" s="145" t="str">
        <f>IF(SP_SUL!Q156="","*",CONCATENATE(SP_SUL!Q156," ",SP_SUL!R156))</f>
        <v>480 M</v>
      </c>
      <c r="S153" s="145" t="str">
        <f>IF(SP_SUL!V156="","*",SP_SUL!V156)</f>
        <v>Antonioni</v>
      </c>
      <c r="T153" s="145" t="str">
        <f>IF(SP_SUL!W156="","*",SP_SUL!W156)</f>
        <v xml:space="preserve">Socaria mecanizada </v>
      </c>
      <c r="U153" s="137" t="str">
        <f ca="1">_xlfn.XLOOKUP(G153&amp;$U$2,BS_CONTROLE[CHAVE],BS_CONTROLE[Quantidade_11],"-")</f>
        <v>-</v>
      </c>
      <c r="V153" s="137" t="str">
        <f ca="1">_xlfn.XLOOKUP(G153&amp;$V$2,BS_CONTROLE[CHAVE],BS_CONTROLE[Quantidade_11],"-")</f>
        <v>-</v>
      </c>
      <c r="W153" s="137">
        <f ca="1">_xlfn.XLOOKUP(G153&amp;$W$2,BS_CONTROLE[CHAVE],BS_CONTROLE[Quantidade_11],"-")</f>
        <v>1</v>
      </c>
    </row>
    <row r="154" spans="1:23" hidden="1">
      <c r="A154" s="146" t="str">
        <f>IF(SP_SUL!Y157="","*",SP_SUL!Y157)</f>
        <v>*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46059</v>
      </c>
      <c r="G154" s="145" t="str">
        <f>IF(SP_SUL!D157="","*",SP_SUL!D157)</f>
        <v>CAIQUE (TMA-677)</v>
      </c>
      <c r="H154" s="145" t="str">
        <f>IF(SP_SUL!F157="","*",SP_SUL!F157)</f>
        <v>MODERNIZAÇÃO - SOLDA</v>
      </c>
      <c r="I154" s="145" t="str">
        <f>IF(SP_SUL!H157="","*",SP_SUL!H157)</f>
        <v>-</v>
      </c>
      <c r="J154" s="145" t="str">
        <f>IF(SP_SUL!I157="","*",SP_SUL!I157)</f>
        <v>-</v>
      </c>
      <c r="K154" s="139" t="str">
        <f>IF(SP_SUL!M157="","*",SP_SUL!M157)</f>
        <v>ZWI-ZEM</v>
      </c>
      <c r="L154" s="139">
        <f>IF(SP_SUL!N157="","*",SP_SUL!N157)</f>
        <v>1241231</v>
      </c>
      <c r="M154" s="140">
        <f>IF(SP_SUL!J157="","*",SP_SUL!J157)</f>
        <v>48</v>
      </c>
      <c r="N154" s="144">
        <f>IF(SP_SUL!K157="","*",SP_SUL!K157)</f>
        <v>123.363</v>
      </c>
      <c r="O154" s="144" t="str">
        <f>IF(SP_SUL!L157="","*",SP_SUL!L157)</f>
        <v>-</v>
      </c>
      <c r="P154" s="143">
        <f>IF(SP_SUL!O157="","*",SP_SUL!O157)</f>
        <v>0.35416666666666669</v>
      </c>
      <c r="Q154" s="143">
        <f>IF(SP_SUL!P157="","*",SP_SUL!P157)</f>
        <v>6.25E-2</v>
      </c>
      <c r="R154" s="145" t="str">
        <f>IF(SP_SUL!Q157="","*",CONCATENATE(SP_SUL!Q157," ",SP_SUL!R157))</f>
        <v>1 Nº DE SOLDA</v>
      </c>
      <c r="S154" s="145" t="str">
        <f>IF(SP_SUL!V157="","*",SP_SUL!V157)</f>
        <v xml:space="preserve">Alisson </v>
      </c>
      <c r="T154" s="145" t="str">
        <f>IF(SP_SUL!W157="","*",SP_SUL!W157)</f>
        <v xml:space="preserve">Execução de solda - Condicionado a temperatura </v>
      </c>
      <c r="U154" s="137">
        <f ca="1">_xlfn.XLOOKUP(G154&amp;$U$2,BS_CONTROLE[CHAVE],BS_CONTROLE[Quantidade_11],"-")</f>
        <v>1</v>
      </c>
      <c r="V154" s="137" t="str">
        <f ca="1">_xlfn.XLOOKUP(G154&amp;$V$2,BS_CONTROLE[CHAVE],BS_CONTROLE[Quantidade_11],"-")</f>
        <v>-</v>
      </c>
      <c r="W154" s="137">
        <f ca="1">_xlfn.XLOOKUP(G154&amp;$W$2,BS_CONTROLE[CHAVE],BS_CONTROLE[Quantidade_11],"-")</f>
        <v>2</v>
      </c>
    </row>
    <row r="155" spans="1:23" hidden="1">
      <c r="A155" s="146" t="str">
        <f>IF(SP_SUL!Y158="","*",SP_SUL!Y158)</f>
        <v>*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46059</v>
      </c>
      <c r="G155" s="145" t="str">
        <f>IF(SP_SUL!D158="","*",SP_SUL!D158)</f>
        <v>WALTER (TP-810)</v>
      </c>
      <c r="H155" s="145" t="str">
        <f>IF(SP_SUL!F158="","*",SP_SUL!F158)</f>
        <v>MODERNIZAÇÃO - SOLDA</v>
      </c>
      <c r="I155" s="145" t="str">
        <f>IF(SP_SUL!H158="","*",SP_SUL!H158)</f>
        <v>-</v>
      </c>
      <c r="J155" s="145" t="str">
        <f>IF(SP_SUL!I158="","*",SP_SUL!I158)</f>
        <v>-</v>
      </c>
      <c r="K155" s="139" t="str">
        <f>IF(SP_SUL!M158="","*",SP_SUL!M158)</f>
        <v>ZWI-ZEM</v>
      </c>
      <c r="L155" s="139">
        <f>IF(SP_SUL!N158="","*",SP_SUL!N158)</f>
        <v>1241231</v>
      </c>
      <c r="M155" s="140">
        <f>IF(SP_SUL!J158="","*",SP_SUL!J158)</f>
        <v>48</v>
      </c>
      <c r="N155" s="144">
        <f>IF(SP_SUL!K158="","*",SP_SUL!K158)</f>
        <v>123.465</v>
      </c>
      <c r="O155" s="144" t="str">
        <f>IF(SP_SUL!L158="","*",SP_SUL!L158)</f>
        <v>-</v>
      </c>
      <c r="P155" s="143">
        <f>IF(SP_SUL!O158="","*",SP_SUL!O158)</f>
        <v>0.35416666666666669</v>
      </c>
      <c r="Q155" s="143">
        <f>IF(SP_SUL!P158="","*",SP_SUL!P158)</f>
        <v>6.25E-2</v>
      </c>
      <c r="R155" s="145" t="str">
        <f>IF(SP_SUL!Q158="","*",CONCATENATE(SP_SUL!Q158," ",SP_SUL!R158))</f>
        <v>1 Nº DE SOLDA</v>
      </c>
      <c r="S155" s="145" t="str">
        <f>IF(SP_SUL!V158="","*",SP_SUL!V158)</f>
        <v xml:space="preserve">Alisson </v>
      </c>
      <c r="T155" s="145" t="str">
        <f>IF(SP_SUL!W158="","*",SP_SUL!W158)</f>
        <v xml:space="preserve">Execução de solda - Condicionado a temperatura </v>
      </c>
      <c r="U155" s="137">
        <f ca="1">_xlfn.XLOOKUP(G155&amp;$U$2,BS_CONTROLE[CHAVE],BS_CONTROLE[Quantidade_11],"-")</f>
        <v>1</v>
      </c>
      <c r="V155" s="137" t="str">
        <f ca="1">_xlfn.XLOOKUP(G155&amp;$V$2,BS_CONTROLE[CHAVE],BS_CONTROLE[Quantidade_11],"-")</f>
        <v>-</v>
      </c>
      <c r="W155" s="137">
        <f ca="1">_xlfn.XLOOKUP(G155&amp;$W$2,BS_CONTROLE[CHAVE],BS_CONTROLE[Quantidade_11],"-")</f>
        <v>2</v>
      </c>
    </row>
    <row r="156" spans="1:23" hidden="1">
      <c r="A156" s="146" t="str">
        <f>IF(SP_SUL!Y159="","*",SP_SUL!Y159)</f>
        <v>*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ZPT-ZPG</v>
      </c>
      <c r="F156" s="145">
        <f>IF(SP_SUL!B159="","*",SP_SUL!B159)</f>
        <v>46059</v>
      </c>
      <c r="G156" s="145" t="str">
        <f>IF(SP_SUL!D159="","*",SP_SUL!D159)</f>
        <v>EXPANSÃO TURMA 1</v>
      </c>
      <c r="H156" s="145" t="str">
        <f>IF(SP_SUL!F159="","*",SP_SUL!F159)</f>
        <v>EXPANSÃO - SOLDA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ZZV-ZPG</v>
      </c>
      <c r="L156" s="139" t="str">
        <f>IF(SP_SUL!N159="","*",SP_SUL!N159)</f>
        <v>ZPGZZV</v>
      </c>
      <c r="M156" s="140">
        <f>IF(SP_SUL!J159="","*",SP_SUL!J159)</f>
        <v>53</v>
      </c>
      <c r="N156" s="144">
        <f>IF(SP_SUL!K159="","*",SP_SUL!K159)</f>
        <v>123.59</v>
      </c>
      <c r="O156" s="144" t="str">
        <f>IF(SP_SUL!L159="","*",SP_SUL!L159)</f>
        <v>-</v>
      </c>
      <c r="P156" s="143">
        <f>IF(SP_SUL!O159="","*",SP_SUL!O159)</f>
        <v>0.35416666666666669</v>
      </c>
      <c r="Q156" s="143">
        <f>IF(SP_SUL!P159="","*",SP_SUL!P159)</f>
        <v>6.25E-2</v>
      </c>
      <c r="R156" s="145" t="str">
        <f>IF(SP_SUL!Q159="","*",CONCATENATE(SP_SUL!Q159," ",SP_SUL!R159))</f>
        <v>1 Nº DE SOLDA</v>
      </c>
      <c r="S156" s="145" t="str">
        <f>IF(SP_SUL!V159="","*",SP_SUL!V159)</f>
        <v>Pedo</v>
      </c>
      <c r="T156" s="145" t="str">
        <f>IF(SP_SUL!W159="","*",SP_SUL!W159)</f>
        <v xml:space="preserve">Execução de solda - Condicionado a temperatura </v>
      </c>
      <c r="U156" s="137">
        <f ca="1">_xlfn.XLOOKUP(G156&amp;$U$2,BS_CONTROLE[CHAVE],BS_CONTROLE[Quantidade_11],"-")</f>
        <v>0</v>
      </c>
      <c r="V156" s="137" t="str">
        <f ca="1">_xlfn.XLOOKUP(G156&amp;$V$2,BS_CONTROLE[CHAVE],BS_CONTROLE[Quantidade_11],"-")</f>
        <v>-</v>
      </c>
      <c r="W156" s="137">
        <f ca="1">_xlfn.XLOOKUP(G156&amp;$W$2,BS_CONTROLE[CHAVE],BS_CONTROLE[Quantidade_11],"-")</f>
        <v>0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ZBV-ZRX</v>
      </c>
      <c r="F159" s="145">
        <f>IF(SP_SUL!B162="","*",SP_SUL!B162)</f>
        <v>46060</v>
      </c>
      <c r="G159" s="145" t="str">
        <f>IF(SP_SUL!D162="","*",SP_SUL!D162)</f>
        <v>EXPANSÃO TURMA 1</v>
      </c>
      <c r="H159" s="145" t="str">
        <f>IF(SP_SUL!F162="","*",SP_SUL!F162)</f>
        <v>EXPANSÃO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ZCD</v>
      </c>
      <c r="L159" s="139" t="str">
        <f>IF(SP_SUL!N162="","*",SP_SUL!N162)</f>
        <v>ZCD1</v>
      </c>
      <c r="M159" s="140">
        <f>IF(SP_SUL!J162="","*",SP_SUL!J162)</f>
        <v>70</v>
      </c>
      <c r="N159" s="144">
        <f>IF(SP_SUL!K162="","*",SP_SUL!K162)</f>
        <v>113.4</v>
      </c>
      <c r="O159" s="144" t="str">
        <f>IF(SP_SUL!L162="","*",SP_SUL!L162)</f>
        <v>-</v>
      </c>
      <c r="P159" s="143">
        <f>IF(SP_SUL!O162="","*",SP_SUL!O162)</f>
        <v>0.35416666666666669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Fabio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0</v>
      </c>
      <c r="V159" s="137" t="str">
        <f ca="1">_xlfn.XLOOKUP(G159&amp;$V$2,BS_CONTROLE[CHAVE],BS_CONTROLE[Quantidade_11],"-")</f>
        <v>-</v>
      </c>
      <c r="W159" s="137">
        <f ca="1">_xlfn.XLOOKUP(G159&amp;$W$2,BS_CONTROLE[CHAVE],BS_CONTROLE[Quantidade_11],"-")</f>
        <v>0</v>
      </c>
    </row>
    <row r="160" spans="1:23" hidden="1">
      <c r="A160" s="146" t="str">
        <f>IF(SP_SUL!Y163="","*",SP_SUL!Y163)</f>
        <v>*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ZBV-ZRX</v>
      </c>
      <c r="F160" s="145" t="str">
        <f>IF(SP_SUL!B163="","*",SP_SUL!B163)</f>
        <v>*</v>
      </c>
      <c r="G160" s="145" t="str">
        <f>IF(SP_SUL!D163="","*",SP_SUL!D163)</f>
        <v>KLECIO (TP-699)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ZRX-ZWX</v>
      </c>
      <c r="L160" s="139" t="str">
        <f>IF(SP_SUL!N163="","*",SP_SUL!N163)</f>
        <v>ZRQ1/133ZRQ1</v>
      </c>
      <c r="M160" s="140">
        <f>IF(SP_SUL!J163="","*",SP_SUL!J163)</f>
        <v>70</v>
      </c>
      <c r="N160" s="144">
        <f>IF(SP_SUL!K163="","*",SP_SUL!K163)</f>
        <v>134.9</v>
      </c>
      <c r="O160" s="144" t="str">
        <f>IF(SP_SUL!L163="","*",SP_SUL!L163)</f>
        <v>-</v>
      </c>
      <c r="P160" s="143">
        <f>IF(SP_SUL!O163="","*",SP_SUL!O163)</f>
        <v>0.33333333333333331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 xml:space="preserve">Klecio 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0</v>
      </c>
      <c r="V160" s="137" t="str">
        <f ca="1">_xlfn.XLOOKUP(G160&amp;$V$2,BS_CONTROLE[CHAVE],BS_CONTROLE[Quantidade_11],"-")</f>
        <v>-</v>
      </c>
      <c r="W160" s="137" t="str">
        <f ca="1">_xlfn.XLOOKUP(G160&amp;$W$2,BS_CONTROLE[CHAVE],BS_CONTROLE[Quantidade_11],"-")</f>
        <v>-</v>
      </c>
    </row>
    <row r="161" spans="1:23" hidden="1">
      <c r="A161" s="146" t="str">
        <f>IF(SP_SUL!Y164="","*",SP_SUL!Y164)</f>
        <v>OPORTUNIDADE</v>
      </c>
      <c r="B161" s="146" t="str">
        <f>IF(SP_SUL!X164="","*",SP_SUL!X164)</f>
        <v>Oportunidade</v>
      </c>
      <c r="C161" s="146" t="str">
        <f>IF(SP_SUL!Z164="","*",SP_SUL!Z164)</f>
        <v>*</v>
      </c>
      <c r="D161" s="139" t="str">
        <f>IF(SP_SUL!S164="","*",SP_SUL!S164)</f>
        <v>SP SUL</v>
      </c>
      <c r="E161" s="139" t="str">
        <f>IF(SP_SUL!T164="","*",SP_SUL!T164)</f>
        <v>ZBV-ZRX</v>
      </c>
      <c r="F161" s="145">
        <f>IF(SP_SUL!B164="","*",SP_SUL!B164)</f>
        <v>46060</v>
      </c>
      <c r="G161" s="145" t="str">
        <f>IF(SP_SUL!D164="","*",SP_SUL!D164)</f>
        <v>V48</v>
      </c>
      <c r="H161" s="145" t="str">
        <f>IF(SP_SUL!F164="","*",SP_SUL!F164)</f>
        <v>DESLOCAMENTO</v>
      </c>
      <c r="I161" s="145" t="str">
        <f>IF(SP_SUL!H164="","*",SP_SUL!H164)</f>
        <v>ZAC2</v>
      </c>
      <c r="J161" s="145" t="str">
        <f>IF(SP_SUL!I164="","*",SP_SUL!I164)</f>
        <v>ZSK-2</v>
      </c>
      <c r="K161" s="139" t="str">
        <f>IF(SP_SUL!M164="","*",SP_SUL!M164)</f>
        <v>ZAC-ZSK</v>
      </c>
      <c r="L161" s="139" t="str">
        <f>IF(SP_SUL!N164="","*",SP_SUL!N164)</f>
        <v>ZACZSK</v>
      </c>
      <c r="M161" s="140">
        <f>IF(SP_SUL!J164="","*",SP_SUL!J164)</f>
        <v>70</v>
      </c>
      <c r="N161" s="144">
        <f>IF(SP_SUL!K164="","*",SP_SUL!K164)</f>
        <v>82</v>
      </c>
      <c r="O161" s="144" t="str">
        <f>IF(SP_SUL!L164="","*",SP_SUL!L164)</f>
        <v>-</v>
      </c>
      <c r="P161" s="143">
        <f>IF(SP_SUL!O164="","*",SP_SUL!O164)</f>
        <v>0.33333333333333331</v>
      </c>
      <c r="Q161" s="143">
        <f>IF(SP_SUL!P164="","*",SP_SUL!P164)</f>
        <v>4.1666666666666664E-2</v>
      </c>
      <c r="R161" s="145" t="str">
        <f>IF(SP_SUL!Q164="","*",CONCATENATE(SP_SUL!Q164," ",SP_SUL!R164))</f>
        <v>1 BINÁRIO</v>
      </c>
      <c r="S161" s="145" t="str">
        <f>IF(SP_SUL!V164="","*",SP_SUL!V164)</f>
        <v>Ezequiel</v>
      </c>
      <c r="T161" s="145" t="str">
        <f>IF(SP_SUL!W164="","*",SP_SUL!W164)</f>
        <v>Deslocamento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>
        <f ca="1">_xlfn.XLOOKUP(G161&amp;$W$2,BS_CONTROLE[CHAVE],BS_CONTROLE[Quantidade_11],"-")</f>
        <v>1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ZBV-ZRX</v>
      </c>
      <c r="F162" s="145">
        <f>IF(SP_SUL!B165="","*",SP_SUL!B165)</f>
        <v>46060</v>
      </c>
      <c r="G162" s="145" t="str">
        <f>IF(SP_SUL!D165="","*",SP_SUL!D165)</f>
        <v>W58</v>
      </c>
      <c r="H162" s="145" t="str">
        <f>IF(SP_SUL!F165="","*",SP_SUL!F165)</f>
        <v>PDM - DESCARGA - DORMENTE</v>
      </c>
      <c r="I162" s="145">
        <f>IF(SP_SUL!H165="","*",SP_SUL!H165)</f>
        <v>106109</v>
      </c>
      <c r="J162" s="145">
        <f>IF(SP_SUL!I165="","*",SP_SUL!I165)</f>
        <v>106109</v>
      </c>
      <c r="K162" s="139" t="str">
        <f>IF(SP_SUL!M165="","*",SP_SUL!M165)</f>
        <v>ZRX-ZWX</v>
      </c>
      <c r="L162" s="139" t="str">
        <f>IF(SP_SUL!N165="","*",SP_SUL!N165)</f>
        <v>K63K65</v>
      </c>
      <c r="M162" s="140">
        <f>IF(SP_SUL!J165="","*",SP_SUL!J165)</f>
        <v>68</v>
      </c>
      <c r="N162" s="144">
        <f>IF(SP_SUL!K165="","*",SP_SUL!K165)</f>
        <v>64</v>
      </c>
      <c r="O162" s="144">
        <f>IF(SP_SUL!L165="","*",SP_SUL!L165)</f>
        <v>95</v>
      </c>
      <c r="P162" s="143">
        <f>IF(SP_SUL!O165="","*",SP_SUL!O165)</f>
        <v>0.39583333333333331</v>
      </c>
      <c r="Q162" s="143">
        <f>IF(SP_SUL!P165="","*",SP_SUL!P165)</f>
        <v>4.1666666666666664E-2</v>
      </c>
      <c r="R162" s="145" t="str">
        <f>IF(SP_SUL!Q165="","*",CONCATENATE(SP_SUL!Q165," ",SP_SUL!R165))</f>
        <v>88 Nº DE DORMENTES</v>
      </c>
      <c r="S162" s="145" t="str">
        <f>IF(SP_SUL!V165="","*",SP_SUL!V165)</f>
        <v>Israel</v>
      </c>
      <c r="T162" s="145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>
        <f ca="1">_xlfn.XLOOKUP(G162&amp;$W$2,BS_CONTROLE[CHAVE],BS_CONTROLE[Quantidade_11],"-")</f>
        <v>88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ZBV-ZKE</v>
      </c>
      <c r="F164" s="145">
        <f>IF(SP_SUL!B167="","*",SP_SUL!B167)</f>
        <v>46060</v>
      </c>
      <c r="G164" s="145" t="str">
        <f>IF(SP_SUL!D167="","*",SP_SUL!D167)</f>
        <v>V42</v>
      </c>
      <c r="H164" s="145" t="str">
        <f>IF(SP_SUL!F167="","*",SP_SUL!F167)</f>
        <v>DESLOCAMENTO</v>
      </c>
      <c r="I164" s="145" t="str">
        <f>IF(SP_SUL!H167="","*",SP_SUL!H167)</f>
        <v>ZYU1</v>
      </c>
      <c r="J164" s="145" t="str">
        <f>IF(SP_SUL!I167="","*",SP_SUL!I167)</f>
        <v>ZBV-3</v>
      </c>
      <c r="K164" s="139" t="str">
        <f>IF(SP_SUL!M167="","*",SP_SUL!M167)</f>
        <v>ZYU-ZBV</v>
      </c>
      <c r="L164" s="139" t="str">
        <f>IF(SP_SUL!N167="","*",SP_SUL!N167)</f>
        <v>ZYUZBV</v>
      </c>
      <c r="M164" s="140">
        <f>IF(SP_SUL!J167="","*",SP_SUL!J167)</f>
        <v>56</v>
      </c>
      <c r="N164" s="144">
        <f>IF(SP_SUL!K167="","*",SP_SUL!K167)</f>
        <v>201</v>
      </c>
      <c r="O164" s="144" t="str">
        <f>IF(SP_SUL!L167="","*",SP_SUL!L167)</f>
        <v>-</v>
      </c>
      <c r="P164" s="143">
        <f>IF(SP_SUL!O167="","*",SP_SUL!O167)</f>
        <v>0.33333333333333331</v>
      </c>
      <c r="Q164" s="143">
        <f>IF(SP_SUL!P167="","*",SP_SUL!P167)</f>
        <v>4.1666666666666664E-2</v>
      </c>
      <c r="R164" s="145" t="str">
        <f>IF(SP_SUL!Q167="","*",CONCATENATE(SP_SUL!Q167," ",SP_SUL!R167))</f>
        <v>1 BINÁRIO</v>
      </c>
      <c r="S164" s="145" t="str">
        <f>IF(SP_SUL!V167="","*",SP_SUL!V167)</f>
        <v>Ezequiel</v>
      </c>
      <c r="T164" s="145" t="str">
        <f>IF(SP_SUL!W167="","*",SP_SUL!W167)</f>
        <v>Deslocamento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>
        <f ca="1">_xlfn.XLOOKUP(G164&amp;$W$2,BS_CONTROLE[CHAVE],BS_CONTROLE[Quantidade_11],"-")</f>
        <v>1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ZBV-ZKE</v>
      </c>
      <c r="F165" s="145">
        <f>IF(SP_SUL!B168="","*",SP_SUL!B168)</f>
        <v>46060</v>
      </c>
      <c r="G165" s="145" t="str">
        <f>IF(SP_SUL!D168="","*",SP_SUL!D168)</f>
        <v>V93</v>
      </c>
      <c r="H165" s="145" t="str">
        <f>IF(SP_SUL!F168="","*",SP_SUL!F168)</f>
        <v>MECANIZAÇÃO - SOCADORA</v>
      </c>
      <c r="I165" s="145" t="str">
        <f>IF(SP_SUL!H168="","*",SP_SUL!H168)</f>
        <v>ZYU1</v>
      </c>
      <c r="J165" s="145" t="str">
        <f>IF(SP_SUL!I168="","*",SP_SUL!I168)</f>
        <v>ZYU1</v>
      </c>
      <c r="K165" s="139" t="str">
        <f>IF(SP_SUL!M168="","*",SP_SUL!M168)</f>
        <v>ZYU-ZST</v>
      </c>
      <c r="L165" s="139" t="str">
        <f>IF(SP_SUL!N168="","*",SP_SUL!N168)</f>
        <v>206ZST</v>
      </c>
      <c r="M165" s="140">
        <f>IF(SP_SUL!J168="","*",SP_SUL!J168)</f>
        <v>56</v>
      </c>
      <c r="N165" s="144">
        <f>IF(SP_SUL!K168="","*",SP_SUL!K168)</f>
        <v>206.38</v>
      </c>
      <c r="O165" s="144">
        <f>IF(SP_SUL!L168="","*",SP_SUL!L168)</f>
        <v>206.7</v>
      </c>
      <c r="P165" s="143">
        <f>IF(SP_SUL!O168="","*",SP_SUL!O168)</f>
        <v>0.35416666666666669</v>
      </c>
      <c r="Q165" s="143">
        <f>IF(SP_SUL!P168="","*",SP_SUL!P168)</f>
        <v>8.3333333333333329E-2</v>
      </c>
      <c r="R165" s="145" t="str">
        <f>IF(SP_SUL!Q168="","*",CONCATENATE(SP_SUL!Q168," ",SP_SUL!R168))</f>
        <v>200 M</v>
      </c>
      <c r="S165" s="145" t="str">
        <f>IF(SP_SUL!V168="","*",SP_SUL!V168)</f>
        <v>Antonioni</v>
      </c>
      <c r="T165" s="145" t="str">
        <f>IF(SP_SUL!W168="","*",SP_SUL!W168)</f>
        <v xml:space="preserve">Socaria mecanizada </v>
      </c>
      <c r="U165" s="137">
        <f ca="1">_xlfn.XLOOKUP(G165&amp;$U$2,BS_CONTROLE[CHAVE],BS_CONTROLE[Quantidade_11],"-")</f>
        <v>0</v>
      </c>
      <c r="V165" s="137">
        <f ca="1">_xlfn.XLOOKUP(G165&amp;$V$2,BS_CONTROLE[CHAVE],BS_CONTROLE[Quantidade_11],"-")</f>
        <v>0</v>
      </c>
      <c r="W165" s="137">
        <f ca="1">_xlfn.XLOOKUP(G165&amp;$W$2,BS_CONTROLE[CHAVE],BS_CONTROLE[Quantidade_11],"-")</f>
        <v>0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ZKE-ZEV</v>
      </c>
      <c r="F170" s="145">
        <f>IF(SP_SUL!B173="","*",SP_SUL!B173)</f>
        <v>46060</v>
      </c>
      <c r="G170" s="145" t="str">
        <f>IF(SP_SUL!D173="","*",SP_SUL!D173)</f>
        <v>E17</v>
      </c>
      <c r="H170" s="145" t="str">
        <f>IF(SP_SUL!F173="","*",SP_SUL!F173)</f>
        <v>CAMINHÃO DE SOLDA</v>
      </c>
      <c r="I170" s="145" t="str">
        <f>IF(SP_SUL!H173="","*",SP_SUL!H173)</f>
        <v>102ZKW2</v>
      </c>
      <c r="J170" s="145" t="str">
        <f>IF(SP_SUL!I173="","*",SP_SUL!I173)</f>
        <v>102ZKW2</v>
      </c>
      <c r="K170" s="139" t="str">
        <f>IF(SP_SUL!M173="","*",SP_SUL!M173)</f>
        <v>ZKE-ZWW</v>
      </c>
      <c r="L170" s="139" t="str">
        <f>IF(SP_SUL!N173="","*",SP_SUL!N173)</f>
        <v>K83K802</v>
      </c>
      <c r="M170" s="140">
        <f>IF(SP_SUL!J173="","*",SP_SUL!J173)</f>
        <v>55</v>
      </c>
      <c r="N170" s="144">
        <f>IF(SP_SUL!K173="","*",SP_SUL!K173)</f>
        <v>81</v>
      </c>
      <c r="O170" s="144">
        <f>IF(SP_SUL!L173="","*",SP_SUL!L173)</f>
        <v>82</v>
      </c>
      <c r="P170" s="143">
        <f>IF(SP_SUL!O173="","*",SP_SUL!O173)</f>
        <v>0.375</v>
      </c>
      <c r="Q170" s="143">
        <f>IF(SP_SUL!P173="","*",SP_SUL!P173)</f>
        <v>0.16666666666666666</v>
      </c>
      <c r="R170" s="145" t="str">
        <f>IF(SP_SUL!Q173="","*",CONCATENATE(SP_SUL!Q173," ",SP_SUL!R173))</f>
        <v>4 Nº DE SOLDA</v>
      </c>
      <c r="S170" s="145" t="str">
        <f>IF(SP_SUL!V173="","*",SP_SUL!V173)</f>
        <v>Higor</v>
      </c>
      <c r="T170" s="145" t="str">
        <f>IF(SP_SUL!W173="","*",SP_SUL!W173)</f>
        <v>Caminhão de solda</v>
      </c>
      <c r="U170" s="137">
        <f ca="1">_xlfn.XLOOKUP(G170&amp;$U$2,BS_CONTROLE[CHAVE],BS_CONTROLE[Quantidade_11],"-")</f>
        <v>0</v>
      </c>
      <c r="V170" s="137">
        <f ca="1">_xlfn.XLOOKUP(G170&amp;$V$2,BS_CONTROLE[CHAVE],BS_CONTROLE[Quantidade_11],"-")</f>
        <v>1</v>
      </c>
      <c r="W170" s="137">
        <f ca="1">_xlfn.XLOOKUP(G170&amp;$W$2,BS_CONTROLE[CHAVE],BS_CONTROLE[Quantidade_11],"-")</f>
        <v>3</v>
      </c>
    </row>
    <row r="171" spans="1:23" hidden="1">
      <c r="A171" s="146" t="str">
        <f>IF(SP_SUL!Y174="","*",SP_SUL!Y174)</f>
        <v>*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ZKE-ZEV</v>
      </c>
      <c r="F171" s="145" t="str">
        <f>IF(SP_SUL!B174="","*",SP_SUL!B174)</f>
        <v>*</v>
      </c>
      <c r="G171" s="145" t="str">
        <f>IF(SP_SUL!D174="","*",SP_SUL!D174)</f>
        <v>V89</v>
      </c>
      <c r="H171" s="145" t="str">
        <f>IF(SP_SUL!F174="","*",SP_SUL!F174)</f>
        <v>MECANIZAÇÃO - SOCADORA</v>
      </c>
      <c r="I171" s="145" t="str">
        <f>IF(SP_SUL!H174="","*",SP_SUL!H174)</f>
        <v>102ZKW2</v>
      </c>
      <c r="J171" s="145" t="str">
        <f>IF(SP_SUL!I174="","*",SP_SUL!I174)</f>
        <v>102ZKW2</v>
      </c>
      <c r="K171" s="139" t="str">
        <f>IF(SP_SUL!M174="","*",SP_SUL!M174)</f>
        <v>ZWW-ZKW</v>
      </c>
      <c r="L171" s="139" t="str">
        <f>IF(SP_SUL!N174="","*",SP_SUL!N174)</f>
        <v>K93K911</v>
      </c>
      <c r="M171" s="140">
        <f>IF(SP_SUL!J174="","*",SP_SUL!J174)</f>
        <v>48</v>
      </c>
      <c r="N171" s="144">
        <f>IF(SP_SUL!K174="","*",SP_SUL!K174)</f>
        <v>92.745000000000005</v>
      </c>
      <c r="O171" s="144">
        <f>IF(SP_SUL!L174="","*",SP_SUL!L174)</f>
        <v>93.587000000000003</v>
      </c>
      <c r="P171" s="143">
        <f>IF(SP_SUL!O174="","*",SP_SUL!O174)</f>
        <v>0.375</v>
      </c>
      <c r="Q171" s="143">
        <f>IF(SP_SUL!P174="","*",SP_SUL!P174)</f>
        <v>0.16666666666666666</v>
      </c>
      <c r="R171" s="145" t="str">
        <f>IF(SP_SUL!Q174="","*",CONCATENATE(SP_SUL!Q174," ",SP_SUL!R174))</f>
        <v>480 M</v>
      </c>
      <c r="S171" s="145" t="str">
        <f>IF(SP_SUL!V174="","*",SP_SUL!V174)</f>
        <v>Antonioni</v>
      </c>
      <c r="T171" s="145" t="str">
        <f>IF(SP_SUL!W174="","*",SP_SUL!W174)</f>
        <v xml:space="preserve">Socaria mecanizada </v>
      </c>
      <c r="U171" s="137">
        <f ca="1">_xlfn.XLOOKUP(G171&amp;$U$2,BS_CONTROLE[CHAVE],BS_CONTROLE[Quantidade_11],"-")</f>
        <v>0</v>
      </c>
      <c r="V171" s="137" t="str">
        <f ca="1">_xlfn.XLOOKUP(G171&amp;$V$2,BS_CONTROLE[CHAVE],BS_CONTROLE[Quantidade_11],"-")</f>
        <v>-</v>
      </c>
      <c r="W171" s="137" t="str">
        <f ca="1">_xlfn.XLOOKUP(G171&amp;$W$2,BS_CONTROLE[CHAVE],BS_CONTROLE[Quantidade_11],"-")</f>
        <v>-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ZKE-ZEV</v>
      </c>
      <c r="F172" s="145">
        <f>IF(SP_SUL!B175="","*",SP_SUL!B175)</f>
        <v>46060</v>
      </c>
      <c r="G172" s="145" t="str">
        <f>IF(SP_SUL!D175="","*",SP_SUL!D175)</f>
        <v>CLEBISON (TP-728)</v>
      </c>
      <c r="H172" s="145" t="str">
        <f>IF(SP_SUL!F175="","*",SP_SUL!F175)</f>
        <v>PDM - SOLDA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ZWW-ZKW</v>
      </c>
      <c r="L172" s="139" t="str">
        <f>IF(SP_SUL!N175="","*",SP_SUL!N175)</f>
        <v>K93K912</v>
      </c>
      <c r="M172" s="140">
        <f>IF(SP_SUL!J175="","*",SP_SUL!J175)</f>
        <v>55</v>
      </c>
      <c r="N172" s="144">
        <f>IF(SP_SUL!K175="","*",SP_SUL!K175)</f>
        <v>91.15</v>
      </c>
      <c r="O172" s="144">
        <f>IF(SP_SUL!L175="","*",SP_SUL!L175)</f>
        <v>91.516999999999996</v>
      </c>
      <c r="P172" s="143">
        <f>IF(SP_SUL!O175="","*",SP_SUL!O175)</f>
        <v>0.375</v>
      </c>
      <c r="Q172" s="143">
        <f>IF(SP_SUL!P175="","*",SP_SUL!P175)</f>
        <v>8.3333333333333329E-2</v>
      </c>
      <c r="R172" s="145" t="str">
        <f>IF(SP_SUL!Q175="","*",CONCATENATE(SP_SUL!Q175," ",SP_SUL!R175))</f>
        <v>1 Nº DE SOLDA</v>
      </c>
      <c r="S172" s="145" t="str">
        <f>IF(SP_SUL!V175="","*",SP_SUL!V175)</f>
        <v>Felipe</v>
      </c>
      <c r="T172" s="145" t="str">
        <f>IF(SP_SUL!W175="","*",SP_SUL!W175)</f>
        <v xml:space="preserve">Execução de solda - Condicionado a temperatura </v>
      </c>
      <c r="U172" s="137">
        <f ca="1">_xlfn.XLOOKUP(G172&amp;$U$2,BS_CONTROLE[CHAVE],BS_CONTROLE[Quantidade_11],"-")</f>
        <v>0</v>
      </c>
      <c r="V172" s="137" t="str">
        <f ca="1">_xlfn.XLOOKUP(G172&amp;$V$2,BS_CONTROLE[CHAVE],BS_CONTROLE[Quantidade_11],"-")</f>
        <v>-</v>
      </c>
      <c r="W172" s="137">
        <f ca="1">_xlfn.XLOOKUP(G172&amp;$W$2,BS_CONTROLE[CHAVE],BS_CONTROLE[Quantidade_11],"-")</f>
        <v>0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ZKE-ZEV</v>
      </c>
      <c r="F173" s="145">
        <f>IF(SP_SUL!B176="","*",SP_SUL!B176)</f>
        <v>46060</v>
      </c>
      <c r="G173" s="145" t="str">
        <f>IF(SP_SUL!D176="","*",SP_SUL!D176)</f>
        <v>ISMAEL(TP-726)</v>
      </c>
      <c r="H173" s="145" t="str">
        <f>IF(SP_SUL!F176="","*",SP_SUL!F176)</f>
        <v>PDM - SOLDA</v>
      </c>
      <c r="I173" s="145" t="str">
        <f>IF(SP_SUL!H176="","*",SP_SUL!H176)</f>
        <v>-</v>
      </c>
      <c r="J173" s="145" t="str">
        <f>IF(SP_SUL!I176="","*",SP_SUL!I176)</f>
        <v>*</v>
      </c>
      <c r="K173" s="139" t="str">
        <f>IF(SP_SUL!M176="","*",SP_SUL!M176)</f>
        <v>ZWW-ZKW</v>
      </c>
      <c r="L173" s="139" t="str">
        <f>IF(SP_SUL!N176="","*",SP_SUL!N176)</f>
        <v>K93K912</v>
      </c>
      <c r="M173" s="140">
        <f>IF(SP_SUL!J176="","*",SP_SUL!J176)</f>
        <v>55</v>
      </c>
      <c r="N173" s="144">
        <f>IF(SP_SUL!K176="","*",SP_SUL!K176)</f>
        <v>91.15</v>
      </c>
      <c r="O173" s="144">
        <f>IF(SP_SUL!L176="","*",SP_SUL!L176)</f>
        <v>91.516999999999996</v>
      </c>
      <c r="P173" s="143">
        <f>IF(SP_SUL!O176="","*",SP_SUL!O176)</f>
        <v>0.375</v>
      </c>
      <c r="Q173" s="143">
        <f>IF(SP_SUL!P176="","*",SP_SUL!P176)</f>
        <v>8.3333333333333329E-2</v>
      </c>
      <c r="R173" s="145" t="str">
        <f>IF(SP_SUL!Q176="","*",CONCATENATE(SP_SUL!Q176," ",SP_SUL!R176))</f>
        <v>1 Nº DE SOLDA</v>
      </c>
      <c r="S173" s="145" t="str">
        <f>IF(SP_SUL!V176="","*",SP_SUL!V176)</f>
        <v>Felipe</v>
      </c>
      <c r="T173" s="145" t="str">
        <f>IF(SP_SUL!W176="","*",SP_SUL!W176)</f>
        <v xml:space="preserve">Execução de solda - Condicionado a temperatura </v>
      </c>
      <c r="U173" s="137">
        <f ca="1">_xlfn.XLOOKUP(G173&amp;$U$2,BS_CONTROLE[CHAVE],BS_CONTROLE[Quantidade_11],"-")</f>
        <v>0</v>
      </c>
      <c r="V173" s="137" t="str">
        <f ca="1">_xlfn.XLOOKUP(G173&amp;$V$2,BS_CONTROLE[CHAVE],BS_CONTROLE[Quantidade_11],"-")</f>
        <v>-</v>
      </c>
      <c r="W173" s="137">
        <f ca="1">_xlfn.XLOOKUP(G173&amp;$W$2,BS_CONTROLE[CHAVE],BS_CONTROLE[Quantidade_11],"-")</f>
        <v>0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ZKE-ZEV</v>
      </c>
      <c r="F174" s="145">
        <f>IF(SP_SUL!B177="","*",SP_SUL!B177)</f>
        <v>46060</v>
      </c>
      <c r="G174" s="145" t="str">
        <f>IF(SP_SUL!D177="","*",SP_SUL!D177)</f>
        <v xml:space="preserve">TURMA FIXA VIA </v>
      </c>
      <c r="H174" s="145" t="str">
        <f>IF(SP_SUL!F177="","*",SP_SUL!F177)</f>
        <v>LIMPEZA LASTRO</v>
      </c>
      <c r="I174" s="145" t="str">
        <f>IF(SP_SUL!H177="","*",SP_SUL!H177)</f>
        <v>-</v>
      </c>
      <c r="J174" s="145" t="str">
        <f>IF(SP_SUL!I177="","*",SP_SUL!I177)</f>
        <v>-</v>
      </c>
      <c r="K174" s="139" t="str">
        <f>IF(SP_SUL!M177="","*",SP_SUL!M177)</f>
        <v>ZEM</v>
      </c>
      <c r="L174" s="139" t="str">
        <f>IF(SP_SUL!N177="","*",SP_SUL!N177)</f>
        <v>ZEM2</v>
      </c>
      <c r="M174" s="140">
        <f>IF(SP_SUL!J177="","*",SP_SUL!J177)</f>
        <v>55</v>
      </c>
      <c r="N174" s="144">
        <f>IF(SP_SUL!K177="","*",SP_SUL!K177)</f>
        <v>135</v>
      </c>
      <c r="O174" s="144" t="str">
        <f>IF(SP_SUL!L177="","*",SP_SUL!L177)</f>
        <v>-</v>
      </c>
      <c r="P174" s="143">
        <f>IF(SP_SUL!O177="","*",SP_SUL!O177)</f>
        <v>0.375</v>
      </c>
      <c r="Q174" s="143">
        <f>IF(SP_SUL!P177="","*",SP_SUL!P177)</f>
        <v>6.25E-2</v>
      </c>
      <c r="R174" s="145" t="str">
        <f>IF(SP_SUL!Q177="","*",CONCATENATE(SP_SUL!Q177," ",SP_SUL!R177))</f>
        <v>30 M</v>
      </c>
      <c r="S174" s="145" t="str">
        <f>IF(SP_SUL!V177="","*",SP_SUL!V177)</f>
        <v>Felipe</v>
      </c>
      <c r="T174" s="145" t="str">
        <f>IF(SP_SUL!W177="","*",SP_SUL!W177)</f>
        <v>Limpeza de lastro</v>
      </c>
      <c r="U174" s="137" t="str">
        <f ca="1">_xlfn.XLOOKUP(G174&amp;$U$2,BS_CONTROLE[CHAVE],BS_CONTROLE[Quantidade_11],"-")</f>
        <v>-</v>
      </c>
      <c r="V174" s="137">
        <f ca="1">_xlfn.XLOOKUP(G174&amp;$V$2,BS_CONTROLE[CHAVE],BS_CONTROLE[Quantidade_11],"-")</f>
        <v>0</v>
      </c>
      <c r="W174" s="137">
        <f ca="1">_xlfn.XLOOKUP(G174&amp;$W$2,BS_CONTROLE[CHAVE],BS_CONTROLE[Quantidade_11],"-")</f>
        <v>0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SIM</v>
      </c>
      <c r="B176" s="146" t="str">
        <f>IF(SP_SUL!X179="","*",SP_SUL!X179)</f>
        <v>Contrato</v>
      </c>
      <c r="C176" s="146" t="str">
        <f>IF(SP_SUL!Z179="","*",SP_SUL!Z179)</f>
        <v>*</v>
      </c>
      <c r="D176" s="139" t="str">
        <f>IF(SP_SUL!S179="","*",SP_SUL!S179)</f>
        <v>SP SUL</v>
      </c>
      <c r="E176" s="139" t="str">
        <f>IF(SP_SUL!T179="","*",SP_SUL!T179)</f>
        <v>ZKE-ZEV</v>
      </c>
      <c r="F176" s="145">
        <f>IF(SP_SUL!B179="","*",SP_SUL!B179)</f>
        <v>46060</v>
      </c>
      <c r="G176" s="145" t="str">
        <f>IF(SP_SUL!D179="","*",SP_SUL!D179)</f>
        <v>MOD ZRB</v>
      </c>
      <c r="H176" s="145" t="str">
        <f>IF(SP_SUL!F179="","*",SP_SUL!F179)</f>
        <v>BLOCO</v>
      </c>
      <c r="I176" s="145" t="str">
        <f>IF(SP_SUL!H179="","*",SP_SUL!H179)</f>
        <v>-</v>
      </c>
      <c r="J176" s="145" t="str">
        <f>IF(SP_SUL!I179="","*",SP_SUL!I179)</f>
        <v>-</v>
      </c>
      <c r="K176" s="139" t="str">
        <f>IF(SP_SUL!M179="","*",SP_SUL!M179)</f>
        <v>ZEJ</v>
      </c>
      <c r="L176" s="139" t="str">
        <f>IF(SP_SUL!N179="","*",SP_SUL!N179)</f>
        <v>ZEJZRB</v>
      </c>
      <c r="M176" s="140">
        <f>IF(SP_SUL!J179="","*",SP_SUL!J179)</f>
        <v>48</v>
      </c>
      <c r="N176" s="144">
        <f>IF(SP_SUL!K179="","*",SP_SUL!K179)</f>
        <v>145.834</v>
      </c>
      <c r="O176" s="144">
        <f>IF(SP_SUL!L179="","*",SP_SUL!L179)</f>
        <v>151.78</v>
      </c>
      <c r="P176" s="143">
        <f>IF(SP_SUL!O179="","*",SP_SUL!O179)</f>
        <v>0.33333333333333331</v>
      </c>
      <c r="Q176" s="143">
        <f>IF(SP_SUL!P179="","*",SP_SUL!P179)</f>
        <v>0.16666666666666666</v>
      </c>
      <c r="R176" s="145" t="str">
        <f>IF(SP_SUL!Q179="","*",CONCATENATE(SP_SUL!Q179," ",SP_SUL!R179))</f>
        <v>1 BINÁRIO</v>
      </c>
      <c r="S176" s="145" t="str">
        <f>IF(SP_SUL!V179="","*",SP_SUL!V179)</f>
        <v xml:space="preserve">Alisson </v>
      </c>
      <c r="T176" s="145" t="str">
        <f>IF(SP_SUL!W179="","*",SP_SUL!W179)</f>
        <v>Bloco modernização Descarga de Dormentes + solda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>
        <f ca="1">_xlfn.XLOOKUP(G176&amp;$W$2,BS_CONTROLE[CHAVE],BS_CONTROLE[Quantidade_11],"-")</f>
        <v>1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ZKE-ZEV</v>
      </c>
      <c r="F177" s="145">
        <f>IF(SP_SUL!B180="","*",SP_SUL!B180)</f>
        <v>46060</v>
      </c>
      <c r="G177" s="145" t="str">
        <f>IF(SP_SUL!D180="","*",SP_SUL!D180)</f>
        <v>W96</v>
      </c>
      <c r="H177" s="145" t="str">
        <f>IF(SP_SUL!F180="","*",SP_SUL!F180)</f>
        <v>MODERNIZAÇÃO - DORMENTE - DESCARGA</v>
      </c>
      <c r="I177" s="145" t="str">
        <f>IF(SP_SUL!H180="","*",SP_SUL!H180)</f>
        <v>ZEM-1</v>
      </c>
      <c r="J177" s="145" t="str">
        <f>IF(SP_SUL!I180="","*",SP_SUL!I180)</f>
        <v>ZEM-1</v>
      </c>
      <c r="K177" s="139" t="str">
        <f>IF(SP_SUL!M180="","*",SP_SUL!M180)</f>
        <v>ZEJ-ZRB</v>
      </c>
      <c r="L177" s="139" t="str">
        <f>IF(SP_SUL!N180="","*",SP_SUL!N180)</f>
        <v>ZRB1501</v>
      </c>
      <c r="M177" s="140">
        <f>IF(SP_SUL!J180="","*",SP_SUL!J180)</f>
        <v>48</v>
      </c>
      <c r="N177" s="144">
        <f>IF(SP_SUL!K180="","*",SP_SUL!K180)</f>
        <v>150.6</v>
      </c>
      <c r="O177" s="144" t="str">
        <f>IF(SP_SUL!L180="","*",SP_SUL!L180)</f>
        <v>-</v>
      </c>
      <c r="P177" s="143">
        <f>IF(SP_SUL!O180="","*",SP_SUL!O180)</f>
        <v>0.3125</v>
      </c>
      <c r="Q177" s="143">
        <f>IF(SP_SUL!P180="","*",SP_SUL!P180)</f>
        <v>6.9444444444444447E-4</v>
      </c>
      <c r="R177" s="145" t="str">
        <f>IF(SP_SUL!Q180="","*",CONCATENATE(SP_SUL!Q180," ",SP_SUL!R180))</f>
        <v>1 Nº DE DORMENTES</v>
      </c>
      <c r="S177" s="145" t="str">
        <f>IF(SP_SUL!V180="","*",SP_SUL!V180)</f>
        <v xml:space="preserve">Alisson </v>
      </c>
      <c r="T177" s="145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>
        <f ca="1">_xlfn.XLOOKUP(G177&amp;$W$2,BS_CONTROLE[CHAVE],BS_CONTROLE[Quantidade_11],"-")</f>
        <v>2200</v>
      </c>
    </row>
    <row r="178" spans="1:23" hidden="1">
      <c r="A178" s="146" t="str">
        <f>IF(SP_SUL!Y181="","*",SP_SUL!Y181)</f>
        <v>SIM</v>
      </c>
      <c r="B178" s="146" t="str">
        <f>IF(SP_SUL!X181="","*",SP_SUL!X181)</f>
        <v>Contrato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ZKE-ZEV</v>
      </c>
      <c r="F178" s="145">
        <f>IF(SP_SUL!B181="","*",SP_SUL!B181)</f>
        <v>46060</v>
      </c>
      <c r="G178" s="145" t="str">
        <f>IF(SP_SUL!D181="","*",SP_SUL!D181)</f>
        <v>CAIQUE (TMA-677)</v>
      </c>
      <c r="H178" s="145" t="str">
        <f>IF(SP_SUL!F181="","*",SP_SUL!F181)</f>
        <v>MODERNIZAÇÃO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ZEJ-ZRB</v>
      </c>
      <c r="L178" s="139" t="str">
        <f>IF(SP_SUL!N181="","*",SP_SUL!N181)</f>
        <v>ZRB1501</v>
      </c>
      <c r="M178" s="140">
        <f>IF(SP_SUL!J181="","*",SP_SUL!J181)</f>
        <v>48</v>
      </c>
      <c r="N178" s="144">
        <f>IF(SP_SUL!K181="","*",SP_SUL!K181)</f>
        <v>150.827</v>
      </c>
      <c r="O178" s="144" t="str">
        <f>IF(SP_SUL!L181="","*",SP_SUL!L181)</f>
        <v>-</v>
      </c>
      <c r="P178" s="143">
        <f>IF(SP_SUL!O181="","*",SP_SUL!O181)</f>
        <v>0.33333333333333331</v>
      </c>
      <c r="Q178" s="143">
        <f>IF(SP_SUL!P181="","*",SP_SUL!P181)</f>
        <v>6.9444444444444447E-4</v>
      </c>
      <c r="R178" s="145" t="str">
        <f>IF(SP_SUL!Q181="","*",CONCATENATE(SP_SUL!Q181," ",SP_SUL!R181))</f>
        <v>1 Nº DE SOLDA</v>
      </c>
      <c r="S178" s="145" t="str">
        <f>IF(SP_SUL!V181="","*",SP_SUL!V181)</f>
        <v xml:space="preserve">Alisson </v>
      </c>
      <c r="T178" s="145" t="str">
        <f>IF(SP_SUL!W181="","*",SP_SUL!W181)</f>
        <v xml:space="preserve">Execução de solda - Condicionado a temperatura </v>
      </c>
      <c r="U178" s="137">
        <f ca="1">_xlfn.XLOOKUP(G178&amp;$U$2,BS_CONTROLE[CHAVE],BS_CONTROLE[Quantidade_11],"-")</f>
        <v>1</v>
      </c>
      <c r="V178" s="137" t="str">
        <f ca="1">_xlfn.XLOOKUP(G178&amp;$V$2,BS_CONTROLE[CHAVE],BS_CONTROLE[Quantidade_11],"-")</f>
        <v>-</v>
      </c>
      <c r="W178" s="137">
        <f ca="1">_xlfn.XLOOKUP(G178&amp;$W$2,BS_CONTROLE[CHAVE],BS_CONTROLE[Quantidade_11],"-")</f>
        <v>2</v>
      </c>
    </row>
    <row r="179" spans="1:23" hidden="1">
      <c r="A179" s="146" t="str">
        <f>IF(SP_SUL!Y182="","*",SP_SUL!Y182)</f>
        <v>SIM</v>
      </c>
      <c r="B179" s="146" t="str">
        <f>IF(SP_SUL!X182="","*",SP_SUL!X182)</f>
        <v>Contrato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ZKE-ZEV</v>
      </c>
      <c r="F179" s="145">
        <f>IF(SP_SUL!B182="","*",SP_SUL!B182)</f>
        <v>46060</v>
      </c>
      <c r="G179" s="145" t="str">
        <f>IF(SP_SUL!D182="","*",SP_SUL!D182)</f>
        <v>WALTER (TP-810)</v>
      </c>
      <c r="H179" s="145" t="str">
        <f>IF(SP_SUL!F182="","*",SP_SUL!F182)</f>
        <v>MODERNIZAÇÃO - SOLDA</v>
      </c>
      <c r="I179" s="145" t="str">
        <f>IF(SP_SUL!H182="","*",SP_SUL!H182)</f>
        <v>-</v>
      </c>
      <c r="J179" s="145" t="str">
        <f>IF(SP_SUL!I182="","*",SP_SUL!I182)</f>
        <v>-</v>
      </c>
      <c r="K179" s="139" t="str">
        <f>IF(SP_SUL!M182="","*",SP_SUL!M182)</f>
        <v>ZEJ-ZRB</v>
      </c>
      <c r="L179" s="139" t="str">
        <f>IF(SP_SUL!N182="","*",SP_SUL!N182)</f>
        <v>ZRB1501</v>
      </c>
      <c r="M179" s="140">
        <f>IF(SP_SUL!J182="","*",SP_SUL!J182)</f>
        <v>48</v>
      </c>
      <c r="N179" s="144">
        <f>IF(SP_SUL!K182="","*",SP_SUL!K182)</f>
        <v>150.92500000000001</v>
      </c>
      <c r="O179" s="144" t="str">
        <f>IF(SP_SUL!L182="","*",SP_SUL!L182)</f>
        <v>-</v>
      </c>
      <c r="P179" s="143">
        <f>IF(SP_SUL!O182="","*",SP_SUL!O182)</f>
        <v>0.33333333333333331</v>
      </c>
      <c r="Q179" s="143">
        <f>IF(SP_SUL!P182="","*",SP_SUL!P182)</f>
        <v>6.9444444444444447E-4</v>
      </c>
      <c r="R179" s="145" t="str">
        <f>IF(SP_SUL!Q182="","*",CONCATENATE(SP_SUL!Q182," ",SP_SUL!R182))</f>
        <v>1 Nº DE SOLDA</v>
      </c>
      <c r="S179" s="145" t="str">
        <f>IF(SP_SUL!V182="","*",SP_SUL!V182)</f>
        <v xml:space="preserve">Alisson </v>
      </c>
      <c r="T179" s="145" t="str">
        <f>IF(SP_SUL!W182="","*",SP_SUL!W182)</f>
        <v xml:space="preserve">Execução de solda - Condicionado a temperatura </v>
      </c>
      <c r="U179" s="137">
        <f ca="1">_xlfn.XLOOKUP(G179&amp;$U$2,BS_CONTROLE[CHAVE],BS_CONTROLE[Quantidade_11],"-")</f>
        <v>1</v>
      </c>
      <c r="V179" s="137" t="str">
        <f ca="1">_xlfn.XLOOKUP(G179&amp;$V$2,BS_CONTROLE[CHAVE],BS_CONTROLE[Quantidade_11],"-")</f>
        <v>-</v>
      </c>
      <c r="W179" s="137">
        <f ca="1">_xlfn.XLOOKUP(G179&amp;$W$2,BS_CONTROLE[CHAVE],BS_CONTROLE[Quantidade_11],"-")</f>
        <v>2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SIM</v>
      </c>
      <c r="B181" s="146" t="str">
        <f>IF(SP_SUL!X184="","*",SP_SUL!X184)</f>
        <v>Contrato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ZEV-ZPT</v>
      </c>
      <c r="F181" s="145">
        <f>IF(SP_SUL!B184="","*",SP_SUL!B184)</f>
        <v>46060</v>
      </c>
      <c r="G181" s="145" t="str">
        <f>IF(SP_SUL!D184="","*",SP_SUL!D184)</f>
        <v>W61</v>
      </c>
      <c r="H181" s="145" t="str">
        <f>IF(SP_SUL!F184="","*",SP_SUL!F184)</f>
        <v>DESLOCAMENTO</v>
      </c>
      <c r="I181" s="145" t="str">
        <f>IF(SP_SUL!H184="","*",SP_SUL!H184)</f>
        <v>K67ZEV2</v>
      </c>
      <c r="J181" s="145" t="str">
        <f>IF(SP_SUL!I184="","*",SP_SUL!I184)</f>
        <v>K67ZEV2</v>
      </c>
      <c r="K181" s="139" t="str">
        <f>IF(SP_SUL!M184="","*",SP_SUL!M184)</f>
        <v>ZXW-ZGP</v>
      </c>
      <c r="L181" s="139" t="str">
        <f>IF(SP_SUL!N184="","*",SP_SUL!N184)</f>
        <v>K84ZXW2</v>
      </c>
      <c r="M181" s="140">
        <f>IF(SP_SUL!J184="","*",SP_SUL!J184)</f>
        <v>92</v>
      </c>
      <c r="N181" s="144">
        <f>IF(SP_SUL!K184="","*",SP_SUL!K184)</f>
        <v>83.7</v>
      </c>
      <c r="O181" s="144" t="str">
        <f>IF(SP_SUL!L184="","*",SP_SUL!L184)</f>
        <v>-</v>
      </c>
      <c r="P181" s="143">
        <f>IF(SP_SUL!O184="","*",SP_SUL!O184)</f>
        <v>0.33333333333333331</v>
      </c>
      <c r="Q181" s="143">
        <f>IF(SP_SUL!P184="","*",SP_SUL!P184)</f>
        <v>4.1666666666666664E-2</v>
      </c>
      <c r="R181" s="145" t="str">
        <f>IF(SP_SUL!Q184="","*",CONCATENATE(SP_SUL!Q184," ",SP_SUL!R184))</f>
        <v>1 BINÁRIO</v>
      </c>
      <c r="S181" s="145" t="str">
        <f>IF(SP_SUL!V184="","*",SP_SUL!V184)</f>
        <v>Moises</v>
      </c>
      <c r="T181" s="145" t="str">
        <f>IF(SP_SUL!W184="","*",SP_SUL!W184)</f>
        <v>Deslocamento das turmas</v>
      </c>
      <c r="U181" s="137">
        <f ca="1">_xlfn.XLOOKUP(G181&amp;$U$2,BS_CONTROLE[CHAVE],BS_CONTROLE[Quantidade_11],"-")</f>
        <v>1</v>
      </c>
      <c r="V181" s="137" t="str">
        <f ca="1">_xlfn.XLOOKUP(G181&amp;$V$2,BS_CONTROLE[CHAVE],BS_CONTROLE[Quantidade_11],"-")</f>
        <v>-</v>
      </c>
      <c r="W181" s="137">
        <f ca="1">_xlfn.XLOOKUP(G181&amp;$W$2,BS_CONTROLE[CHAVE],BS_CONTROLE[Quantidade_11],"-")</f>
        <v>1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ZEV-ZPT</v>
      </c>
      <c r="F182" s="145">
        <f>IF(SP_SUL!B185="","*",SP_SUL!B185)</f>
        <v>46060</v>
      </c>
      <c r="G182" s="145" t="str">
        <f>IF(SP_SUL!D185="","*",SP_SUL!D185)</f>
        <v>V85</v>
      </c>
      <c r="H182" s="145" t="str">
        <f>IF(SP_SUL!F185="","*",SP_SUL!F185)</f>
        <v>DESLOCAMENTO</v>
      </c>
      <c r="I182" s="145" t="str">
        <f>IF(SP_SUL!H185="","*",SP_SUL!H185)</f>
        <v>ZDRZPT</v>
      </c>
      <c r="J182" s="145" t="str">
        <f>IF(SP_SUL!I185="","*",SP_SUL!I185)</f>
        <v>ZEV</v>
      </c>
      <c r="K182" s="139" t="str">
        <f>IF(SP_SUL!M185="","*",SP_SUL!M185)</f>
        <v>ZPT-ZEV</v>
      </c>
      <c r="L182" s="139" t="str">
        <f>IF(SP_SUL!N185="","*",SP_SUL!N185)</f>
        <v>ZPTZEV</v>
      </c>
      <c r="M182" s="140">
        <f>IF(SP_SUL!J185="","*",SP_SUL!J185)</f>
        <v>54</v>
      </c>
      <c r="N182" s="144">
        <f>IF(SP_SUL!K185="","*",SP_SUL!K185)</f>
        <v>106</v>
      </c>
      <c r="O182" s="144" t="str">
        <f>IF(SP_SUL!L185="","*",SP_SUL!L185)</f>
        <v>-</v>
      </c>
      <c r="P182" s="143">
        <f>IF(SP_SUL!O185="","*",SP_SUL!O185)</f>
        <v>0.33333333333333331</v>
      </c>
      <c r="Q182" s="143">
        <f>IF(SP_SUL!P185="","*",SP_SUL!P185)</f>
        <v>4.1666666666666664E-2</v>
      </c>
      <c r="R182" s="145" t="str">
        <f>IF(SP_SUL!Q185="","*",CONCATENATE(SP_SUL!Q185," ",SP_SUL!R185))</f>
        <v>1 BINÁRIO</v>
      </c>
      <c r="S182" s="145" t="str">
        <f>IF(SP_SUL!V185="","*",SP_SUL!V185)</f>
        <v>Antonioni</v>
      </c>
      <c r="T182" s="145" t="str">
        <f>IF(SP_SUL!W185="","*",SP_SUL!W185)</f>
        <v>Deslocamento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>
        <f ca="1">_xlfn.XLOOKUP(G182&amp;$W$2,BS_CONTROLE[CHAVE],BS_CONTROLE[Quantidade_11],"-")</f>
        <v>1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OPORTUNIDADE</v>
      </c>
      <c r="B184" s="146" t="str">
        <f>IF(SP_SUL!X187="","*",SP_SUL!X187)</f>
        <v>Oportunidade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ZPT-ZPG</v>
      </c>
      <c r="F184" s="145">
        <f>IF(SP_SUL!B187="","*",SP_SUL!B187)</f>
        <v>46060</v>
      </c>
      <c r="G184" s="145" t="str">
        <f>IF(SP_SUL!D187="","*",SP_SUL!D187)</f>
        <v>W62</v>
      </c>
      <c r="H184" s="145" t="str">
        <f>IF(SP_SUL!F187="","*",SP_SUL!F187)</f>
        <v>PDM - PEDRA - DESCARGA</v>
      </c>
      <c r="I184" s="145" t="str">
        <f>IF(SP_SUL!H187="","*",SP_SUL!H187)</f>
        <v>ZDRZPT</v>
      </c>
      <c r="J184" s="145" t="str">
        <f>IF(SP_SUL!I187="","*",SP_SUL!I187)</f>
        <v>ZDRZPT</v>
      </c>
      <c r="K184" s="139" t="str">
        <f>IF(SP_SUL!M187="","*",SP_SUL!M187)</f>
        <v>PAT-ZGM</v>
      </c>
      <c r="L184" s="139" t="str">
        <f>IF(SP_SUL!N187="","*",SP_SUL!N187)</f>
        <v>PAT1102</v>
      </c>
      <c r="M184" s="140">
        <f>IF(SP_SUL!J187="","*",SP_SUL!J187)</f>
        <v>53</v>
      </c>
      <c r="N184" s="144">
        <f>IF(SP_SUL!K187="","*",SP_SUL!K187)</f>
        <v>109.5</v>
      </c>
      <c r="O184" s="144">
        <f>IF(SP_SUL!L187="","*",SP_SUL!L187)</f>
        <v>110.2</v>
      </c>
      <c r="P184" s="143">
        <f>IF(SP_SUL!O187="","*",SP_SUL!O187)</f>
        <v>0.33333333333333331</v>
      </c>
      <c r="Q184" s="143">
        <f>IF(SP_SUL!P187="","*",SP_SUL!P187)</f>
        <v>4.1666666666666664E-2</v>
      </c>
      <c r="R184" s="145" t="str">
        <f>IF(SP_SUL!Q187="","*",CONCATENATE(SP_SUL!Q187," ",SP_SUL!R187))</f>
        <v>5 VAGÕES</v>
      </c>
      <c r="S184" s="145" t="str">
        <f>IF(SP_SUL!V187="","*",SP_SUL!V187)</f>
        <v>Moises</v>
      </c>
      <c r="T184" s="145" t="str">
        <f>IF(SP_SUL!W187="","*",SP_SUL!W187)</f>
        <v>PDM - Descarga de Pedra</v>
      </c>
      <c r="U184" s="137">
        <f ca="1">_xlfn.XLOOKUP(G184&amp;$U$2,BS_CONTROLE[CHAVE],BS_CONTROLE[Quantidade_11],"-")</f>
        <v>1</v>
      </c>
      <c r="V184" s="137" t="str">
        <f ca="1">_xlfn.XLOOKUP(G184&amp;$V$2,BS_CONTROLE[CHAVE],BS_CONTROLE[Quantidade_11],"-")</f>
        <v>-</v>
      </c>
      <c r="W184" s="137">
        <f ca="1">_xlfn.XLOOKUP(G184&amp;$W$2,BS_CONTROLE[CHAVE],BS_CONTROLE[Quantidade_11],"-")</f>
        <v>5</v>
      </c>
    </row>
    <row r="185" spans="1:23" hidden="1">
      <c r="A185" s="146" t="str">
        <f>IF(SP_SUL!Y188="","*",SP_SUL!Y188)</f>
        <v>OPORTUNIDADE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ZEV-ZPT</v>
      </c>
      <c r="F185" s="145">
        <f>IF(SP_SUL!B188="","*",SP_SUL!B188)</f>
        <v>46060</v>
      </c>
      <c r="G185" s="145" t="str">
        <f>IF(SP_SUL!D188="","*",SP_SUL!D188)</f>
        <v>RAFAEL (TP-695)</v>
      </c>
      <c r="H185" s="145" t="str">
        <f>IF(SP_SUL!F188="","*",SP_SUL!F188)</f>
        <v>PDM - SUBSTITUIÇÃO - DORMENTE</v>
      </c>
      <c r="I185" s="145" t="str">
        <f>IF(SP_SUL!H188="","*",SP_SUL!H188)</f>
        <v>-</v>
      </c>
      <c r="J185" s="145" t="str">
        <f>IF(SP_SUL!I188="","*",SP_SUL!I188)</f>
        <v>ZDRZPT</v>
      </c>
      <c r="K185" s="139" t="str">
        <f>IF(SP_SUL!M188="","*",SP_SUL!M188)</f>
        <v>ZPT</v>
      </c>
      <c r="L185" s="139" t="str">
        <f>IF(SP_SUL!N188="","*",SP_SUL!N188)</f>
        <v>ZPT2</v>
      </c>
      <c r="M185" s="140">
        <f>IF(SP_SUL!J188="","*",SP_SUL!J188)</f>
        <v>92</v>
      </c>
      <c r="N185" s="144">
        <f>IF(SP_SUL!K188="","*",SP_SUL!K188)</f>
        <v>108</v>
      </c>
      <c r="O185" s="144" t="str">
        <f>IF(SP_SUL!L188="","*",SP_SUL!L188)</f>
        <v>-</v>
      </c>
      <c r="P185" s="143">
        <f>IF(SP_SUL!O188="","*",SP_SUL!O188)</f>
        <v>0.45833333333333331</v>
      </c>
      <c r="Q185" s="143">
        <f>IF(SP_SUL!P188="","*",SP_SUL!P188)</f>
        <v>8.3333333333333329E-2</v>
      </c>
      <c r="R185" s="145" t="str">
        <f>IF(SP_SUL!Q188="","*",CONCATENATE(SP_SUL!Q188," ",SP_SUL!R188))</f>
        <v>1 Nº DE DORMENTES</v>
      </c>
      <c r="S185" s="145" t="str">
        <f>IF(SP_SUL!V188="","*",SP_SUL!V188)</f>
        <v>Moises</v>
      </c>
      <c r="T185" s="145" t="str">
        <f>IF(SP_SUL!W188="","*",SP_SUL!W188)</f>
        <v>Substituição de jacaré para inversão de rota de ZDR1 para ZPT2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>
        <f ca="1">_xlfn.XLOOKUP(G185&amp;$W$2,BS_CONTROLE[CHAVE],BS_CONTROLE[Quantidade_11],"-")</f>
        <v>0</v>
      </c>
    </row>
    <row r="186" spans="1:23" hidden="1">
      <c r="A186" s="146" t="str">
        <f>IF(SP_SUL!Y189="","*",SP_SUL!Y189)</f>
        <v>OPORTUNIDADE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ZPT-ZPG</v>
      </c>
      <c r="F186" s="145">
        <f>IF(SP_SUL!B189="","*",SP_SUL!B189)</f>
        <v>46060</v>
      </c>
      <c r="G186" s="145" t="str">
        <f>IF(SP_SUL!D189="","*",SP_SUL!D189)</f>
        <v>DIEGO (TF-42)</v>
      </c>
      <c r="H186" s="145" t="str">
        <f>IF(SP_SUL!F189="","*",SP_SUL!F189)</f>
        <v>LIMPEZA LASTRO</v>
      </c>
      <c r="I186" s="145" t="str">
        <f>IF(SP_SUL!H189="","*",SP_SUL!H189)</f>
        <v>-</v>
      </c>
      <c r="J186" s="145" t="str">
        <f>IF(SP_SUL!I189="","*",SP_SUL!I189)</f>
        <v>-</v>
      </c>
      <c r="K186" s="139" t="str">
        <f>IF(SP_SUL!M189="","*",SP_SUL!M189)</f>
        <v>PAT-ZGM</v>
      </c>
      <c r="L186" s="139" t="str">
        <f>IF(SP_SUL!N189="","*",SP_SUL!N189)</f>
        <v>PAT1102</v>
      </c>
      <c r="M186" s="140">
        <f>IF(SP_SUL!J189="","*",SP_SUL!J189)</f>
        <v>53</v>
      </c>
      <c r="N186" s="144">
        <f>IF(SP_SUL!K189="","*",SP_SUL!K189)</f>
        <v>109.05</v>
      </c>
      <c r="O186" s="144" t="str">
        <f>IF(SP_SUL!L189="","*",SP_SUL!L189)</f>
        <v>-</v>
      </c>
      <c r="P186" s="143">
        <f>IF(SP_SUL!O189="","*",SP_SUL!O189)</f>
        <v>0.41666666666666669</v>
      </c>
      <c r="Q186" s="143">
        <f>IF(SP_SUL!P189="","*",SP_SUL!P189)</f>
        <v>8.3333333333333329E-2</v>
      </c>
      <c r="R186" s="145" t="str">
        <f>IF(SP_SUL!Q189="","*",CONCATENATE(SP_SUL!Q189," ",SP_SUL!R189))</f>
        <v>30 M</v>
      </c>
      <c r="S186" s="145" t="str">
        <f>IF(SP_SUL!V189="","*",SP_SUL!V189)</f>
        <v>Moises</v>
      </c>
      <c r="T186" s="145" t="str">
        <f>IF(SP_SUL!W189="","*",SP_SUL!W189)</f>
        <v>Limpeza de lastro</v>
      </c>
      <c r="U186" s="137">
        <f ca="1">_xlfn.XLOOKUP(G186&amp;$U$2,BS_CONTROLE[CHAVE],BS_CONTROLE[Quantidade_11],"-")</f>
        <v>200</v>
      </c>
      <c r="V186" s="137">
        <f ca="1">_xlfn.XLOOKUP(G186&amp;$V$2,BS_CONTROLE[CHAVE],BS_CONTROLE[Quantidade_11],"-")</f>
        <v>0</v>
      </c>
      <c r="W186" s="137">
        <f ca="1">_xlfn.XLOOKUP(G186&amp;$W$2,BS_CONTROLE[CHAVE],BS_CONTROLE[Quantidade_11],"-")</f>
        <v>50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ZPT-ZPG</v>
      </c>
      <c r="F187" s="145">
        <f>IF(SP_SUL!B190="","*",SP_SUL!B190)</f>
        <v>46060</v>
      </c>
      <c r="G187" s="145" t="str">
        <f>IF(SP_SUL!D190="","*",SP_SUL!D190)</f>
        <v>W62</v>
      </c>
      <c r="H187" s="145" t="str">
        <f>IF(SP_SUL!F190="","*",SP_SUL!F190)</f>
        <v>RECOLHIMENTO DE DORMENTE</v>
      </c>
      <c r="I187" s="145" t="str">
        <f>IF(SP_SUL!H190="","*",SP_SUL!H190)</f>
        <v>ZDRZPT</v>
      </c>
      <c r="J187" s="145" t="str">
        <f>IF(SP_SUL!I190="","*",SP_SUL!I190)</f>
        <v>ZDRZPT</v>
      </c>
      <c r="K187" s="139" t="str">
        <f>IF(SP_SUL!M190="","*",SP_SUL!M190)</f>
        <v>ZZV-ZPG</v>
      </c>
      <c r="L187" s="139" t="str">
        <f>IF(SP_SUL!N190="","*",SP_SUL!N190)</f>
        <v>ZPGRUM2</v>
      </c>
      <c r="M187" s="140">
        <f>IF(SP_SUL!J190="","*",SP_SUL!J190)</f>
        <v>53</v>
      </c>
      <c r="N187" s="144">
        <f>IF(SP_SUL!K190="","*",SP_SUL!K190)</f>
        <v>125</v>
      </c>
      <c r="O187" s="144">
        <f>IF(SP_SUL!L190="","*",SP_SUL!L190)</f>
        <v>125.4</v>
      </c>
      <c r="P187" s="143">
        <f>IF(SP_SUL!O190="","*",SP_SUL!O190)</f>
        <v>0.45833333333333331</v>
      </c>
      <c r="Q187" s="143">
        <f>IF(SP_SUL!P190="","*",SP_SUL!P190)</f>
        <v>4.1666666666666664E-2</v>
      </c>
      <c r="R187" s="145" t="str">
        <f>IF(SP_SUL!Q190="","*",CONCATENATE(SP_SUL!Q190," ",SP_SUL!R190))</f>
        <v>300 Nº DE PEÇAS</v>
      </c>
      <c r="S187" s="145" t="str">
        <f>IF(SP_SUL!V190="","*",SP_SUL!V190)</f>
        <v>Moises</v>
      </c>
      <c r="T187" s="145" t="str">
        <f>IF(SP_SUL!W190="","*",SP_SUL!W190)</f>
        <v>Recolhimento de dormentes</v>
      </c>
      <c r="U187" s="137">
        <f ca="1">_xlfn.XLOOKUP(G187&amp;$U$2,BS_CONTROLE[CHAVE],BS_CONTROLE[Quantidade_11],"-")</f>
        <v>1</v>
      </c>
      <c r="V187" s="137" t="str">
        <f ca="1">_xlfn.XLOOKUP(G187&amp;$V$2,BS_CONTROLE[CHAVE],BS_CONTROLE[Quantidade_11],"-")</f>
        <v>-</v>
      </c>
      <c r="W187" s="137">
        <f ca="1">_xlfn.XLOOKUP(G187&amp;$W$2,BS_CONTROLE[CHAVE],BS_CONTROLE[Quantidade_11],"-")</f>
        <v>5</v>
      </c>
    </row>
    <row r="188" spans="1:23" hidden="1">
      <c r="A188" s="146" t="str">
        <f>IF(SP_SUL!Y191="","*",SP_SUL!Y191)</f>
        <v>OPORTUNIDADE</v>
      </c>
      <c r="B188" s="146" t="str">
        <f>IF(SP_SUL!X191="","*",SP_SUL!X191)</f>
        <v>Oportunidade</v>
      </c>
      <c r="C188" s="146" t="str">
        <f>IF(SP_SUL!Z191="","*",SP_SUL!Z191)</f>
        <v>*</v>
      </c>
      <c r="D188" s="139" t="str">
        <f>IF(SP_SUL!S191="","*",SP_SUL!S191)</f>
        <v>SP SUL</v>
      </c>
      <c r="E188" s="139" t="str">
        <f>IF(SP_SUL!T191="","*",SP_SUL!T191)</f>
        <v>ZPT-ZPG</v>
      </c>
      <c r="F188" s="145">
        <f>IF(SP_SUL!B191="","*",SP_SUL!B191)</f>
        <v>46060</v>
      </c>
      <c r="G188" s="145" t="str">
        <f>IF(SP_SUL!D191="","*",SP_SUL!D191)</f>
        <v>EXPANSÃO TURMA 1</v>
      </c>
      <c r="H188" s="145" t="str">
        <f>IF(SP_SUL!F191="","*",SP_SUL!F191)</f>
        <v>EXPANSÃO - SOLDA</v>
      </c>
      <c r="I188" s="145" t="str">
        <f>IF(SP_SUL!H191="","*",SP_SUL!H191)</f>
        <v>-</v>
      </c>
      <c r="J188" s="145" t="str">
        <f>IF(SP_SUL!I191="","*",SP_SUL!I191)</f>
        <v>-</v>
      </c>
      <c r="K188" s="139" t="str">
        <f>IF(SP_SUL!M191="","*",SP_SUL!M191)</f>
        <v>ZZV-ZPG</v>
      </c>
      <c r="L188" s="139" t="str">
        <f>IF(SP_SUL!N191="","*",SP_SUL!N191)</f>
        <v>ZPGRUM2</v>
      </c>
      <c r="M188" s="140">
        <f>IF(SP_SUL!J191="","*",SP_SUL!J191)</f>
        <v>53</v>
      </c>
      <c r="N188" s="144">
        <f>IF(SP_SUL!K191="","*",SP_SUL!K191)</f>
        <v>123.67</v>
      </c>
      <c r="O188" s="144" t="str">
        <f>IF(SP_SUL!L191="","*",SP_SUL!L191)</f>
        <v>-</v>
      </c>
      <c r="P188" s="143">
        <f>IF(SP_SUL!O191="","*",SP_SUL!O191)</f>
        <v>0.33333333333333331</v>
      </c>
      <c r="Q188" s="143">
        <f>IF(SP_SUL!P191="","*",SP_SUL!P191)</f>
        <v>6.25E-2</v>
      </c>
      <c r="R188" s="145" t="str">
        <f>IF(SP_SUL!Q191="","*",CONCATENATE(SP_SUL!Q191," ",SP_SUL!R191))</f>
        <v>1 Nº DE SOLDA</v>
      </c>
      <c r="S188" s="145" t="str">
        <f>IF(SP_SUL!V191="","*",SP_SUL!V191)</f>
        <v>Pedro</v>
      </c>
      <c r="T188" s="145" t="str">
        <f>IF(SP_SUL!W191="","*",SP_SUL!W191)</f>
        <v xml:space="preserve">Execução de solda - Condicionado a temperatura </v>
      </c>
      <c r="U188" s="137">
        <f ca="1">_xlfn.XLOOKUP(G188&amp;$U$2,BS_CONTROLE[CHAVE],BS_CONTROLE[Quantidade_11],"-")</f>
        <v>0</v>
      </c>
      <c r="V188" s="137" t="str">
        <f ca="1">_xlfn.XLOOKUP(G188&amp;$V$2,BS_CONTROLE[CHAVE],BS_CONTROLE[Quantidade_11],"-")</f>
        <v>-</v>
      </c>
      <c r="W188" s="137">
        <f ca="1">_xlfn.XLOOKUP(G188&amp;$W$2,BS_CONTROLE[CHAVE],BS_CONTROLE[Quantidade_11],"-")</f>
        <v>0</v>
      </c>
    </row>
    <row r="189" spans="1:23" hidden="1">
      <c r="A189" s="146" t="str">
        <f>IF(SP_SUL!Y192="","*",SP_SUL!Y192)</f>
        <v>*</v>
      </c>
      <c r="B189" s="146" t="str">
        <f>IF(SP_SUL!X192="","*",SP_SUL!X192)</f>
        <v>Extra</v>
      </c>
      <c r="C189" s="146" t="str">
        <f>IF(SP_SUL!Z192="","*",SP_SUL!Z192)</f>
        <v>*</v>
      </c>
      <c r="D189" s="139" t="str">
        <f>IF(SP_SUL!S192="","*",SP_SUL!S192)</f>
        <v>SP SUL</v>
      </c>
      <c r="E189" s="139" t="str">
        <f>IF(SP_SUL!T192="","*",SP_SUL!T192)</f>
        <v>ZBV-ZKE</v>
      </c>
      <c r="F189" s="145">
        <f>IF(SP_SUL!B192="","*",SP_SUL!B192)</f>
        <v>46061</v>
      </c>
      <c r="G189" s="145" t="str">
        <f>IF(SP_SUL!D192="","*",SP_SUL!D192)</f>
        <v>V93</v>
      </c>
      <c r="H189" s="145" t="str">
        <f>IF(SP_SUL!F192="","*",SP_SUL!F192)</f>
        <v>MECANIZAÇÃO - SOCADORA</v>
      </c>
      <c r="I189" s="145" t="str">
        <f>IF(SP_SUL!H192="","*",SP_SUL!H192)</f>
        <v>ZYU1</v>
      </c>
      <c r="J189" s="145" t="str">
        <f>IF(SP_SUL!I192="","*",SP_SUL!I192)</f>
        <v>ZYU1</v>
      </c>
      <c r="K189" s="139" t="str">
        <f>IF(SP_SUL!M192="","*",SP_SUL!M192)</f>
        <v>ZYU-ZST</v>
      </c>
      <c r="L189" s="139" t="str">
        <f>IF(SP_SUL!N192="","*",SP_SUL!N192)</f>
        <v>ZYU206</v>
      </c>
      <c r="M189" s="140">
        <f>IF(SP_SUL!J192="","*",SP_SUL!J192)</f>
        <v>56</v>
      </c>
      <c r="N189" s="144">
        <f>IF(SP_SUL!K192="","*",SP_SUL!K192)</f>
        <v>204.5</v>
      </c>
      <c r="O189" s="144">
        <f>IF(SP_SUL!L192="","*",SP_SUL!L192)</f>
        <v>205.5</v>
      </c>
      <c r="P189" s="143">
        <f>IF(SP_SUL!O192="","*",SP_SUL!O192)</f>
        <v>0.41666666666666669</v>
      </c>
      <c r="Q189" s="143">
        <f>IF(SP_SUL!P192="","*",SP_SUL!P192)</f>
        <v>8.3333333333333329E-2</v>
      </c>
      <c r="R189" s="145" t="str">
        <f>IF(SP_SUL!Q192="","*",CONCATENATE(SP_SUL!Q192," ",SP_SUL!R192))</f>
        <v>400 M</v>
      </c>
      <c r="S189" s="145" t="str">
        <f>IF(SP_SUL!V192="","*",SP_SUL!V192)</f>
        <v>Moises</v>
      </c>
      <c r="T189" s="145" t="str">
        <f>IF(SP_SUL!W192="","*",SP_SUL!W192)</f>
        <v xml:space="preserve">Socaria mecanizada </v>
      </c>
      <c r="U189" s="137">
        <f ca="1">_xlfn.XLOOKUP(G189&amp;$U$2,BS_CONTROLE[CHAVE],BS_CONTROLE[Quantidade_11],"-")</f>
        <v>0</v>
      </c>
      <c r="V189" s="137">
        <f ca="1">_xlfn.XLOOKUP(G189&amp;$V$2,BS_CONTROLE[CHAVE],BS_CONTROLE[Quantidade_11],"-")</f>
        <v>0</v>
      </c>
      <c r="W189" s="137">
        <f ca="1">_xlfn.XLOOKUP(G189&amp;$W$2,BS_CONTROLE[CHAVE],BS_CONTROLE[Quantidade_11],"-")</f>
        <v>0</v>
      </c>
    </row>
    <row r="190" spans="1:23" hidden="1">
      <c r="A190" s="146" t="str">
        <f>IF(SP_SUL!Y193="","*",SP_SUL!Y193)</f>
        <v>OPORTUNIDADE</v>
      </c>
      <c r="B190" s="146" t="str">
        <f>IF(SP_SUL!X193="","*",SP_SUL!X193)</f>
        <v>Oportunidade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46061</v>
      </c>
      <c r="G190" s="145" t="str">
        <f>IF(SP_SUL!D193="","*",SP_SUL!D193)</f>
        <v>E17</v>
      </c>
      <c r="H190" s="145" t="str">
        <f>IF(SP_SUL!F193="","*",SP_SUL!F193)</f>
        <v>CAMINHÃO DE SOLDA</v>
      </c>
      <c r="I190" s="145" t="str">
        <f>IF(SP_SUL!H193="","*",SP_SUL!H193)</f>
        <v>102ZKW2</v>
      </c>
      <c r="J190" s="145" t="str">
        <f>IF(SP_SUL!I193="","*",SP_SUL!I193)</f>
        <v>102ZKW2</v>
      </c>
      <c r="K190" s="139" t="str">
        <f>IF(SP_SUL!M193="","*",SP_SUL!M193)</f>
        <v>ZKE-ZWW</v>
      </c>
      <c r="L190" s="139" t="str">
        <f>IF(SP_SUL!N193="","*",SP_SUL!N193)</f>
        <v>K83K802</v>
      </c>
      <c r="M190" s="140">
        <f>IF(SP_SUL!J193="","*",SP_SUL!J193)</f>
        <v>55</v>
      </c>
      <c r="N190" s="144">
        <f>IF(SP_SUL!K193="","*",SP_SUL!K193)</f>
        <v>81</v>
      </c>
      <c r="O190" s="144">
        <f>IF(SP_SUL!L193="","*",SP_SUL!L193)</f>
        <v>82</v>
      </c>
      <c r="P190" s="143">
        <f>IF(SP_SUL!O193="","*",SP_SUL!O193)</f>
        <v>0.375</v>
      </c>
      <c r="Q190" s="143">
        <f>IF(SP_SUL!P193="","*",SP_SUL!P193)</f>
        <v>0.16666666666666666</v>
      </c>
      <c r="R190" s="145" t="str">
        <f>IF(SP_SUL!Q193="","*",CONCATENATE(SP_SUL!Q193," ",SP_SUL!R193))</f>
        <v>4 Nº DE SOLDA</v>
      </c>
      <c r="S190" s="145" t="str">
        <f>IF(SP_SUL!V193="","*",SP_SUL!V193)</f>
        <v>Higor</v>
      </c>
      <c r="T190" s="145" t="str">
        <f>IF(SP_SUL!W193="","*",SP_SUL!W193)</f>
        <v>Caminhão de solda</v>
      </c>
      <c r="U190" s="137">
        <f ca="1">_xlfn.XLOOKUP(G190&amp;$U$2,BS_CONTROLE[CHAVE],BS_CONTROLE[Quantidade_11],"-")</f>
        <v>0</v>
      </c>
      <c r="V190" s="137">
        <f ca="1">_xlfn.XLOOKUP(G190&amp;$V$2,BS_CONTROLE[CHAVE],BS_CONTROLE[Quantidade_11],"-")</f>
        <v>1</v>
      </c>
      <c r="W190" s="137">
        <f ca="1">_xlfn.XLOOKUP(G190&amp;$W$2,BS_CONTROLE[CHAVE],BS_CONTROLE[Quantidade_11],"-")</f>
        <v>3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Oportunidade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46061</v>
      </c>
      <c r="G191" s="145" t="str">
        <f>IF(SP_SUL!D194="","*",SP_SUL!D194)</f>
        <v xml:space="preserve">TURMA FIXA VIA </v>
      </c>
      <c r="H191" s="145" t="str">
        <f>IF(SP_SUL!F194="","*",SP_SUL!F194)</f>
        <v>LIMPEZA LASTRO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ZEM</v>
      </c>
      <c r="L191" s="139" t="str">
        <f>IF(SP_SUL!N194="","*",SP_SUL!N194)</f>
        <v>ZEM2</v>
      </c>
      <c r="M191" s="140">
        <f>IF(SP_SUL!J194="","*",SP_SUL!J194)</f>
        <v>55</v>
      </c>
      <c r="N191" s="144">
        <f>IF(SP_SUL!K194="","*",SP_SUL!K194)</f>
        <v>135</v>
      </c>
      <c r="O191" s="144" t="str">
        <f>IF(SP_SUL!L194="","*",SP_SUL!L194)</f>
        <v>-</v>
      </c>
      <c r="P191" s="143">
        <f>IF(SP_SUL!O194="","*",SP_SUL!O194)</f>
        <v>0.375</v>
      </c>
      <c r="Q191" s="143">
        <f>IF(SP_SUL!P194="","*",SP_SUL!P194)</f>
        <v>6.25E-2</v>
      </c>
      <c r="R191" s="145" t="str">
        <f>IF(SP_SUL!Q194="","*",CONCATENATE(SP_SUL!Q194," ",SP_SUL!R194))</f>
        <v>30 M</v>
      </c>
      <c r="S191" s="145" t="str">
        <f>IF(SP_SUL!V194="","*",SP_SUL!V194)</f>
        <v>Felipe</v>
      </c>
      <c r="T191" s="145" t="str">
        <f>IF(SP_SUL!W194="","*",SP_SUL!W194)</f>
        <v>Limpeza de lastro</v>
      </c>
      <c r="U191" s="137" t="str">
        <f ca="1">_xlfn.XLOOKUP(G191&amp;$U$2,BS_CONTROLE[CHAVE],BS_CONTROLE[Quantidade_11],"-")</f>
        <v>-</v>
      </c>
      <c r="V191" s="137">
        <f ca="1">_xlfn.XLOOKUP(G191&amp;$V$2,BS_CONTROLE[CHAVE],BS_CONTROLE[Quantidade_11],"-")</f>
        <v>0</v>
      </c>
      <c r="W191" s="137">
        <f ca="1">_xlfn.XLOOKUP(G191&amp;$W$2,BS_CONTROLE[CHAVE],BS_CONTROLE[Quantidade_11],"-")</f>
        <v>0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Oportunidade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ZPT-ZPG</v>
      </c>
      <c r="F192" s="145">
        <f>IF(SP_SUL!B195="","*",SP_SUL!B195)</f>
        <v>46061</v>
      </c>
      <c r="G192" s="145" t="str">
        <f>IF(SP_SUL!D195="","*",SP_SUL!D195)</f>
        <v>DIEGO (TF-42)</v>
      </c>
      <c r="H192" s="145" t="str">
        <f>IF(SP_SUL!F195="","*",SP_SUL!F195)</f>
        <v>LIMPEZA LASTRO</v>
      </c>
      <c r="I192" s="145" t="str">
        <f>IF(SP_SUL!H195="","*",SP_SUL!H195)</f>
        <v>-</v>
      </c>
      <c r="J192" s="145" t="str">
        <f>IF(SP_SUL!I195="","*",SP_SUL!I195)</f>
        <v>-</v>
      </c>
      <c r="K192" s="139" t="str">
        <f>IF(SP_SUL!M195="","*",SP_SUL!M195)</f>
        <v>PAT-ZGM</v>
      </c>
      <c r="L192" s="139" t="str">
        <f>IF(SP_SUL!N195="","*",SP_SUL!N195)</f>
        <v>PAT1102</v>
      </c>
      <c r="M192" s="140">
        <f>IF(SP_SUL!J195="","*",SP_SUL!J195)</f>
        <v>53</v>
      </c>
      <c r="N192" s="144">
        <f>IF(SP_SUL!K195="","*",SP_SUL!K195)</f>
        <v>109.05</v>
      </c>
      <c r="O192" s="144" t="str">
        <f>IF(SP_SUL!L195="","*",SP_SUL!L195)</f>
        <v>-</v>
      </c>
      <c r="P192" s="143">
        <f>IF(SP_SUL!O195="","*",SP_SUL!O195)</f>
        <v>0.41666666666666669</v>
      </c>
      <c r="Q192" s="143">
        <f>IF(SP_SUL!P195="","*",SP_SUL!P195)</f>
        <v>8.3333333333333329E-2</v>
      </c>
      <c r="R192" s="145" t="str">
        <f>IF(SP_SUL!Q195="","*",CONCATENATE(SP_SUL!Q195," ",SP_SUL!R195))</f>
        <v>30 M</v>
      </c>
      <c r="S192" s="145" t="str">
        <f>IF(SP_SUL!V195="","*",SP_SUL!V195)</f>
        <v>Moises</v>
      </c>
      <c r="T192" s="145" t="str">
        <f>IF(SP_SUL!W195="","*",SP_SUL!W195)</f>
        <v>Limpeza de lastro</v>
      </c>
      <c r="U192" s="137">
        <f ca="1">_xlfn.XLOOKUP(G192&amp;$U$2,BS_CONTROLE[CHAVE],BS_CONTROLE[Quantidade_11],"-")</f>
        <v>200</v>
      </c>
      <c r="V192" s="137">
        <f ca="1">_xlfn.XLOOKUP(G192&amp;$V$2,BS_CONTROLE[CHAVE],BS_CONTROLE[Quantidade_11],"-")</f>
        <v>0</v>
      </c>
      <c r="W192" s="137">
        <f ca="1">_xlfn.XLOOKUP(G192&amp;$W$2,BS_CONTROLE[CHAVE],BS_CONTROLE[Quantidade_11],"-")</f>
        <v>50</v>
      </c>
    </row>
    <row r="193" spans="1:23" hidden="1">
      <c r="A193" s="146" t="str">
        <f>IF(SP_SUL!Y196="","*",SP_SUL!Y196)</f>
        <v>*</v>
      </c>
      <c r="B193" s="146" t="str">
        <f>IF(SP_SUL!X196="","*",SP_SUL!X196)</f>
        <v>Oportunidade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ZBV-ZRX</v>
      </c>
      <c r="F193" s="145">
        <f>IF(SP_SUL!B196="","*",SP_SUL!B196)</f>
        <v>46062</v>
      </c>
      <c r="G193" s="145" t="str">
        <f>IF(SP_SUL!D196="","*",SP_SUL!D196)</f>
        <v>EXPANSÃO TURMA 1</v>
      </c>
      <c r="H193" s="145" t="str">
        <f>IF(SP_SUL!F196="","*",SP_SUL!F196)</f>
        <v>EXPANSÃO - SOLDA</v>
      </c>
      <c r="I193" s="145" t="str">
        <f>IF(SP_SUL!H196="","*",SP_SUL!H196)</f>
        <v>-</v>
      </c>
      <c r="J193" s="145" t="str">
        <f>IF(SP_SUL!I196="","*",SP_SUL!I196)</f>
        <v>-</v>
      </c>
      <c r="K193" s="139" t="str">
        <f>IF(SP_SUL!M196="","*",SP_SUL!M196)</f>
        <v>ZCD</v>
      </c>
      <c r="L193" s="139" t="str">
        <f>IF(SP_SUL!N196="","*",SP_SUL!N196)</f>
        <v>ZCD1</v>
      </c>
      <c r="M193" s="140">
        <f>IF(SP_SUL!J196="","*",SP_SUL!J196)</f>
        <v>70</v>
      </c>
      <c r="N193" s="144">
        <f>IF(SP_SUL!K196="","*",SP_SUL!K196)</f>
        <v>113.6</v>
      </c>
      <c r="O193" s="144" t="str">
        <f>IF(SP_SUL!L196="","*",SP_SUL!L196)</f>
        <v>-</v>
      </c>
      <c r="P193" s="143">
        <f>IF(SP_SUL!O196="","*",SP_SUL!O196)</f>
        <v>0.375</v>
      </c>
      <c r="Q193" s="143">
        <f>IF(SP_SUL!P196="","*",SP_SUL!P196)</f>
        <v>6.25E-2</v>
      </c>
      <c r="R193" s="145" t="str">
        <f>IF(SP_SUL!Q196="","*",CONCATENATE(SP_SUL!Q196," ",SP_SUL!R196))</f>
        <v>1 Nº DE SOLDA</v>
      </c>
      <c r="S193" s="145" t="str">
        <f>IF(SP_SUL!V196="","*",SP_SUL!V196)</f>
        <v>Fabio</v>
      </c>
      <c r="T193" s="145" t="str">
        <f>IF(SP_SUL!W196="","*",SP_SUL!W196)</f>
        <v xml:space="preserve">Execução de solda - Condicionado a temperatura </v>
      </c>
      <c r="U193" s="137">
        <f ca="1">_xlfn.XLOOKUP(G193&amp;$U$2,BS_CONTROLE[CHAVE],BS_CONTROLE[Quantidade_11],"-")</f>
        <v>0</v>
      </c>
      <c r="V193" s="137" t="str">
        <f ca="1">_xlfn.XLOOKUP(G193&amp;$V$2,BS_CONTROLE[CHAVE],BS_CONTROLE[Quantidade_11],"-")</f>
        <v>-</v>
      </c>
      <c r="W193" s="137">
        <f ca="1">_xlfn.XLOOKUP(G193&amp;$W$2,BS_CONTROLE[CHAVE],BS_CONTROLE[Quantidade_11],"-")</f>
        <v>0</v>
      </c>
    </row>
    <row r="194" spans="1:23" hidden="1">
      <c r="A194" s="146" t="str">
        <f>IF(SP_SUL!Y197="","*",SP_SUL!Y197)</f>
        <v>*</v>
      </c>
      <c r="B194" s="146" t="str">
        <f>IF(SP_SUL!X197="","*",SP_SUL!X197)</f>
        <v>Oportunidade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ZBV-ZRX</v>
      </c>
      <c r="F194" s="145">
        <f>IF(SP_SUL!B197="","*",SP_SUL!B197)</f>
        <v>46062</v>
      </c>
      <c r="G194" s="145" t="str">
        <f>IF(SP_SUL!D197="","*",SP_SUL!D197)</f>
        <v>KLECIO (TP-699)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ZRX-ZRQ</v>
      </c>
      <c r="L194" s="139" t="str">
        <f>IF(SP_SUL!N197="","*",SP_SUL!N197)</f>
        <v>133ZRQ1</v>
      </c>
      <c r="M194" s="140">
        <f>IF(SP_SUL!J197="","*",SP_SUL!J197)</f>
        <v>70</v>
      </c>
      <c r="N194" s="144">
        <f>IF(SP_SUL!K197="","*",SP_SUL!K197)</f>
        <v>134.85</v>
      </c>
      <c r="O194" s="144" t="str">
        <f>IF(SP_SUL!L197="","*",SP_SUL!L197)</f>
        <v>*</v>
      </c>
      <c r="P194" s="143">
        <f>IF(SP_SUL!O197="","*",SP_SUL!O197)</f>
        <v>0.33333333333333331</v>
      </c>
      <c r="Q194" s="143">
        <f>IF(SP_SUL!P197="","*",SP_SUL!P197)</f>
        <v>6.25E-2</v>
      </c>
      <c r="R194" s="145" t="str">
        <f>IF(SP_SUL!Q197="","*",CONCATENATE(SP_SUL!Q197," ",SP_SUL!R197))</f>
        <v>1 Nº DE SOLDA</v>
      </c>
      <c r="S194" s="145" t="str">
        <f>IF(SP_SUL!V197="","*",SP_SUL!V197)</f>
        <v xml:space="preserve">Klecio </v>
      </c>
      <c r="T194" s="145" t="str">
        <f>IF(SP_SUL!W197="","*",SP_SUL!W197)</f>
        <v xml:space="preserve">Execução de solda - Condicionado a temperatura </v>
      </c>
      <c r="U194" s="137">
        <f ca="1">_xlfn.XLOOKUP(G194&amp;$U$2,BS_CONTROLE[CHAVE],BS_CONTROLE[Quantidade_11],"-")</f>
        <v>0</v>
      </c>
      <c r="V194" s="137" t="str">
        <f ca="1">_xlfn.XLOOKUP(G194&amp;$V$2,BS_CONTROLE[CHAVE],BS_CONTROLE[Quantidade_11],"-")</f>
        <v>-</v>
      </c>
      <c r="W194" s="137" t="str">
        <f ca="1">_xlfn.XLOOKUP(G194&amp;$W$2,BS_CONTROLE[CHAVE],BS_CONTROLE[Quantidade_11],"-")</f>
        <v>-</v>
      </c>
    </row>
    <row r="195" spans="1:23" hidden="1">
      <c r="A195" s="146" t="str">
        <f>IF(SP_SUL!Y198="","*",SP_SUL!Y198)</f>
        <v>*</v>
      </c>
      <c r="B195" s="146" t="str">
        <f>IF(SP_SUL!X198="","*",SP_SUL!X198)</f>
        <v>Oportunidade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ZBV-ZRX</v>
      </c>
      <c r="F195" s="145" t="str">
        <f>IF(SP_SUL!B198="","*",SP_SUL!B198)</f>
        <v>*</v>
      </c>
      <c r="G195" s="145" t="str">
        <f>IF(SP_SUL!D198="","*",SP_SUL!D198)</f>
        <v>W58</v>
      </c>
      <c r="H195" s="145" t="str">
        <f>IF(SP_SUL!F198="","*",SP_SUL!F198)</f>
        <v>RECOLHIMENTO DE DORMENTE</v>
      </c>
      <c r="I195" s="145">
        <f>IF(SP_SUL!H198="","*",SP_SUL!H198)</f>
        <v>106109</v>
      </c>
      <c r="J195" s="145">
        <f>IF(SP_SUL!I198="","*",SP_SUL!I198)</f>
        <v>106109</v>
      </c>
      <c r="K195" s="139" t="str">
        <f>IF(SP_SUL!M198="","*",SP_SUL!M198)</f>
        <v>ZBM-ZHO</v>
      </c>
      <c r="L195" s="139" t="str">
        <f>IF(SP_SUL!N198="","*",SP_SUL!N198)</f>
        <v>K57ZHO</v>
      </c>
      <c r="M195" s="140">
        <f>IF(SP_SUL!J198="","*",SP_SUL!J198)</f>
        <v>68</v>
      </c>
      <c r="N195" s="144">
        <f>IF(SP_SUL!K198="","*",SP_SUL!K198)</f>
        <v>57</v>
      </c>
      <c r="O195" s="144">
        <f>IF(SP_SUL!L198="","*",SP_SUL!L198)</f>
        <v>53</v>
      </c>
      <c r="P195" s="143">
        <f>IF(SP_SUL!O198="","*",SP_SUL!O198)</f>
        <v>0.33333333333333331</v>
      </c>
      <c r="Q195" s="143">
        <f>IF(SP_SUL!P198="","*",SP_SUL!P198)</f>
        <v>4.1666666666666664E-2</v>
      </c>
      <c r="R195" s="145" t="str">
        <f>IF(SP_SUL!Q198="","*",CONCATENATE(SP_SUL!Q198," ",SP_SUL!R198))</f>
        <v>100 Nº DE PEÇAS</v>
      </c>
      <c r="S195" s="145" t="str">
        <f>IF(SP_SUL!V198="","*",SP_SUL!V198)</f>
        <v>Israel</v>
      </c>
      <c r="T195" s="145" t="str">
        <f>IF(SP_SUL!W198="","*",SP_SUL!W198)</f>
        <v xml:space="preserve">Recolhimento de dormentes  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>
        <f ca="1">_xlfn.XLOOKUP(G195&amp;$W$2,BS_CONTROLE[CHAVE],BS_CONTROLE[Quantidade_11],"-")</f>
        <v>88</v>
      </c>
    </row>
    <row r="196" spans="1:23" hidden="1">
      <c r="A196" s="146" t="str">
        <f>IF(SP_SUL!Y199="","*",SP_SUL!Y199)</f>
        <v>*</v>
      </c>
      <c r="B196" s="146" t="str">
        <f>IF(SP_SUL!X199="","*",SP_SUL!X199)</f>
        <v>Oportunidade</v>
      </c>
      <c r="C196" s="146" t="str">
        <f>IF(SP_SUL!Z199="","*",SP_SUL!Z199)</f>
        <v>*</v>
      </c>
      <c r="D196" s="139" t="str">
        <f>IF(SP_SUL!S199="","*",SP_SUL!S199)</f>
        <v>SP SUL</v>
      </c>
      <c r="E196" s="139" t="str">
        <f>IF(SP_SUL!T199="","*",SP_SUL!T199)</f>
        <v>ZBV-ZRX</v>
      </c>
      <c r="F196" s="145">
        <f>IF(SP_SUL!B199="","*",SP_SUL!B199)</f>
        <v>46062</v>
      </c>
      <c r="G196" s="145" t="str">
        <f>IF(SP_SUL!D199="","*",SP_SUL!D199)</f>
        <v>E42</v>
      </c>
      <c r="H196" s="145" t="str">
        <f>IF(SP_SUL!F199="","*",SP_SUL!F199)</f>
        <v>TRILHEIRO - DESCARGA</v>
      </c>
      <c r="I196" s="145" t="str">
        <f>IF(SP_SUL!H199="","*",SP_SUL!H199)</f>
        <v>ZBV3</v>
      </c>
      <c r="J196" s="145" t="str">
        <f>IF(SP_SUL!I199="","*",SP_SUL!I199)</f>
        <v>ZBV3</v>
      </c>
      <c r="K196" s="139" t="str">
        <f>IF(SP_SUL!M199="","*",SP_SUL!M199)</f>
        <v>ZBM</v>
      </c>
      <c r="L196" s="139" t="str">
        <f>IF(SP_SUL!N199="","*",SP_SUL!N199)</f>
        <v>ZBM2</v>
      </c>
      <c r="M196" s="140">
        <f>IF(SP_SUL!J199="","*",SP_SUL!J199)</f>
        <v>68</v>
      </c>
      <c r="N196" s="144">
        <f>IF(SP_SUL!K199="","*",SP_SUL!K199)</f>
        <v>54.96</v>
      </c>
      <c r="O196" s="144">
        <f>IF(SP_SUL!L199="","*",SP_SUL!L199)</f>
        <v>56</v>
      </c>
      <c r="P196" s="143">
        <f>IF(SP_SUL!O199="","*",SP_SUL!O199)</f>
        <v>0.45833333333333331</v>
      </c>
      <c r="Q196" s="143">
        <f>IF(SP_SUL!P199="","*",SP_SUL!P199)</f>
        <v>0.125</v>
      </c>
      <c r="R196" s="145" t="str">
        <f>IF(SP_SUL!Q199="","*",CONCATENATE(SP_SUL!Q199," ",SP_SUL!R199))</f>
        <v>3120 M</v>
      </c>
      <c r="S196" s="145" t="str">
        <f>IF(SP_SUL!V199="","*",SP_SUL!V199)</f>
        <v>PCM</v>
      </c>
      <c r="T196" s="145" t="str">
        <f>IF(SP_SUL!W199="","*",SP_SUL!W199)</f>
        <v xml:space="preserve">Descarga de trrilho </v>
      </c>
      <c r="U196" s="137">
        <f ca="1">_xlfn.XLOOKUP(G196&amp;$U$2,BS_CONTROLE[CHAVE],BS_CONTROLE[Quantidade_11],"-")</f>
        <v>0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Contrato</v>
      </c>
      <c r="C197" s="146" t="str">
        <f>IF(SP_SUL!Z200="","*",SP_SUL!Z200)</f>
        <v>*</v>
      </c>
      <c r="D197" s="139" t="str">
        <f>IF(SP_SUL!S200="","*",SP_SUL!S200)</f>
        <v>SP SUL</v>
      </c>
      <c r="E197" s="139" t="str">
        <f>IF(SP_SUL!T200="","*",SP_SUL!T200)</f>
        <v>ZBV-ZKE</v>
      </c>
      <c r="F197" s="145">
        <f>IF(SP_SUL!B200="","*",SP_SUL!B200)</f>
        <v>46062</v>
      </c>
      <c r="G197" s="145" t="str">
        <f>IF(SP_SUL!D200="","*",SP_SUL!D200)</f>
        <v>V93</v>
      </c>
      <c r="H197" s="145" t="str">
        <f>IF(SP_SUL!F200="","*",SP_SUL!F200)</f>
        <v>MECANIZAÇÃO - SOCADORA</v>
      </c>
      <c r="I197" s="145" t="str">
        <f>IF(SP_SUL!H200="","*",SP_SUL!H200)</f>
        <v>ZYU1</v>
      </c>
      <c r="J197" s="145" t="str">
        <f>IF(SP_SUL!I200="","*",SP_SUL!I200)</f>
        <v>ZYU1</v>
      </c>
      <c r="K197" s="139" t="str">
        <f>IF(SP_SUL!M200="","*",SP_SUL!M200)</f>
        <v>ZYU-ZST</v>
      </c>
      <c r="L197" s="139" t="str">
        <f>IF(SP_SUL!N200="","*",SP_SUL!N200)</f>
        <v>ZYU206</v>
      </c>
      <c r="M197" s="140">
        <f>IF(SP_SUL!J200="","*",SP_SUL!J200)</f>
        <v>56</v>
      </c>
      <c r="N197" s="144">
        <f>IF(SP_SUL!K200="","*",SP_SUL!K200)</f>
        <v>204.5</v>
      </c>
      <c r="O197" s="144">
        <f>IF(SP_SUL!L200="","*",SP_SUL!L200)</f>
        <v>205.5</v>
      </c>
      <c r="P197" s="143">
        <f>IF(SP_SUL!O200="","*",SP_SUL!O200)</f>
        <v>0.375</v>
      </c>
      <c r="Q197" s="143">
        <f>IF(SP_SUL!P200="","*",SP_SUL!P200)</f>
        <v>8.3333333333333329E-2</v>
      </c>
      <c r="R197" s="145" t="str">
        <f>IF(SP_SUL!Q200="","*",CONCATENATE(SP_SUL!Q200," ",SP_SUL!R200))</f>
        <v>200 M</v>
      </c>
      <c r="S197" s="145" t="str">
        <f>IF(SP_SUL!V200="","*",SP_SUL!V200)</f>
        <v>Antonioni</v>
      </c>
      <c r="T197" s="145" t="str">
        <f>IF(SP_SUL!W200="","*",SP_SUL!W200)</f>
        <v xml:space="preserve">Socaria mecanizada </v>
      </c>
      <c r="U197" s="137">
        <f ca="1">_xlfn.XLOOKUP(G197&amp;$U$2,BS_CONTROLE[CHAVE],BS_CONTROLE[Quantidade_11],"-")</f>
        <v>0</v>
      </c>
      <c r="V197" s="137">
        <f ca="1">_xlfn.XLOOKUP(G197&amp;$V$2,BS_CONTROLE[CHAVE],BS_CONTROLE[Quantidade_11],"-")</f>
        <v>0</v>
      </c>
      <c r="W197" s="137">
        <f ca="1">_xlfn.XLOOKUP(G197&amp;$W$2,BS_CONTROLE[CHAVE],BS_CONTROLE[Quantidade_11],"-")</f>
        <v>0</v>
      </c>
    </row>
    <row r="198" spans="1:23" hidden="1">
      <c r="A198" s="146" t="str">
        <f>IF(SP_SUL!Y201="","*",SP_SUL!Y201)</f>
        <v>*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ZBV-ZKE</v>
      </c>
      <c r="F198" s="145">
        <f>IF(SP_SUL!B201="","*",SP_SUL!B201)</f>
        <v>46062</v>
      </c>
      <c r="G198" s="145" t="str">
        <f>IF(SP_SUL!D201="","*",SP_SUL!D201)</f>
        <v>EDSON (TP-780)</v>
      </c>
      <c r="H198" s="145" t="str">
        <f>IF(SP_SUL!F201="","*",SP_SUL!F201)</f>
        <v>PDM - SUBSTITUIÇÃO - DORMENTE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ZYU-ZST</v>
      </c>
      <c r="L198" s="139" t="str">
        <f>IF(SP_SUL!N201="","*",SP_SUL!N201)</f>
        <v>ZYU206</v>
      </c>
      <c r="M198" s="140">
        <f>IF(SP_SUL!J201="","*",SP_SUL!J201)</f>
        <v>56</v>
      </c>
      <c r="N198" s="144">
        <f>IF(SP_SUL!K201="","*",SP_SUL!K201)</f>
        <v>205</v>
      </c>
      <c r="O198" s="144" t="str">
        <f>IF(SP_SUL!L201="","*",SP_SUL!L201)</f>
        <v>-</v>
      </c>
      <c r="P198" s="143">
        <f>IF(SP_SUL!O201="","*",SP_SUL!O201)</f>
        <v>0.39583333333333331</v>
      </c>
      <c r="Q198" s="143">
        <f>IF(SP_SUL!P201="","*",SP_SUL!P201)</f>
        <v>8.3333333333333329E-2</v>
      </c>
      <c r="R198" s="145" t="str">
        <f>IF(SP_SUL!Q201="","*",CONCATENATE(SP_SUL!Q201," ",SP_SUL!R201))</f>
        <v>40 Nº DE DORMENTES</v>
      </c>
      <c r="S198" s="145" t="str">
        <f>IF(SP_SUL!V201="","*",SP_SUL!V201)</f>
        <v xml:space="preserve">Edson </v>
      </c>
      <c r="T198" s="145" t="str">
        <f>IF(SP_SUL!W201="","*",SP_SUL!W201)</f>
        <v xml:space="preserve">PDM - Substituição de dormentes </v>
      </c>
      <c r="U198" s="137">
        <f ca="1">_xlfn.XLOOKUP(G198&amp;$U$2,BS_CONTROLE[CHAVE],BS_CONTROLE[Quantidade_11],"-")</f>
        <v>0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*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ZBV-ZKE</v>
      </c>
      <c r="F199" s="145">
        <f>IF(SP_SUL!B202="","*",SP_SUL!B202)</f>
        <v>46062</v>
      </c>
      <c r="G199" s="145" t="str">
        <f>IF(SP_SUL!D202="","*",SP_SUL!D202)</f>
        <v>ROGÉRIO (TP-730)</v>
      </c>
      <c r="H199" s="145" t="str">
        <f>IF(SP_SUL!F202="","*",SP_SUL!F202)</f>
        <v>PDM - SUBSTITUIÇÃO - DORMENTE</v>
      </c>
      <c r="I199" s="145" t="str">
        <f>IF(SP_SUL!H202="","*",SP_SUL!H202)</f>
        <v>-</v>
      </c>
      <c r="J199" s="145" t="str">
        <f>IF(SP_SUL!I202="","*",SP_SUL!I202)</f>
        <v>-</v>
      </c>
      <c r="K199" s="139" t="str">
        <f>IF(SP_SUL!M202="","*",SP_SUL!M202)</f>
        <v>ZYU-ZST</v>
      </c>
      <c r="L199" s="139" t="str">
        <f>IF(SP_SUL!N202="","*",SP_SUL!N202)</f>
        <v>ZYU206</v>
      </c>
      <c r="M199" s="140">
        <f>IF(SP_SUL!J202="","*",SP_SUL!J202)</f>
        <v>56</v>
      </c>
      <c r="N199" s="144">
        <f>IF(SP_SUL!K202="","*",SP_SUL!K202)</f>
        <v>205</v>
      </c>
      <c r="O199" s="144" t="str">
        <f>IF(SP_SUL!L202="","*",SP_SUL!L202)</f>
        <v>-</v>
      </c>
      <c r="P199" s="143">
        <f>IF(SP_SUL!O202="","*",SP_SUL!O202)</f>
        <v>0.39583333333333331</v>
      </c>
      <c r="Q199" s="143">
        <f>IF(SP_SUL!P202="","*",SP_SUL!P202)</f>
        <v>8.3333333333333329E-2</v>
      </c>
      <c r="R199" s="145" t="str">
        <f>IF(SP_SUL!Q202="","*",CONCATENATE(SP_SUL!Q202," ",SP_SUL!R202))</f>
        <v>40 Nº DE DORMENTES</v>
      </c>
      <c r="S199" s="145" t="str">
        <f>IF(SP_SUL!V202="","*",SP_SUL!V202)</f>
        <v>Rogerio</v>
      </c>
      <c r="T199" s="145" t="str">
        <f>IF(SP_SUL!W202="","*",SP_SUL!W202)</f>
        <v>PDM - Substituição de dormentes</v>
      </c>
      <c r="U199" s="137">
        <f ca="1">_xlfn.XLOOKUP(G199&amp;$U$2,BS_CONTROLE[CHAVE],BS_CONTROLE[Quantidade_11],"-")</f>
        <v>0</v>
      </c>
      <c r="V199" s="137" t="str">
        <f ca="1">_xlfn.XLOOKUP(G199&amp;$V$2,BS_CONTROLE[CHAVE],BS_CONTROLE[Quantidade_11],"-")</f>
        <v>-</v>
      </c>
      <c r="W199" s="137" t="str">
        <f ca="1">_xlfn.XLOOKUP(G199&amp;$W$2,BS_CONTROLE[CHAVE],BS_CONTROLE[Quantidade_11],"-")</f>
        <v>-</v>
      </c>
    </row>
    <row r="200" spans="1:23" hidden="1">
      <c r="A200" s="146" t="str">
        <f>IF(SP_SUL!Y203="","*",SP_SUL!Y203)</f>
        <v>*</v>
      </c>
      <c r="B200" s="146" t="str">
        <f>IF(SP_SUL!X203="","*",SP_SUL!X203)</f>
        <v>Oportunidade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ZBV-ZKE</v>
      </c>
      <c r="F200" s="145">
        <f>IF(SP_SUL!B203="","*",SP_SUL!B203)</f>
        <v>46062</v>
      </c>
      <c r="G200" s="145" t="str">
        <f>IF(SP_SUL!D203="","*",SP_SUL!D203)</f>
        <v>W59</v>
      </c>
      <c r="H200" s="145" t="str">
        <f>IF(SP_SUL!F203="","*",SP_SUL!F203)</f>
        <v>PDM - DESCARGA - DORMENTE</v>
      </c>
      <c r="I200" s="145" t="str">
        <f>IF(SP_SUL!H203="","*",SP_SUL!H203)</f>
        <v>ZYU1</v>
      </c>
      <c r="J200" s="145" t="str">
        <f>IF(SP_SUL!I203="","*",SP_SUL!I203)</f>
        <v>ZYU1</v>
      </c>
      <c r="K200" s="139" t="str">
        <f>IF(SP_SUL!M203="","*",SP_SUL!M203)</f>
        <v>ZYU</v>
      </c>
      <c r="L200" s="139" t="str">
        <f>IF(SP_SUL!N203="","*",SP_SUL!N203)</f>
        <v>ZYU1 / ZFY1981</v>
      </c>
      <c r="M200" s="140">
        <f>IF(SP_SUL!J203="","*",SP_SUL!J203)</f>
        <v>49</v>
      </c>
      <c r="N200" s="144">
        <f>IF(SP_SUL!K203="","*",SP_SUL!K203)</f>
        <v>203.57</v>
      </c>
      <c r="O200" s="144">
        <f>IF(SP_SUL!L203="","*",SP_SUL!L203)</f>
        <v>198.57</v>
      </c>
      <c r="P200" s="143">
        <f>IF(SP_SUL!O203="","*",SP_SUL!O203)</f>
        <v>0.35416666666666669</v>
      </c>
      <c r="Q200" s="143">
        <f>IF(SP_SUL!P203="","*",SP_SUL!P203)</f>
        <v>6.25E-2</v>
      </c>
      <c r="R200" s="145" t="str">
        <f>IF(SP_SUL!Q203="","*",CONCATENATE(SP_SUL!Q203," ",SP_SUL!R203))</f>
        <v>415 Nº DE DORMENTES</v>
      </c>
      <c r="S200" s="145" t="str">
        <f>IF(SP_SUL!V203="","*",SP_SUL!V203)</f>
        <v>Henrique</v>
      </c>
      <c r="T200" s="145" t="str">
        <f>IF(SP_SUL!W203="","*",SP_SUL!W203)</f>
        <v>PDM - Descarga de dormentes</v>
      </c>
      <c r="U200" s="137">
        <f ca="1">_xlfn.XLOOKUP(G200&amp;$U$2,BS_CONTROLE[CHAVE],BS_CONTROLE[Quantidade_11],"-")</f>
        <v>0</v>
      </c>
      <c r="V200" s="137" t="str">
        <f ca="1">_xlfn.XLOOKUP(G200&amp;$V$2,BS_CONTROLE[CHAVE],BS_CONTROLE[Quantidade_11],"-")</f>
        <v>-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Oportunidade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46062</v>
      </c>
      <c r="G203" s="145" t="str">
        <f>IF(SP_SUL!D206="","*",SP_SUL!D206)</f>
        <v>E17</v>
      </c>
      <c r="H203" s="145" t="str">
        <f>IF(SP_SUL!F206="","*",SP_SUL!F206)</f>
        <v>CAMINHÃO DE SOLDA</v>
      </c>
      <c r="I203" s="145" t="str">
        <f>IF(SP_SUL!H206="","*",SP_SUL!H206)</f>
        <v>102ZKW2</v>
      </c>
      <c r="J203" s="145" t="str">
        <f>IF(SP_SUL!I206="","*",SP_SUL!I206)</f>
        <v>102ZKW2</v>
      </c>
      <c r="K203" s="139" t="str">
        <f>IF(SP_SUL!M206="","*",SP_SUL!M206)</f>
        <v>ZKW-ZLU</v>
      </c>
      <c r="L203" s="139" t="str">
        <f>IF(SP_SUL!N206="","*",SP_SUL!N206)</f>
        <v>102ZKW2</v>
      </c>
      <c r="M203" s="140">
        <f>IF(SP_SUL!J206="","*",SP_SUL!J206)</f>
        <v>55</v>
      </c>
      <c r="N203" s="144">
        <f>IF(SP_SUL!K206="","*",SP_SUL!K206)</f>
        <v>100.56100000000001</v>
      </c>
      <c r="O203" s="144">
        <f>IF(SP_SUL!L206="","*",SP_SUL!L206)</f>
        <v>100.88200000000001</v>
      </c>
      <c r="P203" s="143">
        <f>IF(SP_SUL!O206="","*",SP_SUL!O206)</f>
        <v>0.375</v>
      </c>
      <c r="Q203" s="143">
        <f>IF(SP_SUL!P206="","*",SP_SUL!P206)</f>
        <v>0.125</v>
      </c>
      <c r="R203" s="145" t="str">
        <f>IF(SP_SUL!Q206="","*",CONCATENATE(SP_SUL!Q206," ",SP_SUL!R206))</f>
        <v>2 Nº DE SOLDA</v>
      </c>
      <c r="S203" s="145" t="str">
        <f>IF(SP_SUL!V206="","*",SP_SUL!V206)</f>
        <v>Higor</v>
      </c>
      <c r="T203" s="145" t="str">
        <f>IF(SP_SUL!W206="","*",SP_SUL!W206)</f>
        <v>Caminhão de solda</v>
      </c>
      <c r="U203" s="137">
        <f ca="1">_xlfn.XLOOKUP(G203&amp;$U$2,BS_CONTROLE[CHAVE],BS_CONTROLE[Quantidade_11],"-")</f>
        <v>0</v>
      </c>
      <c r="V203" s="137">
        <f ca="1">_xlfn.XLOOKUP(G203&amp;$V$2,BS_CONTROLE[CHAVE],BS_CONTROLE[Quantidade_11],"-")</f>
        <v>1</v>
      </c>
      <c r="W203" s="137">
        <f ca="1">_xlfn.XLOOKUP(G203&amp;$W$2,BS_CONTROLE[CHAVE],BS_CONTROLE[Quantidade_11],"-")</f>
        <v>3</v>
      </c>
    </row>
    <row r="204" spans="1:23" hidden="1">
      <c r="A204" s="146" t="str">
        <f>IF(SP_SUL!Y207="","*",SP_SUL!Y207)</f>
        <v>*</v>
      </c>
      <c r="B204" s="146" t="str">
        <f>IF(SP_SUL!X207="","*",SP_SUL!X207)</f>
        <v>Oportunidade</v>
      </c>
      <c r="C204" s="146" t="str">
        <f>IF(SP_SUL!Z207="","*",SP_SUL!Z207)</f>
        <v>*</v>
      </c>
      <c r="D204" s="139" t="str">
        <f>IF(SP_SUL!S207="","*",SP_SUL!S207)</f>
        <v>SP SUL</v>
      </c>
      <c r="E204" s="139" t="str">
        <f>IF(SP_SUL!T207="","*",SP_SUL!T207)</f>
        <v>ZKE-ZEV</v>
      </c>
      <c r="F204" s="145">
        <f>IF(SP_SUL!B207="","*",SP_SUL!B207)</f>
        <v>46062</v>
      </c>
      <c r="G204" s="145" t="str">
        <f>IF(SP_SUL!D207="","*",SP_SUL!D207)</f>
        <v>V89</v>
      </c>
      <c r="H204" s="145" t="str">
        <f>IF(SP_SUL!F207="","*",SP_SUL!F207)</f>
        <v>MECANIZAÇÃO - SOCADORA</v>
      </c>
      <c r="I204" s="145" t="str">
        <f>IF(SP_SUL!H207="","*",SP_SUL!H207)</f>
        <v>102ZKW2</v>
      </c>
      <c r="J204" s="145" t="str">
        <f>IF(SP_SUL!I207="","*",SP_SUL!I207)</f>
        <v>102ZKW2</v>
      </c>
      <c r="K204" s="139" t="str">
        <f>IF(SP_SUL!M207="","*",SP_SUL!M207)</f>
        <v>ZKW-ZLU</v>
      </c>
      <c r="L204" s="139" t="str">
        <f>IF(SP_SUL!N207="","*",SP_SUL!N207)</f>
        <v>ZLU1052</v>
      </c>
      <c r="M204" s="140">
        <f>IF(SP_SUL!J207="","*",SP_SUL!J207)</f>
        <v>55</v>
      </c>
      <c r="N204" s="144">
        <f>IF(SP_SUL!K207="","*",SP_SUL!K207)</f>
        <v>106</v>
      </c>
      <c r="O204" s="144" t="str">
        <f>IF(SP_SUL!L207="","*",SP_SUL!L207)</f>
        <v>-</v>
      </c>
      <c r="P204" s="143">
        <f>IF(SP_SUL!O207="","*",SP_SUL!O207)</f>
        <v>0.35416666666666669</v>
      </c>
      <c r="Q204" s="143">
        <f>IF(SP_SUL!P207="","*",SP_SUL!P207)</f>
        <v>0.125</v>
      </c>
      <c r="R204" s="145" t="str">
        <f>IF(SP_SUL!Q207="","*",CONCATENATE(SP_SUL!Q207," ",SP_SUL!R207))</f>
        <v>480 M</v>
      </c>
      <c r="S204" s="145" t="str">
        <f>IF(SP_SUL!V207="","*",SP_SUL!V207)</f>
        <v>Antonioni</v>
      </c>
      <c r="T204" s="145" t="str">
        <f>IF(SP_SUL!W207="","*",SP_SUL!W207)</f>
        <v xml:space="preserve">Socaria mecanizada </v>
      </c>
      <c r="U204" s="137">
        <f ca="1">_xlfn.XLOOKUP(G204&amp;$U$2,BS_CONTROLE[CHAVE],BS_CONTROLE[Quantidade_11],"-")</f>
        <v>0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Oportunidade</v>
      </c>
      <c r="C205" s="146" t="str">
        <f>IF(SP_SUL!Z208="","*",SP_SUL!Z208)</f>
        <v>*</v>
      </c>
      <c r="D205" s="139" t="str">
        <f>IF(SP_SUL!S208="","*",SP_SUL!S208)</f>
        <v>SP SUL</v>
      </c>
      <c r="E205" s="139" t="str">
        <f>IF(SP_SUL!T208="","*",SP_SUL!T208)</f>
        <v>ZKE-ZEV</v>
      </c>
      <c r="F205" s="145">
        <f>IF(SP_SUL!B208="","*",SP_SUL!B208)</f>
        <v>46062</v>
      </c>
      <c r="G205" s="145" t="str">
        <f>IF(SP_SUL!D208="","*",SP_SUL!D208)</f>
        <v>DIEGO (TP-681)</v>
      </c>
      <c r="H205" s="145" t="str">
        <f>IF(SP_SUL!F208="","*",SP_SUL!F208)</f>
        <v>PDM - SUBSTITUIÇÃO - TRILHO</v>
      </c>
      <c r="I205" s="145" t="str">
        <f>IF(SP_SUL!H208="","*",SP_SUL!H208)</f>
        <v>-</v>
      </c>
      <c r="J205" s="145" t="str">
        <f>IF(SP_SUL!I208="","*",SP_SUL!I208)</f>
        <v>-</v>
      </c>
      <c r="K205" s="139" t="str">
        <f>IF(SP_SUL!M208="","*",SP_SUL!M208)</f>
        <v>ZKE-ZWW</v>
      </c>
      <c r="L205" s="139" t="str">
        <f>IF(SP_SUL!N208="","*",SP_SUL!N208)</f>
        <v>K85K832</v>
      </c>
      <c r="M205" s="140">
        <f>IF(SP_SUL!J208="","*",SP_SUL!J208)</f>
        <v>55</v>
      </c>
      <c r="N205" s="144">
        <f>IF(SP_SUL!K208="","*",SP_SUL!K208)</f>
        <v>83.334999999999994</v>
      </c>
      <c r="O205" s="144">
        <f>IF(SP_SUL!L208="","*",SP_SUL!L208)</f>
        <v>85.6</v>
      </c>
      <c r="P205" s="143">
        <f>IF(SP_SUL!O208="","*",SP_SUL!O208)</f>
        <v>0.375</v>
      </c>
      <c r="Q205" s="143">
        <f>IF(SP_SUL!P208="","*",SP_SUL!P208)</f>
        <v>8.3333333333333329E-2</v>
      </c>
      <c r="R205" s="145" t="str">
        <f>IF(SP_SUL!Q208="","*",CONCATENATE(SP_SUL!Q208," ",SP_SUL!R208))</f>
        <v>312 M</v>
      </c>
      <c r="S205" s="145" t="str">
        <f>IF(SP_SUL!V208="","*",SP_SUL!V208)</f>
        <v>Felipe</v>
      </c>
      <c r="T205" s="145" t="str">
        <f>IF(SP_SUL!W208="","*",SP_SUL!W208)</f>
        <v>PDM - Substituição de trilho</v>
      </c>
      <c r="U205" s="137">
        <f ca="1">_xlfn.XLOOKUP(G205&amp;$U$2,BS_CONTROLE[CHAVE],BS_CONTROLE[Quantidade_11],"-")</f>
        <v>0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*</v>
      </c>
      <c r="B206" s="146" t="str">
        <f>IF(SP_SUL!X209="","*",SP_SUL!X209)</f>
        <v>Oportunidade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ZKE-ZEV</v>
      </c>
      <c r="F206" s="145">
        <f>IF(SP_SUL!B209="","*",SP_SUL!B209)</f>
        <v>46062</v>
      </c>
      <c r="G206" s="145" t="str">
        <f>IF(SP_SUL!D209="","*",SP_SUL!D209)</f>
        <v>CLEBISON (TP-728)</v>
      </c>
      <c r="H206" s="145" t="str">
        <f>IF(SP_SUL!F209="","*",SP_SUL!F209)</f>
        <v>PDM - SOLDA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ZKE-ZWW</v>
      </c>
      <c r="L206" s="139" t="str">
        <f>IF(SP_SUL!N209="","*",SP_SUL!N209)</f>
        <v>K85K832</v>
      </c>
      <c r="M206" s="140">
        <f>IF(SP_SUL!J209="","*",SP_SUL!J209)</f>
        <v>55</v>
      </c>
      <c r="N206" s="144">
        <f>IF(SP_SUL!K209="","*",SP_SUL!K209)</f>
        <v>83.6</v>
      </c>
      <c r="O206" s="144" t="str">
        <f>IF(SP_SUL!L209="","*",SP_SUL!L209)</f>
        <v>-</v>
      </c>
      <c r="P206" s="143">
        <f>IF(SP_SUL!O209="","*",SP_SUL!O209)</f>
        <v>0.375</v>
      </c>
      <c r="Q206" s="143">
        <f>IF(SP_SUL!P209="","*",SP_SUL!P209)</f>
        <v>8.3333333333333329E-2</v>
      </c>
      <c r="R206" s="145" t="str">
        <f>IF(SP_SUL!Q209="","*",CONCATENATE(SP_SUL!Q209," ",SP_SUL!R209))</f>
        <v>1 Nº DE SOLDA</v>
      </c>
      <c r="S206" s="145" t="str">
        <f>IF(SP_SUL!V209="","*",SP_SUL!V209)</f>
        <v>Felipe</v>
      </c>
      <c r="T206" s="145" t="str">
        <f>IF(SP_SUL!W209="","*",SP_SUL!W209)</f>
        <v xml:space="preserve">Execução de solda - Condicionado a temperatura </v>
      </c>
      <c r="U206" s="137">
        <f ca="1">_xlfn.XLOOKUP(G206&amp;$U$2,BS_CONTROLE[CHAVE],BS_CONTROLE[Quantidade_11],"-")</f>
        <v>0</v>
      </c>
      <c r="V206" s="137" t="str">
        <f ca="1">_xlfn.XLOOKUP(G206&amp;$V$2,BS_CONTROLE[CHAVE],BS_CONTROLE[Quantidade_11],"-")</f>
        <v>-</v>
      </c>
      <c r="W206" s="137">
        <f ca="1">_xlfn.XLOOKUP(G206&amp;$W$2,BS_CONTROLE[CHAVE],BS_CONTROLE[Quantidade_11],"-")</f>
        <v>0</v>
      </c>
    </row>
    <row r="207" spans="1:23" hidden="1">
      <c r="A207" s="146" t="str">
        <f>IF(SP_SUL!Y210="","*",SP_SUL!Y210)</f>
        <v>*</v>
      </c>
      <c r="B207" s="146" t="str">
        <f>IF(SP_SUL!X210="","*",SP_SUL!X210)</f>
        <v>Oportunidade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ZKE-ZEV</v>
      </c>
      <c r="F207" s="145">
        <f>IF(SP_SUL!B210="","*",SP_SUL!B210)</f>
        <v>46062</v>
      </c>
      <c r="G207" s="145" t="str">
        <f>IF(SP_SUL!D210="","*",SP_SUL!D210)</f>
        <v>ISMAEL(TP-726)</v>
      </c>
      <c r="H207" s="145" t="str">
        <f>IF(SP_SUL!F210="","*",SP_SUL!F210)</f>
        <v>PDM - SOLDA</v>
      </c>
      <c r="I207" s="145" t="str">
        <f>IF(SP_SUL!H210="","*",SP_SUL!H210)</f>
        <v>-</v>
      </c>
      <c r="J207" s="145" t="str">
        <f>IF(SP_SUL!I210="","*",SP_SUL!I210)</f>
        <v>-</v>
      </c>
      <c r="K207" s="139" t="str">
        <f>IF(SP_SUL!M210="","*",SP_SUL!M210)</f>
        <v>ZKE-ZWW</v>
      </c>
      <c r="L207" s="139" t="str">
        <f>IF(SP_SUL!N210="","*",SP_SUL!N210)</f>
        <v>K85K832</v>
      </c>
      <c r="M207" s="140">
        <f>IF(SP_SUL!J210="","*",SP_SUL!J210)</f>
        <v>55</v>
      </c>
      <c r="N207" s="144">
        <f>IF(SP_SUL!K210="","*",SP_SUL!K210)</f>
        <v>83.6</v>
      </c>
      <c r="O207" s="144" t="str">
        <f>IF(SP_SUL!L210="","*",SP_SUL!L210)</f>
        <v>-</v>
      </c>
      <c r="P207" s="143">
        <f>IF(SP_SUL!O210="","*",SP_SUL!O210)</f>
        <v>0.375</v>
      </c>
      <c r="Q207" s="143">
        <f>IF(SP_SUL!P210="","*",SP_SUL!P210)</f>
        <v>8.3333333333333329E-2</v>
      </c>
      <c r="R207" s="145" t="str">
        <f>IF(SP_SUL!Q210="","*",CONCATENATE(SP_SUL!Q210," ",SP_SUL!R210))</f>
        <v>1 Nº DE SOLDA</v>
      </c>
      <c r="S207" s="145" t="str">
        <f>IF(SP_SUL!V210="","*",SP_SUL!V210)</f>
        <v>Felipe</v>
      </c>
      <c r="T207" s="145" t="str">
        <f>IF(SP_SUL!W210="","*",SP_SUL!W210)</f>
        <v xml:space="preserve">Execução de solda - Condicionado a temperatura </v>
      </c>
      <c r="U207" s="137">
        <f ca="1">_xlfn.XLOOKUP(G207&amp;$U$2,BS_CONTROLE[CHAVE],BS_CONTROLE[Quantidade_11],"-")</f>
        <v>0</v>
      </c>
      <c r="V207" s="137" t="str">
        <f ca="1">_xlfn.XLOOKUP(G207&amp;$V$2,BS_CONTROLE[CHAVE],BS_CONTROLE[Quantidade_11],"-")</f>
        <v>-</v>
      </c>
      <c r="W207" s="137">
        <f ca="1">_xlfn.XLOOKUP(G207&amp;$W$2,BS_CONTROLE[CHAVE],BS_CONTROLE[Quantidade_11],"-")</f>
        <v>0</v>
      </c>
    </row>
    <row r="208" spans="1:23" hidden="1">
      <c r="A208" s="146" t="str">
        <f>IF(SP_SUL!Y211="","*",SP_SUL!Y211)</f>
        <v>*</v>
      </c>
      <c r="B208" s="146" t="str">
        <f>IF(SP_SUL!X211="","*",SP_SUL!X211)</f>
        <v>Oportunidade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ZKE-ZEV</v>
      </c>
      <c r="F208" s="145">
        <f>IF(SP_SUL!B211="","*",SP_SUL!B211)</f>
        <v>46062</v>
      </c>
      <c r="G208" s="145" t="str">
        <f>IF(SP_SUL!D211="","*",SP_SUL!D211)</f>
        <v>W60</v>
      </c>
      <c r="H208" s="145" t="str">
        <f>IF(SP_SUL!F211="","*",SP_SUL!F211)</f>
        <v>PDM - DESCARGA - DORMENTE</v>
      </c>
      <c r="I208" s="145" t="str">
        <f>IF(SP_SUL!H211="","*",SP_SUL!H211)</f>
        <v>ZEM1302</v>
      </c>
      <c r="J208" s="145" t="str">
        <f>IF(SP_SUL!I211="","*",SP_SUL!I211)</f>
        <v>ZEM1302</v>
      </c>
      <c r="K208" s="139" t="str">
        <f>IF(SP_SUL!M211="","*",SP_SUL!M211)</f>
        <v>ZEM-ZEJ</v>
      </c>
      <c r="L208" s="139" t="str">
        <f>IF(SP_SUL!N211="","*",SP_SUL!N211)</f>
        <v>ZEJ1441</v>
      </c>
      <c r="M208" s="140">
        <f>IF(SP_SUL!J211="","*",SP_SUL!J211)</f>
        <v>48</v>
      </c>
      <c r="N208" s="144">
        <f>IF(SP_SUL!K211="","*",SP_SUL!K211)</f>
        <v>145.6</v>
      </c>
      <c r="O208" s="144">
        <f>IF(SP_SUL!L211="","*",SP_SUL!L211)</f>
        <v>151.6</v>
      </c>
      <c r="P208" s="143">
        <f>IF(SP_SUL!O211="","*",SP_SUL!O211)</f>
        <v>0.35416666666666669</v>
      </c>
      <c r="Q208" s="143">
        <f>IF(SP_SUL!P211="","*",SP_SUL!P211)</f>
        <v>4.1666666666666664E-2</v>
      </c>
      <c r="R208" s="145" t="str">
        <f>IF(SP_SUL!Q211="","*",CONCATENATE(SP_SUL!Q211," ",SP_SUL!R211))</f>
        <v>600 Nº DE DORMENTES</v>
      </c>
      <c r="S208" s="145" t="str">
        <f>IF(SP_SUL!V211="","*",SP_SUL!V211)</f>
        <v>Felipe</v>
      </c>
      <c r="T208" s="145" t="str">
        <f>IF(SP_SUL!W211="","*",SP_SUL!W211)</f>
        <v>PDM - Descarga de dormentes</v>
      </c>
      <c r="U208" s="137">
        <f ca="1">_xlfn.XLOOKUP(G208&amp;$U$2,BS_CONTROLE[CHAVE],BS_CONTROLE[Quantidade_11],"-")</f>
        <v>600</v>
      </c>
      <c r="V208" s="137" t="str">
        <f ca="1">_xlfn.XLOOKUP(G208&amp;$V$2,BS_CONTROLE[CHAVE],BS_CONTROLE[Quantidade_11],"-")</f>
        <v>-</v>
      </c>
      <c r="W208" s="137" t="str">
        <f ca="1">_xlfn.XLOOKUP(G208&amp;$W$2,BS_CONTROLE[CHAVE],BS_CONTROLE[Quantidade_11],"-")</f>
        <v>-</v>
      </c>
    </row>
    <row r="209" spans="1:23" hidden="1">
      <c r="A209" s="146" t="str">
        <f>IF(SP_SUL!Y212="","*",SP_SUL!Y212)</f>
        <v>*</v>
      </c>
      <c r="B209" s="146" t="str">
        <f>IF(SP_SUL!X212="","*",SP_SUL!X212)</f>
        <v>Oportunidade</v>
      </c>
      <c r="C209" s="146" t="str">
        <f>IF(SP_SUL!Z212="","*",SP_SUL!Z212)</f>
        <v>*</v>
      </c>
      <c r="D209" s="139" t="str">
        <f>IF(SP_SUL!S212="","*",SP_SUL!S212)</f>
        <v>SP SUL</v>
      </c>
      <c r="E209" s="139" t="str">
        <f>IF(SP_SUL!T212="","*",SP_SUL!T212)</f>
        <v>ZKE-ZEV</v>
      </c>
      <c r="F209" s="145">
        <f>IF(SP_SUL!B212="","*",SP_SUL!B212)</f>
        <v>46062</v>
      </c>
      <c r="G209" s="145" t="str">
        <f>IF(SP_SUL!D212="","*",SP_SUL!D212)</f>
        <v>A84</v>
      </c>
      <c r="H209" s="145" t="str">
        <f>IF(SP_SUL!F212="","*",SP_SUL!F212)</f>
        <v>DETECÇÃO - RONDA 7 DIAS</v>
      </c>
      <c r="I209" s="145" t="str">
        <f>IF(SP_SUL!H212="","*",SP_SUL!H212)</f>
        <v>ZWI1</v>
      </c>
      <c r="J209" s="145" t="str">
        <f>IF(SP_SUL!I212="","*",SP_SUL!I212)</f>
        <v>ZKEZGA</v>
      </c>
      <c r="K209" s="139" t="str">
        <f>IF(SP_SUL!M212="","*",SP_SUL!M212)</f>
        <v>ZWI-ZKEZGA.ZWI</v>
      </c>
      <c r="L209" s="139" t="str">
        <f>IF(SP_SUL!N212="","*",SP_SUL!N212)</f>
        <v>ZKWZKEZGAZKW</v>
      </c>
      <c r="M209" s="140">
        <f>IF(SP_SUL!J212="","*",SP_SUL!J212)</f>
        <v>48</v>
      </c>
      <c r="N209" s="144">
        <f>IF(SP_SUL!K212="","*",SP_SUL!K212)</f>
        <v>120</v>
      </c>
      <c r="O209" s="144" t="str">
        <f>IF(SP_SUL!L212="","*",SP_SUL!L212)</f>
        <v>*</v>
      </c>
      <c r="P209" s="143">
        <f>IF(SP_SUL!O212="","*",SP_SUL!O212)</f>
        <v>0.33333333333333331</v>
      </c>
      <c r="Q209" s="143">
        <f>IF(SP_SUL!P212="","*",SP_SUL!P212)</f>
        <v>4.1666666666666664E-2</v>
      </c>
      <c r="R209" s="145" t="str">
        <f>IF(SP_SUL!Q212="","*",CONCATENATE(SP_SUL!Q212," ",SP_SUL!R212))</f>
        <v>84 KM</v>
      </c>
      <c r="S209" s="145" t="str">
        <f>IF(SP_SUL!V212="","*",SP_SUL!V212)</f>
        <v>Jhon</v>
      </c>
      <c r="T209" s="145" t="str">
        <f>IF(SP_SUL!W212="","*",SP_SUL!W212)</f>
        <v>R7D</v>
      </c>
      <c r="U209" s="137">
        <f ca="1">_xlfn.XLOOKUP(G209&amp;$U$2,BS_CONTROLE[CHAVE],BS_CONTROLE[Quantidade_11],"-")</f>
        <v>84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*</v>
      </c>
      <c r="B210" s="146" t="str">
        <f>IF(SP_SUL!X213="","*",SP_SUL!X213)</f>
        <v>Oportunidade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ZKE-ZEV</v>
      </c>
      <c r="F210" s="145">
        <f>IF(SP_SUL!B213="","*",SP_SUL!B213)</f>
        <v>46062</v>
      </c>
      <c r="G210" s="145" t="str">
        <f>IF(SP_SUL!D213="","*",SP_SUL!D213)</f>
        <v>CAIQUE (TMA-677)</v>
      </c>
      <c r="H210" s="145" t="str">
        <f>IF(SP_SUL!F213="","*",SP_SUL!F213)</f>
        <v>MODERNIZAÇÃO - SOLDA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ZWI-ZEM</v>
      </c>
      <c r="L210" s="139">
        <f>IF(SP_SUL!N213="","*",SP_SUL!N213)</f>
        <v>1241231</v>
      </c>
      <c r="M210" s="140">
        <f>IF(SP_SUL!J213="","*",SP_SUL!J213)</f>
        <v>48</v>
      </c>
      <c r="N210" s="144">
        <f>IF(SP_SUL!K213="","*",SP_SUL!K213)</f>
        <v>123.465</v>
      </c>
      <c r="O210" s="144" t="str">
        <f>IF(SP_SUL!L213="","*",SP_SUL!L213)</f>
        <v>-</v>
      </c>
      <c r="P210" s="143">
        <f>IF(SP_SUL!O213="","*",SP_SUL!O213)</f>
        <v>0.35416666666666669</v>
      </c>
      <c r="Q210" s="143">
        <f>IF(SP_SUL!P213="","*",SP_SUL!P213)</f>
        <v>6.9444444444444448E-2</v>
      </c>
      <c r="R210" s="145" t="str">
        <f>IF(SP_SUL!Q213="","*",CONCATENATE(SP_SUL!Q213," ",SP_SUL!R213))</f>
        <v>1 Nº DE SOLDA</v>
      </c>
      <c r="S210" s="145" t="str">
        <f>IF(SP_SUL!V213="","*",SP_SUL!V213)</f>
        <v xml:space="preserve">Alisson </v>
      </c>
      <c r="T210" s="145" t="str">
        <f>IF(SP_SUL!W213="","*",SP_SUL!W213)</f>
        <v xml:space="preserve">Execução de solda - Condicionado a temperatura </v>
      </c>
      <c r="U210" s="137">
        <f ca="1">_xlfn.XLOOKUP(G210&amp;$U$2,BS_CONTROLE[CHAVE],BS_CONTROLE[Quantidade_11],"-")</f>
        <v>1</v>
      </c>
      <c r="V210" s="137" t="str">
        <f ca="1">_xlfn.XLOOKUP(G210&amp;$V$2,BS_CONTROLE[CHAVE],BS_CONTROLE[Quantidade_11],"-")</f>
        <v>-</v>
      </c>
      <c r="W210" s="137">
        <f ca="1">_xlfn.XLOOKUP(G210&amp;$W$2,BS_CONTROLE[CHAVE],BS_CONTROLE[Quantidade_11],"-")</f>
        <v>2</v>
      </c>
    </row>
    <row r="211" spans="1:23" hidden="1">
      <c r="A211" s="146" t="str">
        <f>IF(SP_SUL!Y214="","*",SP_SUL!Y214)</f>
        <v>*</v>
      </c>
      <c r="B211" s="146" t="str">
        <f>IF(SP_SUL!X214="","*",SP_SUL!X214)</f>
        <v>Oportunidade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ZKE-ZEV</v>
      </c>
      <c r="F211" s="145">
        <f>IF(SP_SUL!B214="","*",SP_SUL!B214)</f>
        <v>46062</v>
      </c>
      <c r="G211" s="145" t="str">
        <f>IF(SP_SUL!D214="","*",SP_SUL!D214)</f>
        <v>WALTER (TP-810)</v>
      </c>
      <c r="H211" s="145" t="str">
        <f>IF(SP_SUL!F214="","*",SP_SUL!F214)</f>
        <v>MODERNIZAÇÃO - SOLDA</v>
      </c>
      <c r="I211" s="145" t="str">
        <f>IF(SP_SUL!H214="","*",SP_SUL!H214)</f>
        <v>-</v>
      </c>
      <c r="J211" s="145" t="str">
        <f>IF(SP_SUL!I214="","*",SP_SUL!I214)</f>
        <v>-</v>
      </c>
      <c r="K211" s="139" t="str">
        <f>IF(SP_SUL!M214="","*",SP_SUL!M214)</f>
        <v>ZWI-ZEM</v>
      </c>
      <c r="L211" s="139">
        <f>IF(SP_SUL!N214="","*",SP_SUL!N214)</f>
        <v>1241231</v>
      </c>
      <c r="M211" s="140">
        <f>IF(SP_SUL!J214="","*",SP_SUL!J214)</f>
        <v>48</v>
      </c>
      <c r="N211" s="144">
        <f>IF(SP_SUL!K214="","*",SP_SUL!K214)</f>
        <v>123.929</v>
      </c>
      <c r="O211" s="144" t="str">
        <f>IF(SP_SUL!L214="","*",SP_SUL!L214)</f>
        <v>-</v>
      </c>
      <c r="P211" s="143">
        <f>IF(SP_SUL!O214="","*",SP_SUL!O214)</f>
        <v>0.35416666666666669</v>
      </c>
      <c r="Q211" s="143">
        <f>IF(SP_SUL!P214="","*",SP_SUL!P214)</f>
        <v>6.9444444444444448E-2</v>
      </c>
      <c r="R211" s="145" t="str">
        <f>IF(SP_SUL!Q214="","*",CONCATENATE(SP_SUL!Q214," ",SP_SUL!R214))</f>
        <v>1 Nº DE SOLDA</v>
      </c>
      <c r="S211" s="145" t="str">
        <f>IF(SP_SUL!V214="","*",SP_SUL!V214)</f>
        <v xml:space="preserve">Alisson </v>
      </c>
      <c r="T211" s="145" t="str">
        <f>IF(SP_SUL!W214="","*",SP_SUL!W214)</f>
        <v xml:space="preserve">Execução de solda - Condicionado a temperatura </v>
      </c>
      <c r="U211" s="137">
        <f ca="1">_xlfn.XLOOKUP(G211&amp;$U$2,BS_CONTROLE[CHAVE],BS_CONTROLE[Quantidade_11],"-")</f>
        <v>1</v>
      </c>
      <c r="V211" s="137" t="str">
        <f ca="1">_xlfn.XLOOKUP(G211&amp;$V$2,BS_CONTROLE[CHAVE],BS_CONTROLE[Quantidade_11],"-")</f>
        <v>-</v>
      </c>
      <c r="W211" s="137">
        <f ca="1">_xlfn.XLOOKUP(G211&amp;$W$2,BS_CONTROLE[CHAVE],BS_CONTROLE[Quantidade_11],"-")</f>
        <v>2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Oportunidade</v>
      </c>
      <c r="C213" s="146" t="str">
        <f>IF(SP_SUL!Z216="","*",SP_SUL!Z216)</f>
        <v>*</v>
      </c>
      <c r="D213" s="139" t="str">
        <f>IF(SP_SUL!S216="","*",SP_SUL!S216)</f>
        <v>SP SUL</v>
      </c>
      <c r="E213" s="139" t="str">
        <f>IF(SP_SUL!T216="","*",SP_SUL!T216)</f>
        <v>ZEV-ZPT</v>
      </c>
      <c r="F213" s="145">
        <f>IF(SP_SUL!B216="","*",SP_SUL!B216)</f>
        <v>46062</v>
      </c>
      <c r="G213" s="145" t="str">
        <f>IF(SP_SUL!D216="","*",SP_SUL!D216)</f>
        <v>W95</v>
      </c>
      <c r="H213" s="145" t="str">
        <f>IF(SP_SUL!F216="","*",SP_SUL!F216)</f>
        <v>DESLOCAMENTO</v>
      </c>
      <c r="I213" s="145" t="str">
        <f>IF(SP_SUL!H216="","*",SP_SUL!H216)</f>
        <v>Z3ZEV</v>
      </c>
      <c r="J213" s="145" t="str">
        <f>IF(SP_SUL!I216="","*",SP_SUL!I216)</f>
        <v>ZPT</v>
      </c>
      <c r="K213" s="139" t="str">
        <f>IF(SP_SUL!M216="","*",SP_SUL!M216)</f>
        <v>ZEV-ZTP</v>
      </c>
      <c r="L213" s="139" t="str">
        <f>IF(SP_SUL!N216="","*",SP_SUL!N216)</f>
        <v>ZEVZPT</v>
      </c>
      <c r="M213" s="140">
        <f>IF(SP_SUL!J216="","*",SP_SUL!J216)</f>
        <v>54</v>
      </c>
      <c r="N213" s="144">
        <f>IF(SP_SUL!K216="","*",SP_SUL!K216)</f>
        <v>67</v>
      </c>
      <c r="O213" s="144" t="str">
        <f>IF(SP_SUL!L216="","*",SP_SUL!L216)</f>
        <v>-</v>
      </c>
      <c r="P213" s="143">
        <f>IF(SP_SUL!O216="","*",SP_SUL!O216)</f>
        <v>0.33333333333333331</v>
      </c>
      <c r="Q213" s="143">
        <f>IF(SP_SUL!P216="","*",SP_SUL!P216)</f>
        <v>4.1666666666666664E-2</v>
      </c>
      <c r="R213" s="145" t="str">
        <f>IF(SP_SUL!Q216="","*",CONCATENATE(SP_SUL!Q216," ",SP_SUL!R216))</f>
        <v>1 BINÁRIO</v>
      </c>
      <c r="S213" s="145" t="str">
        <f>IF(SP_SUL!V216="","*",SP_SUL!V216)</f>
        <v>Augusto</v>
      </c>
      <c r="T213" s="145" t="str">
        <f>IF(SP_SUL!W216="","*",SP_SUL!W216)</f>
        <v>Deslocamento</v>
      </c>
      <c r="U213" s="137">
        <f ca="1">_xlfn.XLOOKUP(G213&amp;$U$2,BS_CONTROLE[CHAVE],BS_CONTROLE[Quantidade_11],"-")</f>
        <v>0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*</v>
      </c>
      <c r="B214" s="146" t="str">
        <f>IF(SP_SUL!X217="","*",SP_SUL!X217)</f>
        <v>Contrato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46062</v>
      </c>
      <c r="G214" s="145" t="str">
        <f>IF(SP_SUL!D217="","*",SP_SUL!D217)</f>
        <v>W61</v>
      </c>
      <c r="H214" s="145" t="str">
        <f>IF(SP_SUL!F217="","*",SP_SUL!F217)</f>
        <v>DESLOCAMENTO</v>
      </c>
      <c r="I214" s="145" t="str">
        <f>IF(SP_SUL!H217="","*",SP_SUL!H217)</f>
        <v>K67ZEV2</v>
      </c>
      <c r="J214" s="145" t="str">
        <f>IF(SP_SUL!I217="","*",SP_SUL!I217)</f>
        <v>K67ZEV2</v>
      </c>
      <c r="K214" s="139" t="str">
        <f>IF(SP_SUL!M217="","*",SP_SUL!M217)</f>
        <v>ZXW-ZGP</v>
      </c>
      <c r="L214" s="139" t="str">
        <f>IF(SP_SUL!N217="","*",SP_SUL!N217)</f>
        <v>K84ZXW2</v>
      </c>
      <c r="M214" s="140">
        <f>IF(SP_SUL!J217="","*",SP_SUL!J217)</f>
        <v>92</v>
      </c>
      <c r="N214" s="144">
        <f>IF(SP_SUL!K217="","*",SP_SUL!K217)</f>
        <v>83.7</v>
      </c>
      <c r="O214" s="144" t="str">
        <f>IF(SP_SUL!L217="","*",SP_SUL!L217)</f>
        <v>-</v>
      </c>
      <c r="P214" s="143">
        <f>IF(SP_SUL!O217="","*",SP_SUL!O217)</f>
        <v>0.33333333333333331</v>
      </c>
      <c r="Q214" s="143">
        <f>IF(SP_SUL!P217="","*",SP_SUL!P217)</f>
        <v>4.1666666666666664E-2</v>
      </c>
      <c r="R214" s="145" t="str">
        <f>IF(SP_SUL!Q217="","*",CONCATENATE(SP_SUL!Q217," ",SP_SUL!R217))</f>
        <v>1 BINÁRIO</v>
      </c>
      <c r="S214" s="145" t="str">
        <f>IF(SP_SUL!V217="","*",SP_SUL!V217)</f>
        <v>Moises</v>
      </c>
      <c r="T214" s="145" t="str">
        <f>IF(SP_SUL!W217="","*",SP_SUL!W217)</f>
        <v>Deslocamento das turmas</v>
      </c>
      <c r="U214" s="137">
        <f ca="1">_xlfn.XLOOKUP(G214&amp;$U$2,BS_CONTROLE[CHAVE],BS_CONTROLE[Quantidade_11],"-")</f>
        <v>1</v>
      </c>
      <c r="V214" s="137" t="str">
        <f ca="1">_xlfn.XLOOKUP(G214&amp;$V$2,BS_CONTROLE[CHAVE],BS_CONTROLE[Quantidade_11],"-")</f>
        <v>-</v>
      </c>
      <c r="W214" s="137">
        <f ca="1">_xlfn.XLOOKUP(G214&amp;$W$2,BS_CONTROLE[CHAVE],BS_CONTROLE[Quantidade_11],"-")</f>
        <v>1</v>
      </c>
    </row>
    <row r="215" spans="1:23" hidden="1">
      <c r="A215" s="146" t="str">
        <f>IF(SP_SUL!Y218="","*",SP_SUL!Y218)</f>
        <v>*</v>
      </c>
      <c r="B215" s="146" t="str">
        <f>IF(SP_SUL!X218="","*",SP_SUL!X218)</f>
        <v>Contrato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46062</v>
      </c>
      <c r="G215" s="145" t="str">
        <f>IF(SP_SUL!D218="","*",SP_SUL!D218)</f>
        <v>W62</v>
      </c>
      <c r="H215" s="145" t="str">
        <f>IF(SP_SUL!F218="","*",SP_SUL!F218)</f>
        <v>DESLOCAMENTO</v>
      </c>
      <c r="I215" s="145" t="str">
        <f>IF(SP_SUL!H218="","*",SP_SUL!H218)</f>
        <v>ZDRZPT</v>
      </c>
      <c r="J215" s="145" t="str">
        <f>IF(SP_SUL!I218="","*",SP_SUL!I218)</f>
        <v>ZDRZPT</v>
      </c>
      <c r="K215" s="139" t="str">
        <f>IF(SP_SUL!M218="","*",SP_SUL!M218)</f>
        <v>ZXW-ZGP</v>
      </c>
      <c r="L215" s="139" t="str">
        <f>IF(SP_SUL!N218="","*",SP_SUL!N218)</f>
        <v>K84ZXW2</v>
      </c>
      <c r="M215" s="140">
        <f>IF(SP_SUL!J218="","*",SP_SUL!J218)</f>
        <v>92</v>
      </c>
      <c r="N215" s="144">
        <f>IF(SP_SUL!K218="","*",SP_SUL!K218)</f>
        <v>83.7</v>
      </c>
      <c r="O215" s="144" t="str">
        <f>IF(SP_SUL!L218="","*",SP_SUL!L218)</f>
        <v>-</v>
      </c>
      <c r="P215" s="143">
        <f>IF(SP_SUL!O218="","*",SP_SUL!O218)</f>
        <v>0.33333333333333331</v>
      </c>
      <c r="Q215" s="143">
        <f>IF(SP_SUL!P218="","*",SP_SUL!P218)</f>
        <v>4.1666666666666664E-2</v>
      </c>
      <c r="R215" s="145" t="str">
        <f>IF(SP_SUL!Q218="","*",CONCATENATE(SP_SUL!Q218," ",SP_SUL!R218))</f>
        <v>1 BINÁRIO</v>
      </c>
      <c r="S215" s="145" t="str">
        <f>IF(SP_SUL!V218="","*",SP_SUL!V218)</f>
        <v>Moises</v>
      </c>
      <c r="T215" s="145" t="str">
        <f>IF(SP_SUL!W218="","*",SP_SUL!W218)</f>
        <v>Deslocamento das turmas</v>
      </c>
      <c r="U215" s="137">
        <f ca="1">_xlfn.XLOOKUP(G215&amp;$U$2,BS_CONTROLE[CHAVE],BS_CONTROLE[Quantidade_11],"-")</f>
        <v>1</v>
      </c>
      <c r="V215" s="137" t="str">
        <f ca="1">_xlfn.XLOOKUP(G215&amp;$V$2,BS_CONTROLE[CHAVE],BS_CONTROLE[Quantidade_11],"-")</f>
        <v>-</v>
      </c>
      <c r="W215" s="137">
        <f ca="1">_xlfn.XLOOKUP(G215&amp;$W$2,BS_CONTROLE[CHAVE],BS_CONTROLE[Quantidade_11],"-")</f>
        <v>5</v>
      </c>
    </row>
    <row r="216" spans="1:23" hidden="1">
      <c r="A216" s="146" t="str">
        <f>IF(SP_SUL!Y219="","*",SP_SUL!Y219)</f>
        <v>*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46062</v>
      </c>
      <c r="G216" s="145" t="str">
        <f>IF(SP_SUL!D219="","*",SP_SUL!D219)</f>
        <v>DIEGO (TF-42)</v>
      </c>
      <c r="H216" s="145" t="str">
        <f>IF(SP_SUL!F219="","*",SP_SUL!F219)</f>
        <v>LIMPEZA LASTRO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PAT-ZGM</v>
      </c>
      <c r="L216" s="139" t="str">
        <f>IF(SP_SUL!N219="","*",SP_SUL!N219)</f>
        <v>PAT1102</v>
      </c>
      <c r="M216" s="140">
        <f>IF(SP_SUL!J219="","*",SP_SUL!J219)</f>
        <v>53</v>
      </c>
      <c r="N216" s="144">
        <f>IF(SP_SUL!K219="","*",SP_SUL!K219)</f>
        <v>109.05</v>
      </c>
      <c r="O216" s="144" t="str">
        <f>IF(SP_SUL!L219="","*",SP_SUL!L219)</f>
        <v>-</v>
      </c>
      <c r="P216" s="143">
        <f>IF(SP_SUL!O219="","*",SP_SUL!O219)</f>
        <v>0.41666666666666669</v>
      </c>
      <c r="Q216" s="143">
        <f>IF(SP_SUL!P219="","*",SP_SUL!P219)</f>
        <v>8.3333333333333329E-2</v>
      </c>
      <c r="R216" s="145" t="str">
        <f>IF(SP_SUL!Q219="","*",CONCATENATE(SP_SUL!Q219," ",SP_SUL!R219))</f>
        <v>30 M</v>
      </c>
      <c r="S216" s="145" t="str">
        <f>IF(SP_SUL!V219="","*",SP_SUL!V219)</f>
        <v>Moises</v>
      </c>
      <c r="T216" s="145" t="str">
        <f>IF(SP_SUL!W219="","*",SP_SUL!W219)</f>
        <v>Limpeza de lastro</v>
      </c>
      <c r="U216" s="137">
        <f ca="1">_xlfn.XLOOKUP(G216&amp;$U$2,BS_CONTROLE[CHAVE],BS_CONTROLE[Quantidade_11],"-")</f>
        <v>200</v>
      </c>
      <c r="V216" s="137">
        <f ca="1">_xlfn.XLOOKUP(G216&amp;$V$2,BS_CONTROLE[CHAVE],BS_CONTROLE[Quantidade_11],"-")</f>
        <v>0</v>
      </c>
      <c r="W216" s="137">
        <f ca="1">_xlfn.XLOOKUP(G216&amp;$W$2,BS_CONTROLE[CHAVE],BS_CONTROLE[Quantidade_11],"-")</f>
        <v>50</v>
      </c>
    </row>
    <row r="217" spans="1:23" hidden="1">
      <c r="A217" s="146" t="str">
        <f>IF(SP_SUL!Y220="","*",SP_SUL!Y220)</f>
        <v>*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46062</v>
      </c>
      <c r="G217" s="145" t="str">
        <f>IF(SP_SUL!D220="","*",SP_SUL!D220)</f>
        <v>EXPANSÃO TURMA 1</v>
      </c>
      <c r="H217" s="145" t="str">
        <f>IF(SP_SUL!F220="","*",SP_SUL!F220)</f>
        <v>EXPANSÃO - SOLDA</v>
      </c>
      <c r="I217" s="145" t="str">
        <f>IF(SP_SUL!H220="","*",SP_SUL!H220)</f>
        <v>-</v>
      </c>
      <c r="J217" s="145" t="str">
        <f>IF(SP_SUL!I220="","*",SP_SUL!I220)</f>
        <v>-</v>
      </c>
      <c r="K217" s="139" t="str">
        <f>IF(SP_SUL!M220="","*",SP_SUL!M220)</f>
        <v>109-ZGM</v>
      </c>
      <c r="L217" s="139" t="str">
        <f>IF(SP_SUL!N220="","*",SP_SUL!N220)</f>
        <v>1101091/1101093</v>
      </c>
      <c r="M217" s="140">
        <f>IF(SP_SUL!J220="","*",SP_SUL!J220)</f>
        <v>30</v>
      </c>
      <c r="N217" s="144">
        <f>IF(SP_SUL!K220="","*",SP_SUL!K220)</f>
        <v>109</v>
      </c>
      <c r="O217" s="144" t="str">
        <f>IF(SP_SUL!L220="","*",SP_SUL!L220)</f>
        <v>-</v>
      </c>
      <c r="P217" s="143">
        <f>IF(SP_SUL!O220="","*",SP_SUL!O220)</f>
        <v>0.33333333333333331</v>
      </c>
      <c r="Q217" s="143">
        <f>IF(SP_SUL!P220="","*",SP_SUL!P220)</f>
        <v>6.25E-2</v>
      </c>
      <c r="R217" s="145" t="str">
        <f>IF(SP_SUL!Q220="","*",CONCATENATE(SP_SUL!Q220," ",SP_SUL!R220))</f>
        <v>1 Nº DE SOLDA</v>
      </c>
      <c r="S217" s="145" t="str">
        <f>IF(SP_SUL!V220="","*",SP_SUL!V220)</f>
        <v>Pedro</v>
      </c>
      <c r="T217" s="145" t="str">
        <f>IF(SP_SUL!W220="","*",SP_SUL!W220)</f>
        <v xml:space="preserve">Execução de solda - Condicionado a temperatura </v>
      </c>
      <c r="U217" s="137">
        <f ca="1">_xlfn.XLOOKUP(G217&amp;$U$2,BS_CONTROLE[CHAVE],BS_CONTROLE[Quantidade_11],"-")</f>
        <v>0</v>
      </c>
      <c r="V217" s="137" t="str">
        <f ca="1">_xlfn.XLOOKUP(G217&amp;$V$2,BS_CONTROLE[CHAVE],BS_CONTROLE[Quantidade_11],"-")</f>
        <v>-</v>
      </c>
      <c r="W217" s="137">
        <f ca="1">_xlfn.XLOOKUP(G217&amp;$W$2,BS_CONTROLE[CHAVE],BS_CONTROLE[Quantidade_11],"-")</f>
        <v>0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OPORTUNIDADE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46063</v>
      </c>
      <c r="G220" s="145" t="str">
        <f>IF(SP_SUL!D223="","*",SP_SUL!D223)</f>
        <v>EXPANSÃO TURMA 1</v>
      </c>
      <c r="H220" s="145" t="str">
        <f>IF(SP_SUL!F223="","*",SP_SUL!F223)</f>
        <v>EXPANSÃO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ZCD</v>
      </c>
      <c r="L220" s="139" t="str">
        <f>IF(SP_SUL!N223="","*",SP_SUL!N223)</f>
        <v>ZCD1</v>
      </c>
      <c r="M220" s="140">
        <f>IF(SP_SUL!J223="","*",SP_SUL!J223)</f>
        <v>70</v>
      </c>
      <c r="N220" s="144">
        <f>IF(SP_SUL!K223="","*",SP_SUL!K223)</f>
        <v>113.6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Fabio</v>
      </c>
      <c r="T220" s="145" t="str">
        <f>IF(SP_SUL!W223="","*",SP_SUL!W223)</f>
        <v xml:space="preserve">Execução de solda - Condicionado a temperatura </v>
      </c>
      <c r="U220" s="137">
        <f ca="1">_xlfn.XLOOKUP(G220&amp;$U$2,BS_CONTROLE[CHAVE],BS_CONTROLE[Quantidade_11],"-")</f>
        <v>0</v>
      </c>
      <c r="V220" s="137" t="str">
        <f ca="1">_xlfn.XLOOKUP(G220&amp;$V$2,BS_CONTROLE[CHAVE],BS_CONTROLE[Quantidade_11],"-")</f>
        <v>-</v>
      </c>
      <c r="W220" s="137">
        <f ca="1">_xlfn.XLOOKUP(G220&amp;$W$2,BS_CONTROLE[CHAVE],BS_CONTROLE[Quantidade_11],"-")</f>
        <v>0</v>
      </c>
    </row>
    <row r="221" spans="1:23" hidden="1">
      <c r="A221" s="146" t="str">
        <f>IF(SP_SUL!Y224="","*",SP_SUL!Y224)</f>
        <v>OPORTUNIDADE</v>
      </c>
      <c r="B221" s="146" t="str">
        <f>IF(SP_SUL!X224="","*",SP_SUL!X224)</f>
        <v>Oportunidade</v>
      </c>
      <c r="C221" s="146" t="str">
        <f>IF(SP_SUL!Z224="","*",SP_SUL!Z224)</f>
        <v>*</v>
      </c>
      <c r="D221" s="139" t="str">
        <f>IF(SP_SUL!S224="","*",SP_SUL!S224)</f>
        <v>SP SUL</v>
      </c>
      <c r="E221" s="139" t="str">
        <f>IF(SP_SUL!T224="","*",SP_SUL!T224)</f>
        <v>ZBV-ZRX</v>
      </c>
      <c r="F221" s="145">
        <f>IF(SP_SUL!B224="","*",SP_SUL!B224)</f>
        <v>46063</v>
      </c>
      <c r="G221" s="145" t="str">
        <f>IF(SP_SUL!D224="","*",SP_SUL!D224)</f>
        <v>KLECIO (TP-699)</v>
      </c>
      <c r="H221" s="145" t="str">
        <f>IF(SP_SUL!F224="","*",SP_SUL!F224)</f>
        <v>PDM - SOLDA</v>
      </c>
      <c r="I221" s="145" t="str">
        <f>IF(SP_SUL!H224="","*",SP_SUL!H224)</f>
        <v>-</v>
      </c>
      <c r="J221" s="145" t="str">
        <f>IF(SP_SUL!I224="","*",SP_SUL!I224)</f>
        <v>-</v>
      </c>
      <c r="K221" s="139" t="str">
        <f>IF(SP_SUL!M224="","*",SP_SUL!M224)</f>
        <v>ZRX-ZRQ</v>
      </c>
      <c r="L221" s="139" t="str">
        <f>IF(SP_SUL!N224="","*",SP_SUL!N224)</f>
        <v>133ZRQ1</v>
      </c>
      <c r="M221" s="140">
        <f>IF(SP_SUL!J224="","*",SP_SUL!J224)</f>
        <v>70</v>
      </c>
      <c r="N221" s="144">
        <f>IF(SP_SUL!K224="","*",SP_SUL!K224)</f>
        <v>134.85</v>
      </c>
      <c r="O221" s="144" t="str">
        <f>IF(SP_SUL!L224="","*",SP_SUL!L224)</f>
        <v>*</v>
      </c>
      <c r="P221" s="143">
        <f>IF(SP_SUL!O224="","*",SP_SUL!O224)</f>
        <v>0.35416666666666669</v>
      </c>
      <c r="Q221" s="143">
        <f>IF(SP_SUL!P224="","*",SP_SUL!P224)</f>
        <v>6.25E-2</v>
      </c>
      <c r="R221" s="145" t="str">
        <f>IF(SP_SUL!Q224="","*",CONCATENATE(SP_SUL!Q224," ",SP_SUL!R224))</f>
        <v>1 Nº DE SOLDA</v>
      </c>
      <c r="S221" s="145" t="str">
        <f>IF(SP_SUL!V224="","*",SP_SUL!V224)</f>
        <v xml:space="preserve">Klecio </v>
      </c>
      <c r="T221" s="145" t="str">
        <f>IF(SP_SUL!W224="","*",SP_SUL!W224)</f>
        <v xml:space="preserve">Execução de solda - Condicionado a temperatura </v>
      </c>
      <c r="U221" s="137">
        <f ca="1">_xlfn.XLOOKUP(G221&amp;$U$2,BS_CONTROLE[CHAVE],BS_CONTROLE[Quantidade_11],"-")</f>
        <v>0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Oportunidade</v>
      </c>
      <c r="C222" s="146" t="str">
        <f>IF(SP_SUL!Z225="","*",SP_SUL!Z225)</f>
        <v>*</v>
      </c>
      <c r="D222" s="139" t="str">
        <f>IF(SP_SUL!S225="","*",SP_SUL!S225)</f>
        <v>SP SUL</v>
      </c>
      <c r="E222" s="139" t="str">
        <f>IF(SP_SUL!T225="","*",SP_SUL!T225)</f>
        <v>ZBV-ZRX</v>
      </c>
      <c r="F222" s="145" t="str">
        <f>IF(SP_SUL!B225="","*",SP_SUL!B225)</f>
        <v>*</v>
      </c>
      <c r="G222" s="145" t="str">
        <f>IF(SP_SUL!D225="","*",SP_SUL!D225)</f>
        <v>W58</v>
      </c>
      <c r="H222" s="145" t="str">
        <f>IF(SP_SUL!F225="","*",SP_SUL!F225)</f>
        <v>RECOLHIMENTO DE DORMENTE</v>
      </c>
      <c r="I222" s="145">
        <f>IF(SP_SUL!H225="","*",SP_SUL!H225)</f>
        <v>106109</v>
      </c>
      <c r="J222" s="145">
        <f>IF(SP_SUL!I225="","*",SP_SUL!I225)</f>
        <v>106109</v>
      </c>
      <c r="K222" s="139" t="str">
        <f>IF(SP_SUL!M225="","*",SP_SUL!M225)</f>
        <v>ZBM-ZHO</v>
      </c>
      <c r="L222" s="139" t="str">
        <f>IF(SP_SUL!N225="","*",SP_SUL!N225)</f>
        <v>K57ZHO</v>
      </c>
      <c r="M222" s="140">
        <f>IF(SP_SUL!J225="","*",SP_SUL!J225)</f>
        <v>68</v>
      </c>
      <c r="N222" s="144">
        <f>IF(SP_SUL!K225="","*",SP_SUL!K225)</f>
        <v>57</v>
      </c>
      <c r="O222" s="144">
        <f>IF(SP_SUL!L225="","*",SP_SUL!L225)</f>
        <v>53</v>
      </c>
      <c r="P222" s="143">
        <f>IF(SP_SUL!O225="","*",SP_SUL!O225)</f>
        <v>0.33333333333333331</v>
      </c>
      <c r="Q222" s="143">
        <f>IF(SP_SUL!P225="","*",SP_SUL!P225)</f>
        <v>4.1666666666666664E-2</v>
      </c>
      <c r="R222" s="145" t="str">
        <f>IF(SP_SUL!Q225="","*",CONCATENATE(SP_SUL!Q225," ",SP_SUL!R225))</f>
        <v>100 Nº DE PEÇAS</v>
      </c>
      <c r="S222" s="145" t="str">
        <f>IF(SP_SUL!V225="","*",SP_SUL!V225)</f>
        <v>Israel</v>
      </c>
      <c r="T222" s="145" t="str">
        <f>IF(SP_SUL!W225="","*",SP_SUL!W225)</f>
        <v xml:space="preserve">Recolhimento de dormentes  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>
        <f ca="1">_xlfn.XLOOKUP(G222&amp;$W$2,BS_CONTROLE[CHAVE],BS_CONTROLE[Quantidade_11],"-")</f>
        <v>88</v>
      </c>
    </row>
    <row r="223" spans="1:23" hidden="1">
      <c r="A223" s="146" t="str">
        <f>IF(SP_SUL!Y226="","*",SP_SUL!Y226)</f>
        <v>SIM</v>
      </c>
      <c r="B223" s="146" t="str">
        <f>IF(SP_SUL!X226="","*",SP_SUL!X226)</f>
        <v>Contrato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ZBV-ZRX</v>
      </c>
      <c r="F223" s="145">
        <f>IF(SP_SUL!B226="","*",SP_SUL!B226)</f>
        <v>46063</v>
      </c>
      <c r="G223" s="145" t="str">
        <f>IF(SP_SUL!D226="","*",SP_SUL!D226)</f>
        <v>E42</v>
      </c>
      <c r="H223" s="145" t="str">
        <f>IF(SP_SUL!F226="","*",SP_SUL!F226)</f>
        <v>TRILHEIRO - DESCARGA</v>
      </c>
      <c r="I223" s="145" t="str">
        <f>IF(SP_SUL!H226="","*",SP_SUL!H226)</f>
        <v>ZBV3</v>
      </c>
      <c r="J223" s="145" t="str">
        <f>IF(SP_SUL!I226="","*",SP_SUL!I226)</f>
        <v>ZBV3</v>
      </c>
      <c r="K223" s="139" t="str">
        <f>IF(SP_SUL!M226="","*",SP_SUL!M226)</f>
        <v>ZBM</v>
      </c>
      <c r="L223" s="139" t="str">
        <f>IF(SP_SUL!N226="","*",SP_SUL!N226)</f>
        <v>ZBM1</v>
      </c>
      <c r="M223" s="140">
        <f>IF(SP_SUL!J226="","*",SP_SUL!J226)</f>
        <v>68</v>
      </c>
      <c r="N223" s="144">
        <f>IF(SP_SUL!K226="","*",SP_SUL!K226)</f>
        <v>54.96</v>
      </c>
      <c r="O223" s="144">
        <f>IF(SP_SUL!L226="","*",SP_SUL!L226)</f>
        <v>56</v>
      </c>
      <c r="P223" s="143">
        <f>IF(SP_SUL!O226="","*",SP_SUL!O226)</f>
        <v>0.45833333333333331</v>
      </c>
      <c r="Q223" s="143">
        <f>IF(SP_SUL!P226="","*",SP_SUL!P226)</f>
        <v>0.16666666666666666</v>
      </c>
      <c r="R223" s="145" t="str">
        <f>IF(SP_SUL!Q226="","*",CONCATENATE(SP_SUL!Q226," ",SP_SUL!R226))</f>
        <v>3120 M</v>
      </c>
      <c r="S223" s="145" t="str">
        <f>IF(SP_SUL!V226="","*",SP_SUL!V226)</f>
        <v>Israel</v>
      </c>
      <c r="T223" s="145" t="str">
        <f>IF(SP_SUL!W226="","*",SP_SUL!W226)</f>
        <v>Descarga de trilho</v>
      </c>
      <c r="U223" s="137">
        <f ca="1">_xlfn.XLOOKUP(G223&amp;$U$2,BS_CONTROLE[CHAVE],BS_CONTROLE[Quantidade_11],"-")</f>
        <v>0</v>
      </c>
      <c r="V223" s="137" t="str">
        <f ca="1">_xlfn.XLOOKUP(G223&amp;$V$2,BS_CONTROLE[CHAVE],BS_CONTROLE[Quantidade_11],"-")</f>
        <v>-</v>
      </c>
      <c r="W223" s="137" t="str">
        <f ca="1">_xlfn.XLOOKUP(G223&amp;$W$2,BS_CONTROLE[CHAVE],BS_CONTROLE[Quantidade_11],"-")</f>
        <v>-</v>
      </c>
    </row>
    <row r="224" spans="1:23" hidden="1">
      <c r="A224" s="146" t="str">
        <f>IF(SP_SUL!Y227="","*",SP_SUL!Y227)</f>
        <v>*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ZBV-ZRX</v>
      </c>
      <c r="F224" s="145">
        <f>IF(SP_SUL!B227="","*",SP_SUL!B227)</f>
        <v>46063</v>
      </c>
      <c r="G224" s="145" t="str">
        <f>IF(SP_SUL!D227="","*",SP_SUL!D227)</f>
        <v>V53</v>
      </c>
      <c r="H224" s="145" t="str">
        <f>IF(SP_SUL!F227="","*",SP_SUL!F227)</f>
        <v>DESLOCAMENTO</v>
      </c>
      <c r="I224" s="145" t="str">
        <f>IF(SP_SUL!H227="","*",SP_SUL!H227)</f>
        <v>ZAC-2</v>
      </c>
      <c r="J224" s="145" t="str">
        <f>IF(SP_SUL!I227="","*",SP_SUL!I227)</f>
        <v>ZSK-2</v>
      </c>
      <c r="K224" s="139" t="str">
        <f>IF(SP_SUL!M227="","*",SP_SUL!M227)</f>
        <v>ZAC-ZSK</v>
      </c>
      <c r="L224" s="139" t="str">
        <f>IF(SP_SUL!N227="","*",SP_SUL!N227)</f>
        <v>ZACSKW</v>
      </c>
      <c r="M224" s="140">
        <f>IF(SP_SUL!J227="","*",SP_SUL!J227)</f>
        <v>70</v>
      </c>
      <c r="N224" s="144">
        <f>IF(SP_SUL!K227="","*",SP_SUL!K227)</f>
        <v>82</v>
      </c>
      <c r="O224" s="144" t="str">
        <f>IF(SP_SUL!L227="","*",SP_SUL!L227)</f>
        <v>-</v>
      </c>
      <c r="P224" s="143">
        <f>IF(SP_SUL!O227="","*",SP_SUL!O227)</f>
        <v>0.33333333333333331</v>
      </c>
      <c r="Q224" s="143">
        <f>IF(SP_SUL!P227="","*",SP_SUL!P227)</f>
        <v>4.1666666666666664E-2</v>
      </c>
      <c r="R224" s="145" t="str">
        <f>IF(SP_SUL!Q227="","*",CONCATENATE(SP_SUL!Q227," ",SP_SUL!R227))</f>
        <v>1 BINÁRIO</v>
      </c>
      <c r="S224" s="145" t="str">
        <f>IF(SP_SUL!V227="","*",SP_SUL!V227)</f>
        <v>Eziquiel</v>
      </c>
      <c r="T224" s="145" t="str">
        <f>IF(SP_SUL!W227="","*",SP_SUL!W227)</f>
        <v>Deslocamento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>
      <c r="A225" s="146" t="str">
        <f>IF(SP_SUL!Y228="","*",SP_SUL!Y228)</f>
        <v>OPORTUNIDADE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46063</v>
      </c>
      <c r="G225" s="145" t="str">
        <f>IF(SP_SUL!D228="","*",SP_SUL!D228)</f>
        <v>V93</v>
      </c>
      <c r="H225" s="145" t="str">
        <f>IF(SP_SUL!F228="","*",SP_SUL!F228)</f>
        <v>MECANIZAÇÃO - SOCADORA</v>
      </c>
      <c r="I225" s="145" t="str">
        <f>IF(SP_SUL!H228="","*",SP_SUL!H228)</f>
        <v>ZYU1</v>
      </c>
      <c r="J225" s="145" t="str">
        <f>IF(SP_SUL!I228="","*",SP_SUL!I228)</f>
        <v>ZYU1</v>
      </c>
      <c r="K225" s="139" t="str">
        <f>IF(SP_SUL!M228="","*",SP_SUL!M228)</f>
        <v>ZYU-ZST</v>
      </c>
      <c r="L225" s="139" t="str">
        <f>IF(SP_SUL!N228="","*",SP_SUL!N228)</f>
        <v>ZYU206</v>
      </c>
      <c r="M225" s="140">
        <f>IF(SP_SUL!J228="","*",SP_SUL!J228)</f>
        <v>56</v>
      </c>
      <c r="N225" s="144">
        <f>IF(SP_SUL!K228="","*",SP_SUL!K228)</f>
        <v>204.5</v>
      </c>
      <c r="O225" s="144">
        <f>IF(SP_SUL!L228="","*",SP_SUL!L228)</f>
        <v>205.5</v>
      </c>
      <c r="P225" s="143">
        <f>IF(SP_SUL!O228="","*",SP_SUL!O228)</f>
        <v>0.375</v>
      </c>
      <c r="Q225" s="143">
        <f>IF(SP_SUL!P228="","*",SP_SUL!P228)</f>
        <v>8.3333333333333329E-2</v>
      </c>
      <c r="R225" s="145" t="str">
        <f>IF(SP_SUL!Q228="","*",CONCATENATE(SP_SUL!Q228," ",SP_SUL!R228))</f>
        <v>200 M</v>
      </c>
      <c r="S225" s="145" t="str">
        <f>IF(SP_SUL!V228="","*",SP_SUL!V228)</f>
        <v>Antonioni</v>
      </c>
      <c r="T225" s="145" t="str">
        <f>IF(SP_SUL!W228="","*",SP_SUL!W228)</f>
        <v xml:space="preserve">Socaria mecanizada </v>
      </c>
      <c r="U225" s="137">
        <f ca="1">_xlfn.XLOOKUP(G225&amp;$U$2,BS_CONTROLE[CHAVE],BS_CONTROLE[Quantidade_11],"-")</f>
        <v>0</v>
      </c>
      <c r="V225" s="137">
        <f ca="1">_xlfn.XLOOKUP(G225&amp;$V$2,BS_CONTROLE[CHAVE],BS_CONTROLE[Quantidade_11],"-")</f>
        <v>0</v>
      </c>
      <c r="W225" s="137">
        <f ca="1">_xlfn.XLOOKUP(G225&amp;$W$2,BS_CONTROLE[CHAVE],BS_CONTROLE[Quantidade_11],"-")</f>
        <v>0</v>
      </c>
    </row>
    <row r="226" spans="1:23" hidden="1">
      <c r="A226" s="146" t="str">
        <f>IF(SP_SUL!Y229="","*",SP_SUL!Y229)</f>
        <v>OPORTUNIDADE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46063</v>
      </c>
      <c r="G226" s="145" t="str">
        <f>IF(SP_SUL!D229="","*",SP_SUL!D229)</f>
        <v>EDSON (TP-780)</v>
      </c>
      <c r="H226" s="145" t="str">
        <f>IF(SP_SUL!F229="","*",SP_SUL!F229)</f>
        <v>PDM - SUBSTITUIÇÃO - DORMENTE</v>
      </c>
      <c r="I226" s="145" t="str">
        <f>IF(SP_SUL!H229="","*",SP_SUL!H229)</f>
        <v>-</v>
      </c>
      <c r="J226" s="145" t="str">
        <f>IF(SP_SUL!I229="","*",SP_SUL!I229)</f>
        <v>-</v>
      </c>
      <c r="K226" s="139" t="str">
        <f>IF(SP_SUL!M229="","*",SP_SUL!M229)</f>
        <v>ZYU-ZST</v>
      </c>
      <c r="L226" s="139" t="str">
        <f>IF(SP_SUL!N229="","*",SP_SUL!N229)</f>
        <v>ZYU206</v>
      </c>
      <c r="M226" s="140">
        <f>IF(SP_SUL!J229="","*",SP_SUL!J229)</f>
        <v>56</v>
      </c>
      <c r="N226" s="144">
        <f>IF(SP_SUL!K229="","*",SP_SUL!K229)</f>
        <v>205</v>
      </c>
      <c r="O226" s="144" t="str">
        <f>IF(SP_SUL!L229="","*",SP_SUL!L229)</f>
        <v>-</v>
      </c>
      <c r="P226" s="143">
        <f>IF(SP_SUL!O229="","*",SP_SUL!O229)</f>
        <v>0.39583333333333331</v>
      </c>
      <c r="Q226" s="143">
        <f>IF(SP_SUL!P229="","*",SP_SUL!P229)</f>
        <v>8.3333333333333329E-2</v>
      </c>
      <c r="R226" s="145" t="str">
        <f>IF(SP_SUL!Q229="","*",CONCATENATE(SP_SUL!Q229," ",SP_SUL!R229))</f>
        <v>40 Nº DE DORMENTES</v>
      </c>
      <c r="S226" s="145" t="str">
        <f>IF(SP_SUL!V229="","*",SP_SUL!V229)</f>
        <v xml:space="preserve">Edson </v>
      </c>
      <c r="T226" s="145" t="str">
        <f>IF(SP_SUL!W229="","*",SP_SUL!W229)</f>
        <v xml:space="preserve">PDM - Substituição de dormentes </v>
      </c>
      <c r="U226" s="137">
        <f ca="1">_xlfn.XLOOKUP(G226&amp;$U$2,BS_CONTROLE[CHAVE],BS_CONTROLE[Quantidade_11],"-")</f>
        <v>0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OPORTUNIDADE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46063</v>
      </c>
      <c r="G227" s="145" t="str">
        <f>IF(SP_SUL!D230="","*",SP_SUL!D230)</f>
        <v>ROGÉRIO (TP-730)</v>
      </c>
      <c r="H227" s="145" t="str">
        <f>IF(SP_SUL!F230="","*",SP_SUL!F230)</f>
        <v>PDM - SUBSTITUIÇÃO - DORMENTE</v>
      </c>
      <c r="I227" s="145" t="str">
        <f>IF(SP_SUL!H230="","*",SP_SUL!H230)</f>
        <v>-</v>
      </c>
      <c r="J227" s="145" t="str">
        <f>IF(SP_SUL!I230="","*",SP_SUL!I230)</f>
        <v>-</v>
      </c>
      <c r="K227" s="139" t="str">
        <f>IF(SP_SUL!M230="","*",SP_SUL!M230)</f>
        <v>ZYU-ZST</v>
      </c>
      <c r="L227" s="139" t="str">
        <f>IF(SP_SUL!N230="","*",SP_SUL!N230)</f>
        <v>ZYU206</v>
      </c>
      <c r="M227" s="140">
        <f>IF(SP_SUL!J230="","*",SP_SUL!J230)</f>
        <v>56</v>
      </c>
      <c r="N227" s="144">
        <f>IF(SP_SUL!K230="","*",SP_SUL!K230)</f>
        <v>205</v>
      </c>
      <c r="O227" s="144" t="str">
        <f>IF(SP_SUL!L230="","*",SP_SUL!L230)</f>
        <v>-</v>
      </c>
      <c r="P227" s="143">
        <f>IF(SP_SUL!O230="","*",SP_SUL!O230)</f>
        <v>0.39583333333333331</v>
      </c>
      <c r="Q227" s="143">
        <f>IF(SP_SUL!P230="","*",SP_SUL!P230)</f>
        <v>8.3333333333333329E-2</v>
      </c>
      <c r="R227" s="145" t="str">
        <f>IF(SP_SUL!Q230="","*",CONCATENATE(SP_SUL!Q230," ",SP_SUL!R230))</f>
        <v>40 Nº DE DORMENTES</v>
      </c>
      <c r="S227" s="145" t="str">
        <f>IF(SP_SUL!V230="","*",SP_SUL!V230)</f>
        <v>Rogerio</v>
      </c>
      <c r="T227" s="145" t="str">
        <f>IF(SP_SUL!W230="","*",SP_SUL!W230)</f>
        <v>PDM - Substituição de dormentes</v>
      </c>
      <c r="U227" s="137">
        <f ca="1">_xlfn.XLOOKUP(G227&amp;$U$2,BS_CONTROLE[CHAVE],BS_CONTROLE[Quantidade_11],"-")</f>
        <v>0</v>
      </c>
      <c r="V227" s="137" t="str">
        <f ca="1">_xlfn.XLOOKUP(G227&amp;$V$2,BS_CONTROLE[CHAVE],BS_CONTROLE[Quantidade_11],"-")</f>
        <v>-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IF(SP_SUL!Y231="","*",SP_SUL!Y231)</f>
        <v>OPORTUNIDADE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46063</v>
      </c>
      <c r="G228" s="145" t="str">
        <f>IF(SP_SUL!D231="","*",SP_SUL!D231)</f>
        <v>W59</v>
      </c>
      <c r="H228" s="145" t="str">
        <f>IF(SP_SUL!F231="","*",SP_SUL!F231)</f>
        <v>PDM - DESCARGA - DORMENTE</v>
      </c>
      <c r="I228" s="145" t="str">
        <f>IF(SP_SUL!H231="","*",SP_SUL!H231)</f>
        <v>ZYU1</v>
      </c>
      <c r="J228" s="145" t="str">
        <f>IF(SP_SUL!I231="","*",SP_SUL!I231)</f>
        <v>ZYU1</v>
      </c>
      <c r="K228" s="139" t="str">
        <f>IF(SP_SUL!M231="","*",SP_SUL!M231)</f>
        <v>ZYU</v>
      </c>
      <c r="L228" s="139" t="str">
        <f>IF(SP_SUL!N231="","*",SP_SUL!N231)</f>
        <v>ZYU1 / ZFY1981</v>
      </c>
      <c r="M228" s="140">
        <f>IF(SP_SUL!J231="","*",SP_SUL!J231)</f>
        <v>49</v>
      </c>
      <c r="N228" s="144">
        <f>IF(SP_SUL!K231="","*",SP_SUL!K231)</f>
        <v>203.57</v>
      </c>
      <c r="O228" s="144">
        <f>IF(SP_SUL!L231="","*",SP_SUL!L231)</f>
        <v>198.57</v>
      </c>
      <c r="P228" s="143">
        <f>IF(SP_SUL!O231="","*",SP_SUL!O231)</f>
        <v>0.35416666666666669</v>
      </c>
      <c r="Q228" s="143">
        <f>IF(SP_SUL!P231="","*",SP_SUL!P231)</f>
        <v>4.1666666666666664E-2</v>
      </c>
      <c r="R228" s="145" t="str">
        <f>IF(SP_SUL!Q231="","*",CONCATENATE(SP_SUL!Q231," ",SP_SUL!R231))</f>
        <v>300 Nº DE DORMENTES</v>
      </c>
      <c r="S228" s="145" t="str">
        <f>IF(SP_SUL!V231="","*",SP_SUL!V231)</f>
        <v>Henrique</v>
      </c>
      <c r="T228" s="145" t="str">
        <f>IF(SP_SUL!W231="","*",SP_SUL!W231)</f>
        <v>PDM - Descarga de dormentes</v>
      </c>
      <c r="U228" s="137">
        <f ca="1">_xlfn.XLOOKUP(G228&amp;$U$2,BS_CONTROLE[CHAVE],BS_CONTROLE[Quantidade_11],"-")</f>
        <v>0</v>
      </c>
      <c r="V228" s="137" t="str">
        <f ca="1">_xlfn.XLOOKUP(G228&amp;$V$2,BS_CONTROLE[CHAVE],BS_CONTROLE[Quantidade_11],"-")</f>
        <v>-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IF(SP_SUL!Y232="","*",SP_SUL!Y232)</f>
        <v>SIM</v>
      </c>
      <c r="B229" s="146" t="str">
        <f>IF(SP_SUL!X232="","*",SP_SUL!X232)</f>
        <v>Contrato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ZKE-ZEV</v>
      </c>
      <c r="F229" s="145">
        <f>IF(SP_SUL!B232="","*",SP_SUL!B232)</f>
        <v>46063</v>
      </c>
      <c r="G229" s="145" t="str">
        <f>IF(SP_SUL!D232="","*",SP_SUL!D232)</f>
        <v>SUPER ZWW</v>
      </c>
      <c r="H229" s="145" t="str">
        <f>IF(SP_SUL!F232="","*",SP_SUL!F232)</f>
        <v>BLOCO</v>
      </c>
      <c r="I229" s="145" t="str">
        <f>IF(SP_SUL!H232="","*",SP_SUL!H232)</f>
        <v>-</v>
      </c>
      <c r="J229" s="145" t="str">
        <f>IF(SP_SUL!I232="","*",SP_SUL!I232)</f>
        <v>-</v>
      </c>
      <c r="K229" s="139" t="str">
        <f>IF(SP_SUL!M232="","*",SP_SUL!M232)</f>
        <v>ZKW-ZLU</v>
      </c>
      <c r="L229" s="139" t="str">
        <f>IF(SP_SUL!N232="","*",SP_SUL!N232)</f>
        <v>102ZKW2</v>
      </c>
      <c r="M229" s="140">
        <f>IF(SP_SUL!J232="","*",SP_SUL!J232)</f>
        <v>55</v>
      </c>
      <c r="N229" s="144">
        <f>IF(SP_SUL!K232="","*",SP_SUL!K232)</f>
        <v>97.843000000000004</v>
      </c>
      <c r="O229" s="144">
        <f>IF(SP_SUL!L232="","*",SP_SUL!L232)</f>
        <v>108.22</v>
      </c>
      <c r="P229" s="143">
        <f>IF(SP_SUL!O232="","*",SP_SUL!O232)</f>
        <v>0.45833333333333331</v>
      </c>
      <c r="Q229" s="143">
        <f>IF(SP_SUL!P232="","*",SP_SUL!P232)</f>
        <v>0.125</v>
      </c>
      <c r="R229" s="145" t="str">
        <f>IF(SP_SUL!Q232="","*",CONCATENATE(SP_SUL!Q232," ",SP_SUL!R232))</f>
        <v>1 BINÁRIO</v>
      </c>
      <c r="S229" s="145" t="str">
        <f>IF(SP_SUL!V232="","*",SP_SUL!V232)</f>
        <v>Felipe</v>
      </c>
      <c r="T229" s="145" t="str">
        <f>IF(SP_SUL!W232="","*",SP_SUL!W232)</f>
        <v>BLoco - TP's / Caminhão de solda / Socadora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IF(SP_SUL!Y233="","*",SP_SUL!Y233)</f>
        <v>SIM</v>
      </c>
      <c r="B230" s="146" t="str">
        <f>IF(SP_SUL!X233="","*",SP_SUL!X233)</f>
        <v>Contrato</v>
      </c>
      <c r="C230" s="146" t="str">
        <f>IF(SP_SUL!Z233="","*",SP_SUL!Z233)</f>
        <v>*</v>
      </c>
      <c r="D230" s="139" t="str">
        <f>IF(SP_SUL!S233="","*",SP_SUL!S233)</f>
        <v>SP SUL</v>
      </c>
      <c r="E230" s="139" t="str">
        <f>IF(SP_SUL!T233="","*",SP_SUL!T233)</f>
        <v>ZKE-ZEV</v>
      </c>
      <c r="F230" s="145">
        <f>IF(SP_SUL!B233="","*",SP_SUL!B233)</f>
        <v>46063</v>
      </c>
      <c r="G230" s="145" t="str">
        <f>IF(SP_SUL!D233="","*",SP_SUL!D233)</f>
        <v>E17</v>
      </c>
      <c r="H230" s="145" t="str">
        <f>IF(SP_SUL!F233="","*",SP_SUL!F233)</f>
        <v>CAMINHÃO DE SOLDA</v>
      </c>
      <c r="I230" s="145" t="str">
        <f>IF(SP_SUL!H233="","*",SP_SUL!H233)</f>
        <v>102ZKW2</v>
      </c>
      <c r="J230" s="145" t="str">
        <f>IF(SP_SUL!I233="","*",SP_SUL!I233)</f>
        <v>102ZKW2</v>
      </c>
      <c r="K230" s="139" t="str">
        <f>IF(SP_SUL!M233="","*",SP_SUL!M233)</f>
        <v>ZKW-ZLU</v>
      </c>
      <c r="L230" s="139" t="str">
        <f>IF(SP_SUL!N233="","*",SP_SUL!N233)</f>
        <v>102ZKW2</v>
      </c>
      <c r="M230" s="140">
        <f>IF(SP_SUL!J233="","*",SP_SUL!J233)</f>
        <v>55</v>
      </c>
      <c r="N230" s="144">
        <f>IF(SP_SUL!K233="","*",SP_SUL!K233)</f>
        <v>100.56100000000001</v>
      </c>
      <c r="O230" s="144">
        <f>IF(SP_SUL!L233="","*",SP_SUL!L233)</f>
        <v>100.88200000000001</v>
      </c>
      <c r="P230" s="143">
        <f>IF(SP_SUL!O233="","*",SP_SUL!O233)</f>
        <v>0.41666666666666669</v>
      </c>
      <c r="Q230" s="143">
        <f>IF(SP_SUL!P233="","*",SP_SUL!P233)</f>
        <v>6.9444444444444447E-4</v>
      </c>
      <c r="R230" s="145" t="str">
        <f>IF(SP_SUL!Q233="","*",CONCATENATE(SP_SUL!Q233," ",SP_SUL!R233))</f>
        <v>2 Nº DE SOLDA</v>
      </c>
      <c r="S230" s="145" t="str">
        <f>IF(SP_SUL!V233="","*",SP_SUL!V233)</f>
        <v>Higor</v>
      </c>
      <c r="T230" s="145" t="str">
        <f>IF(SP_SUL!W233="","*",SP_SUL!W233)</f>
        <v>Caminhão de solda</v>
      </c>
      <c r="U230" s="137">
        <f ca="1">_xlfn.XLOOKUP(G230&amp;$U$2,BS_CONTROLE[CHAVE],BS_CONTROLE[Quantidade_11],"-")</f>
        <v>0</v>
      </c>
      <c r="V230" s="137">
        <f ca="1">_xlfn.XLOOKUP(G230&amp;$V$2,BS_CONTROLE[CHAVE],BS_CONTROLE[Quantidade_11],"-")</f>
        <v>1</v>
      </c>
      <c r="W230" s="137">
        <f ca="1">_xlfn.XLOOKUP(G230&amp;$W$2,BS_CONTROLE[CHAVE],BS_CONTROLE[Quantidade_11],"-")</f>
        <v>3</v>
      </c>
    </row>
    <row r="231" spans="1:23" hidden="1">
      <c r="A231" s="146" t="str">
        <f>IF(SP_SUL!Y234="","*",SP_SUL!Y234)</f>
        <v>SIM</v>
      </c>
      <c r="B231" s="146" t="str">
        <f>IF(SP_SUL!X234="","*",SP_SUL!X234)</f>
        <v>Contrato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46063</v>
      </c>
      <c r="G231" s="145" t="str">
        <f>IF(SP_SUL!D234="","*",SP_SUL!D234)</f>
        <v>EDSON (TP-719)</v>
      </c>
      <c r="H231" s="145" t="str">
        <f>IF(SP_SUL!F234="","*",SP_SUL!F234)</f>
        <v>PDM - SUBSTITUIÇÃO - TRILHO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ZKW-ZLU</v>
      </c>
      <c r="L231" s="139" t="str">
        <f>IF(SP_SUL!N234="","*",SP_SUL!N234)</f>
        <v>102ZKW2</v>
      </c>
      <c r="M231" s="140">
        <f>IF(SP_SUL!J234="","*",SP_SUL!J234)</f>
        <v>55</v>
      </c>
      <c r="N231" s="144">
        <f>IF(SP_SUL!K234="","*",SP_SUL!K234)</f>
        <v>102</v>
      </c>
      <c r="O231" s="144" t="str">
        <f>IF(SP_SUL!L234="","*",SP_SUL!L234)</f>
        <v>-</v>
      </c>
      <c r="P231" s="143">
        <f>IF(SP_SUL!O234="","*",SP_SUL!O234)</f>
        <v>0.45833333333333331</v>
      </c>
      <c r="Q231" s="143">
        <f>IF(SP_SUL!P234="","*",SP_SUL!P234)</f>
        <v>6.9444444444444447E-4</v>
      </c>
      <c r="R231" s="145" t="str">
        <f>IF(SP_SUL!Q234="","*",CONCATENATE(SP_SUL!Q234," ",SP_SUL!R234))</f>
        <v>312 M</v>
      </c>
      <c r="S231" s="145" t="str">
        <f>IF(SP_SUL!V234="","*",SP_SUL!V234)</f>
        <v>Felipe</v>
      </c>
      <c r="T231" s="145" t="str">
        <f>IF(SP_SUL!W234="","*",SP_SUL!W234)</f>
        <v>PDM - Substituição de trilho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SIM</v>
      </c>
      <c r="B232" s="146" t="str">
        <f>IF(SP_SUL!X235="","*",SP_SUL!X235)</f>
        <v>Contrato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46063</v>
      </c>
      <c r="G232" s="145" t="str">
        <f>IF(SP_SUL!D235="","*",SP_SUL!D235)</f>
        <v>CLEBISON (TP-728)</v>
      </c>
      <c r="H232" s="145" t="str">
        <f>IF(SP_SUL!F235="","*",SP_SUL!F235)</f>
        <v>PDM - SOLDA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ZKW-ZLU</v>
      </c>
      <c r="L232" s="139">
        <f>IF(SP_SUL!N235="","*",SP_SUL!N235)</f>
        <v>1051032</v>
      </c>
      <c r="M232" s="140">
        <f>IF(SP_SUL!J235="","*",SP_SUL!J235)</f>
        <v>55</v>
      </c>
      <c r="N232" s="144">
        <f>IF(SP_SUL!K235="","*",SP_SUL!K235)</f>
        <v>104</v>
      </c>
      <c r="O232" s="144" t="str">
        <f>IF(SP_SUL!L235="","*",SP_SUL!L235)</f>
        <v>-</v>
      </c>
      <c r="P232" s="143">
        <f>IF(SP_SUL!O235="","*",SP_SUL!O235)</f>
        <v>0.45833333333333331</v>
      </c>
      <c r="Q232" s="143">
        <f>IF(SP_SUL!P235="","*",SP_SUL!P235)</f>
        <v>6.9444444444444447E-4</v>
      </c>
      <c r="R232" s="145" t="str">
        <f>IF(SP_SUL!Q235="","*",CONCATENATE(SP_SUL!Q235," ",SP_SUL!R235))</f>
        <v>2 Nº DE SOLDA</v>
      </c>
      <c r="S232" s="145" t="str">
        <f>IF(SP_SUL!V235="","*",SP_SUL!V235)</f>
        <v>Felipe</v>
      </c>
      <c r="T232" s="145" t="str">
        <f>IF(SP_SUL!W235="","*",SP_SUL!W235)</f>
        <v xml:space="preserve">Execução de solda - Condicionado a temperatura </v>
      </c>
      <c r="U232" s="137">
        <f ca="1">_xlfn.XLOOKUP(G232&amp;$U$2,BS_CONTROLE[CHAVE],BS_CONTROLE[Quantidade_11],"-")</f>
        <v>0</v>
      </c>
      <c r="V232" s="137" t="str">
        <f ca="1">_xlfn.XLOOKUP(G232&amp;$V$2,BS_CONTROLE[CHAVE],BS_CONTROLE[Quantidade_11],"-")</f>
        <v>-</v>
      </c>
      <c r="W232" s="137">
        <f ca="1">_xlfn.XLOOKUP(G232&amp;$W$2,BS_CONTROLE[CHAVE],BS_CONTROLE[Quantidade_11],"-")</f>
        <v>0</v>
      </c>
    </row>
    <row r="233" spans="1:23" hidden="1">
      <c r="A233" s="146" t="str">
        <f>IF(SP_SUL!Y236="","*",SP_SUL!Y236)</f>
        <v>SIM</v>
      </c>
      <c r="B233" s="146" t="str">
        <f>IF(SP_SUL!X236="","*",SP_SUL!X236)</f>
        <v>Contrato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46063</v>
      </c>
      <c r="G233" s="145" t="str">
        <f>IF(SP_SUL!D236="","*",SP_SUL!D236)</f>
        <v>ISMAEL(TP-726)</v>
      </c>
      <c r="H233" s="145" t="str">
        <f>IF(SP_SUL!F236="","*",SP_SUL!F236)</f>
        <v>PDM - SOLDA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ZKW-ZLU</v>
      </c>
      <c r="L233" s="139">
        <f>IF(SP_SUL!N236="","*",SP_SUL!N236)</f>
        <v>1051032</v>
      </c>
      <c r="M233" s="140">
        <f>IF(SP_SUL!J236="","*",SP_SUL!J236)</f>
        <v>55</v>
      </c>
      <c r="N233" s="144">
        <f>IF(SP_SUL!K236="","*",SP_SUL!K236)</f>
        <v>104</v>
      </c>
      <c r="O233" s="144" t="str">
        <f>IF(SP_SUL!L236="","*",SP_SUL!L236)</f>
        <v>-</v>
      </c>
      <c r="P233" s="143">
        <f>IF(SP_SUL!O236="","*",SP_SUL!O236)</f>
        <v>0.45833333333333331</v>
      </c>
      <c r="Q233" s="143">
        <f>IF(SP_SUL!P236="","*",SP_SUL!P236)</f>
        <v>6.9444444444444447E-4</v>
      </c>
      <c r="R233" s="145" t="str">
        <f>IF(SP_SUL!Q236="","*",CONCATENATE(SP_SUL!Q236," ",SP_SUL!R236))</f>
        <v>2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>
        <f ca="1">_xlfn.XLOOKUP(G233&amp;$U$2,BS_CONTROLE[CHAVE],BS_CONTROLE[Quantidade_11],"-")</f>
        <v>0</v>
      </c>
      <c r="V233" s="137" t="str">
        <f ca="1">_xlfn.XLOOKUP(G233&amp;$V$2,BS_CONTROLE[CHAVE],BS_CONTROLE[Quantidade_11],"-")</f>
        <v>-</v>
      </c>
      <c r="W233" s="137">
        <f ca="1">_xlfn.XLOOKUP(G233&amp;$W$2,BS_CONTROLE[CHAVE],BS_CONTROLE[Quantidade_11],"-")</f>
        <v>0</v>
      </c>
    </row>
    <row r="234" spans="1:23">
      <c r="A234" s="146" t="str">
        <f>IF(SP_SUL!Y237="","*",SP_SUL!Y237)</f>
        <v>SIM</v>
      </c>
      <c r="B234" s="146" t="str">
        <f>IF(SP_SUL!X237="","*",SP_SUL!X237)</f>
        <v>Contrato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46063</v>
      </c>
      <c r="G234" s="145" t="str">
        <f>IF(SP_SUL!D237="","*",SP_SUL!D237)</f>
        <v>V89</v>
      </c>
      <c r="H234" s="145" t="str">
        <f>IF(SP_SUL!F237="","*",SP_SUL!F237)</f>
        <v>MECANIZAÇÃO - SOCADORA</v>
      </c>
      <c r="I234" s="145" t="str">
        <f>IF(SP_SUL!H237="","*",SP_SUL!H237)</f>
        <v>102ZKW2</v>
      </c>
      <c r="J234" s="145" t="str">
        <f>IF(SP_SUL!I237="","*",SP_SUL!I237)</f>
        <v>102ZKW2</v>
      </c>
      <c r="K234" s="139" t="str">
        <f>IF(SP_SUL!M237="","*",SP_SUL!M237)</f>
        <v>ZKW-ZLU</v>
      </c>
      <c r="L234" s="139" t="str">
        <f>IF(SP_SUL!N237="","*",SP_SUL!N237)</f>
        <v>ZLU1052</v>
      </c>
      <c r="M234" s="140">
        <f>IF(SP_SUL!J237="","*",SP_SUL!J237)</f>
        <v>55</v>
      </c>
      <c r="N234" s="144">
        <f>IF(SP_SUL!K237="","*",SP_SUL!K237)</f>
        <v>106</v>
      </c>
      <c r="O234" s="144" t="str">
        <f>IF(SP_SUL!L237="","*",SP_SUL!L237)</f>
        <v>-</v>
      </c>
      <c r="P234" s="143">
        <f>IF(SP_SUL!O237="","*",SP_SUL!O237)</f>
        <v>0.41666666666666669</v>
      </c>
      <c r="Q234" s="143">
        <f>IF(SP_SUL!P237="","*",SP_SUL!P237)</f>
        <v>0.125</v>
      </c>
      <c r="R234" s="145" t="str">
        <f>IF(SP_SUL!Q237="","*",CONCATENATE(SP_SUL!Q237," ",SP_SUL!R237))</f>
        <v>480 M</v>
      </c>
      <c r="S234" s="145" t="str">
        <f>IF(SP_SUL!V237="","*",SP_SUL!V237)</f>
        <v>Antonioni</v>
      </c>
      <c r="T234" s="145" t="str">
        <f>IF(SP_SUL!W237="","*",SP_SUL!W237)</f>
        <v xml:space="preserve">Socaria mecanizada </v>
      </c>
      <c r="U234" s="137">
        <f ca="1">_xlfn.XLOOKUP(G234&amp;$U$2,BS_CONTROLE[CHAVE],BS_CONTROLE[Quantidade_11],"-")</f>
        <v>0</v>
      </c>
      <c r="V234" s="137" t="str">
        <f ca="1">_xlfn.XLOOKUP(G234&amp;$V$2,BS_CONTROLE[CHAVE],BS_CONTROLE[Quantidade_11],"-")</f>
        <v>-</v>
      </c>
      <c r="W234" s="137" t="str">
        <f ca="1">_xlfn.XLOOKUP(G234&amp;$W$2,BS_CONTROLE[CHAVE],BS_CONTROLE[Quantidade_11],"-")</f>
        <v>-</v>
      </c>
    </row>
    <row r="235" spans="1:23" hidden="1">
      <c r="A235" s="146" t="str">
        <f>IF(SP_SUL!Y238="","*",SP_SUL!Y238)</f>
        <v>OPORTUNIDADE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46063</v>
      </c>
      <c r="G235" s="145" t="str">
        <f>IF(SP_SUL!D238="","*",SP_SUL!D238)</f>
        <v>W60</v>
      </c>
      <c r="H235" s="145" t="str">
        <f>IF(SP_SUL!F238="","*",SP_SUL!F238)</f>
        <v>PDM - DESCARGA - DORMENTE</v>
      </c>
      <c r="I235" s="145" t="str">
        <f>IF(SP_SUL!H238="","*",SP_SUL!H238)</f>
        <v>ZEM1302</v>
      </c>
      <c r="J235" s="145" t="str">
        <f>IF(SP_SUL!I238="","*",SP_SUL!I238)</f>
        <v>102ZKW2</v>
      </c>
      <c r="K235" s="139" t="str">
        <f>IF(SP_SUL!M238="","*",SP_SUL!M238)</f>
        <v>ZLU-ZWI</v>
      </c>
      <c r="L235" s="139" t="str">
        <f>IF(SP_SUL!N238="","*",SP_SUL!N238)</f>
        <v>ZWI1131</v>
      </c>
      <c r="M235" s="140">
        <f>IF(SP_SUL!J238="","*",SP_SUL!J238)</f>
        <v>48</v>
      </c>
      <c r="N235" s="144">
        <f>IF(SP_SUL!K238="","*",SP_SUL!K238)</f>
        <v>118</v>
      </c>
      <c r="O235" s="144">
        <f>IF(SP_SUL!L238="","*",SP_SUL!L238)</f>
        <v>113.3</v>
      </c>
      <c r="P235" s="143">
        <f>IF(SP_SUL!O238="","*",SP_SUL!O238)</f>
        <v>0.35416666666666669</v>
      </c>
      <c r="Q235" s="143">
        <f>IF(SP_SUL!P238="","*",SP_SUL!P238)</f>
        <v>5.5555555555555552E-2</v>
      </c>
      <c r="R235" s="145" t="str">
        <f>IF(SP_SUL!Q238="","*",CONCATENATE(SP_SUL!Q238," ",SP_SUL!R238))</f>
        <v>45 Nº DE DORMENTES</v>
      </c>
      <c r="S235" s="145" t="str">
        <f>IF(SP_SUL!V238="","*",SP_SUL!V238)</f>
        <v>Felipe</v>
      </c>
      <c r="T235" s="145" t="str">
        <f>IF(SP_SUL!W238="","*",SP_SUL!W238)</f>
        <v>Descarga de dormentes km 118+00; - Descarga de dormentes km114+300; - Recolher Jacaré km113+300</v>
      </c>
      <c r="U235" s="137">
        <f ca="1">_xlfn.XLOOKUP(G235&amp;$U$2,BS_CONTROLE[CHAVE],BS_CONTROLE[Quantidade_11],"-")</f>
        <v>600</v>
      </c>
      <c r="V235" s="137" t="str">
        <f ca="1">_xlfn.XLOOKUP(G235&amp;$V$2,BS_CONTROLE[CHAVE],BS_CONTROLE[Quantidade_11],"-")</f>
        <v>-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IF(SP_SUL!Y239="","*",SP_SUL!Y239)</f>
        <v>SIM</v>
      </c>
      <c r="B236" s="146" t="str">
        <f>IF(SP_SUL!X239="","*",SP_SUL!X239)</f>
        <v>Contrato</v>
      </c>
      <c r="C236" s="146" t="str">
        <f>IF(SP_SUL!Z239="","*",SP_SUL!Z239)</f>
        <v>*</v>
      </c>
      <c r="D236" s="139" t="str">
        <f>IF(SP_SUL!S239="","*",SP_SUL!S239)</f>
        <v>SP SUL</v>
      </c>
      <c r="E236" s="139" t="str">
        <f>IF(SP_SUL!T239="","*",SP_SUL!T239)</f>
        <v>ZKE-ZEV</v>
      </c>
      <c r="F236" s="145">
        <f>IF(SP_SUL!B239="","*",SP_SUL!B239)</f>
        <v>46063</v>
      </c>
      <c r="G236" s="145" t="str">
        <f>IF(SP_SUL!D239="","*",SP_SUL!D239)</f>
        <v>A84</v>
      </c>
      <c r="H236" s="145" t="str">
        <f>IF(SP_SUL!F239="","*",SP_SUL!F239)</f>
        <v>DETECÇÃO - RONDA 7 DIAS</v>
      </c>
      <c r="I236" s="145" t="str">
        <f>IF(SP_SUL!H239="","*",SP_SUL!H239)</f>
        <v>ZWI1</v>
      </c>
      <c r="J236" s="145" t="str">
        <f>IF(SP_SUL!I239="","*",SP_SUL!I239)</f>
        <v>ZEV-069</v>
      </c>
      <c r="K236" s="139" t="str">
        <f>IF(SP_SUL!M239="","*",SP_SUL!M239)</f>
        <v>ZWI</v>
      </c>
      <c r="L236" s="139" t="str">
        <f>IF(SP_SUL!N239="","*",SP_SUL!N239)</f>
        <v>ZWI2</v>
      </c>
      <c r="M236" s="140">
        <f>IF(SP_SUL!J239="","*",SP_SUL!J239)</f>
        <v>55</v>
      </c>
      <c r="N236" s="144">
        <f>IF(SP_SUL!K239="","*",SP_SUL!K239)</f>
        <v>119</v>
      </c>
      <c r="O236" s="144">
        <f>IF(SP_SUL!L239="","*",SP_SUL!L239)</f>
        <v>151</v>
      </c>
      <c r="P236" s="143">
        <f>IF(SP_SUL!O239="","*",SP_SUL!O239)</f>
        <v>0.33333333333333331</v>
      </c>
      <c r="Q236" s="143">
        <f>IF(SP_SUL!P239="","*",SP_SUL!P239)</f>
        <v>4.1666666666666664E-2</v>
      </c>
      <c r="R236" s="145" t="str">
        <f>IF(SP_SUL!Q239="","*",CONCATENATE(SP_SUL!Q239," ",SP_SUL!R239))</f>
        <v>45 KM</v>
      </c>
      <c r="S236" s="145" t="str">
        <f>IF(SP_SUL!V239="","*",SP_SUL!V239)</f>
        <v>Jhon</v>
      </c>
      <c r="T236" s="145" t="str">
        <f>IF(SP_SUL!W239="","*",SP_SUL!W239)</f>
        <v>Inspeção R7D</v>
      </c>
      <c r="U236" s="137">
        <f ca="1">_xlfn.XLOOKUP(G236&amp;$U$2,BS_CONTROLE[CHAVE],BS_CONTROLE[Quantidade_11],"-")</f>
        <v>84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SIM</v>
      </c>
      <c r="B237" s="146" t="str">
        <f>IF(SP_SUL!X240="","*",SP_SUL!X240)</f>
        <v>Contrato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46063</v>
      </c>
      <c r="G237" s="145" t="str">
        <f>IF(SP_SUL!D240="","*",SP_SUL!D240)</f>
        <v>MOD ZRB</v>
      </c>
      <c r="H237" s="145" t="str">
        <f>IF(SP_SUL!F240="","*",SP_SUL!F240)</f>
        <v>BLOCO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ZRB-ZEV</v>
      </c>
      <c r="L237" s="139" t="str">
        <f>IF(SP_SUL!N240="","*",SP_SUL!N240)</f>
        <v>ZRBZEV</v>
      </c>
      <c r="M237" s="140">
        <f>IF(SP_SUL!J240="","*",SP_SUL!J240)</f>
        <v>48</v>
      </c>
      <c r="N237" s="144">
        <f>IF(SP_SUL!K240="","*",SP_SUL!K240)</f>
        <v>152.19999999999999</v>
      </c>
      <c r="O237" s="144">
        <f>IF(SP_SUL!L240="","*",SP_SUL!L240)</f>
        <v>159</v>
      </c>
      <c r="P237" s="143">
        <f>IF(SP_SUL!O240="","*",SP_SUL!O240)</f>
        <v>0.33333333333333331</v>
      </c>
      <c r="Q237" s="143">
        <f>IF(SP_SUL!P240="","*",SP_SUL!P240)</f>
        <v>0.33333333333333331</v>
      </c>
      <c r="R237" s="145" t="str">
        <f>IF(SP_SUL!Q240="","*",CONCATENATE(SP_SUL!Q240," ",SP_SUL!R240))</f>
        <v>1 BINÁRIO</v>
      </c>
      <c r="S237" s="145" t="str">
        <f>IF(SP_SUL!V240="","*",SP_SUL!V240)</f>
        <v xml:space="preserve">Alisson </v>
      </c>
      <c r="T237" s="145" t="str">
        <f>IF(SP_SUL!W240="","*",SP_SUL!W240)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>
        <f ca="1">_xlfn.XLOOKUP(G237&amp;$W$2,BS_CONTROLE[CHAVE],BS_CONTROLE[Quantidade_11],"-")</f>
        <v>1</v>
      </c>
    </row>
    <row r="238" spans="1:23" hidden="1">
      <c r="A238" s="146" t="str">
        <f>IF(SP_SUL!Y241="","*",SP_SUL!Y241)</f>
        <v>SIM</v>
      </c>
      <c r="B238" s="146" t="str">
        <f>IF(SP_SUL!X241="","*",SP_SUL!X241)</f>
        <v>Contrato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46063</v>
      </c>
      <c r="G238" s="145" t="str">
        <f>IF(SP_SUL!D241="","*",SP_SUL!D241)</f>
        <v>W97</v>
      </c>
      <c r="H238" s="145" t="str">
        <f>IF(SP_SUL!F241="","*",SP_SUL!F241)</f>
        <v>MODERNIZAÇÃO - DORMENTE - DESCARGA</v>
      </c>
      <c r="I238" s="145" t="str">
        <f>IF(SP_SUL!H241="","*",SP_SUL!H241)</f>
        <v>ZEM1</v>
      </c>
      <c r="J238" s="145" t="str">
        <f>IF(SP_SUL!I241="","*",SP_SUL!I241)</f>
        <v>ZEM1</v>
      </c>
      <c r="K238" s="139" t="str">
        <f>IF(SP_SUL!M241="","*",SP_SUL!M241)</f>
        <v>ZRB-ZEV</v>
      </c>
      <c r="L238" s="139">
        <f>IF(SP_SUL!N241="","*",SP_SUL!N241)</f>
        <v>1561551</v>
      </c>
      <c r="M238" s="140">
        <f>IF(SP_SUL!J241="","*",SP_SUL!J241)</f>
        <v>48</v>
      </c>
      <c r="N238" s="144">
        <f>IF(SP_SUL!K241="","*",SP_SUL!K241)</f>
        <v>155.69999999999999</v>
      </c>
      <c r="O238" s="144" t="str">
        <f>IF(SP_SUL!L241="","*",SP_SUL!L241)</f>
        <v>-</v>
      </c>
      <c r="P238" s="143">
        <f>IF(SP_SUL!O241="","*",SP_SUL!O241)</f>
        <v>0.29166666666666669</v>
      </c>
      <c r="Q238" s="143">
        <f>IF(SP_SUL!P241="","*",SP_SUL!P241)</f>
        <v>6.9444444444444447E-4</v>
      </c>
      <c r="R238" s="145" t="str">
        <f>IF(SP_SUL!Q241="","*",CONCATENATE(SP_SUL!Q241," ",SP_SUL!R241))</f>
        <v>1 Nº DE DORMENTES</v>
      </c>
      <c r="S238" s="145" t="str">
        <f>IF(SP_SUL!V241="","*",SP_SUL!V241)</f>
        <v xml:space="preserve">Alisson </v>
      </c>
      <c r="T238" s="145" t="str">
        <f>IF(SP_SUL!W241="","*",SP_SUL!W241)</f>
        <v>W97 solicita MC1 em ZEM-1 às 07h00 e circula até o km 155+700 em 156155-1;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>
      <c r="A239" s="146" t="str">
        <f>IF(SP_SUL!Y242="","*",SP_SUL!Y242)</f>
        <v>SIM</v>
      </c>
      <c r="B239" s="146" t="str">
        <f>IF(SP_SUL!X242="","*",SP_SUL!X242)</f>
        <v>Contrato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46063</v>
      </c>
      <c r="G239" s="145" t="str">
        <f>IF(SP_SUL!D242="","*",SP_SUL!D242)</f>
        <v>V96</v>
      </c>
      <c r="H239" s="145" t="str">
        <f>IF(SP_SUL!F242="","*",SP_SUL!F242)</f>
        <v>MODERNIZAÇÃO - SOCADORA</v>
      </c>
      <c r="I239" s="145" t="str">
        <f>IF(SP_SUL!H242="","*",SP_SUL!H242)</f>
        <v>K67ZEV2</v>
      </c>
      <c r="J239" s="145" t="str">
        <f>IF(SP_SUL!I242="","*",SP_SUL!I242)</f>
        <v>K67ZEV2</v>
      </c>
      <c r="K239" s="139" t="str">
        <f>IF(SP_SUL!M242="","*",SP_SUL!M242)</f>
        <v>ZRB-ZEV</v>
      </c>
      <c r="L239" s="139" t="str">
        <f>IF(SP_SUL!N242="","*",SP_SUL!N242)</f>
        <v>ZEV1571</v>
      </c>
      <c r="M239" s="140">
        <f>IF(SP_SUL!J242="","*",SP_SUL!J242)</f>
        <v>48</v>
      </c>
      <c r="N239" s="144">
        <f>IF(SP_SUL!K242="","*",SP_SUL!K242)</f>
        <v>157.30000000000001</v>
      </c>
      <c r="O239" s="144" t="str">
        <f>IF(SP_SUL!L242="","*",SP_SUL!L242)</f>
        <v>-</v>
      </c>
      <c r="P239" s="143">
        <f>IF(SP_SUL!O242="","*",SP_SUL!O242)</f>
        <v>0.30555555555555558</v>
      </c>
      <c r="Q239" s="143">
        <f>IF(SP_SUL!P242="","*",SP_SUL!P242)</f>
        <v>6.9444444444444447E-4</v>
      </c>
      <c r="R239" s="145" t="str">
        <f>IF(SP_SUL!Q242="","*",CONCATENATE(SP_SUL!Q242," ",SP_SUL!R242))</f>
        <v>1 M</v>
      </c>
      <c r="S239" s="145" t="str">
        <f>IF(SP_SUL!V242="","*",SP_SUL!V242)</f>
        <v xml:space="preserve">Alisson </v>
      </c>
      <c r="T239" s="145" t="str">
        <f>IF(SP_SUL!W242="","*",SP_SUL!W242)</f>
        <v>*V96 solicita MC1 em K67ZEV-2 às 07h20 e circula até o km 157+300 em ZEV157-1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SIM</v>
      </c>
      <c r="B240" s="146" t="str">
        <f>IF(SP_SUL!X243="","*",SP_SUL!X243)</f>
        <v>Contrato</v>
      </c>
      <c r="C240" s="146" t="str">
        <f>IF(SP_SUL!Z243="","*",SP_SUL!Z243)</f>
        <v>*</v>
      </c>
      <c r="D240" s="139" t="str">
        <f>IF(SP_SUL!S243="","*",SP_SUL!S243)</f>
        <v>SP SUL</v>
      </c>
      <c r="E240" s="139" t="str">
        <f>IF(SP_SUL!T243="","*",SP_SUL!T243)</f>
        <v>ZKE-ZEV</v>
      </c>
      <c r="F240" s="145">
        <f>IF(SP_SUL!B243="","*",SP_SUL!B243)</f>
        <v>46063</v>
      </c>
      <c r="G240" s="145" t="str">
        <f>IF(SP_SUL!D243="","*",SP_SUL!D243)</f>
        <v>WAGNER (TP-903)</v>
      </c>
      <c r="H240" s="145" t="str">
        <f>IF(SP_SUL!F243="","*",SP_SUL!F243)</f>
        <v>MODERNIZAÇÃO - SOLDA</v>
      </c>
      <c r="I240" s="145" t="str">
        <f>IF(SP_SUL!H243="","*",SP_SUL!H243)</f>
        <v>-</v>
      </c>
      <c r="J240" s="145" t="str">
        <f>IF(SP_SUL!I243="","*",SP_SUL!I243)</f>
        <v>-</v>
      </c>
      <c r="K240" s="139" t="str">
        <f>IF(SP_SUL!M243="","*",SP_SUL!M243)</f>
        <v>ZRB-ZEV</v>
      </c>
      <c r="L240" s="139">
        <f>IF(SP_SUL!N243="","*",SP_SUL!N243)</f>
        <v>1571561</v>
      </c>
      <c r="M240" s="140">
        <f>IF(SP_SUL!J243="","*",SP_SUL!J243)</f>
        <v>48</v>
      </c>
      <c r="N240" s="144">
        <f>IF(SP_SUL!K243="","*",SP_SUL!K243)</f>
        <v>156.33199999999999</v>
      </c>
      <c r="O240" s="144">
        <f>IF(SP_SUL!L243="","*",SP_SUL!L243)</f>
        <v>156.34399999999999</v>
      </c>
      <c r="P240" s="143">
        <f>IF(SP_SUL!O243="","*",SP_SUL!O243)</f>
        <v>0.33333333333333331</v>
      </c>
      <c r="Q240" s="143">
        <f>IF(SP_SUL!P243="","*",SP_SUL!P243)</f>
        <v>6.9444444444444447E-4</v>
      </c>
      <c r="R240" s="145" t="str">
        <f>IF(SP_SUL!Q243="","*",CONCATENATE(SP_SUL!Q243," ",SP_SUL!R243))</f>
        <v>2 Nº DE SOLDA</v>
      </c>
      <c r="S240" s="145" t="str">
        <f>IF(SP_SUL!V243="","*",SP_SUL!V243)</f>
        <v xml:space="preserve">Alisson </v>
      </c>
      <c r="T240" s="145" t="str">
        <f>IF(SP_SUL!W243="","*",SP_SUL!W243)</f>
        <v xml:space="preserve">Execução de solda - Condicionado a temperatura 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SIM</v>
      </c>
      <c r="B241" s="146" t="str">
        <f>IF(SP_SUL!X244="","*",SP_SUL!X244)</f>
        <v>Contrato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ZKE-ZEV</v>
      </c>
      <c r="F241" s="145">
        <f>IF(SP_SUL!B244="","*",SP_SUL!B244)</f>
        <v>46063</v>
      </c>
      <c r="G241" s="145" t="str">
        <f>IF(SP_SUL!D244="","*",SP_SUL!D244)</f>
        <v>CAIQUE (TMA-677)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ZRB-ZEV</v>
      </c>
      <c r="L241" s="139">
        <f>IF(SP_SUL!N244="","*",SP_SUL!N244)</f>
        <v>1571561</v>
      </c>
      <c r="M241" s="140">
        <f>IF(SP_SUL!J244="","*",SP_SUL!J244)</f>
        <v>48</v>
      </c>
      <c r="N241" s="144">
        <f>IF(SP_SUL!K244="","*",SP_SUL!K244)</f>
        <v>156.93</v>
      </c>
      <c r="O241" s="144">
        <f>IF(SP_SUL!L244="","*",SP_SUL!L244)</f>
        <v>156.958</v>
      </c>
      <c r="P241" s="143">
        <f>IF(SP_SUL!O244="","*",SP_SUL!O244)</f>
        <v>0.33333333333333331</v>
      </c>
      <c r="Q241" s="143">
        <f>IF(SP_SUL!P244="","*",SP_SUL!P244)</f>
        <v>6.9444444444444447E-4</v>
      </c>
      <c r="R241" s="145" t="str">
        <f>IF(SP_SUL!Q244="","*",CONCATENATE(SP_SUL!Q244," ",SP_SUL!R244))</f>
        <v>2 Nº DE SOLDA</v>
      </c>
      <c r="S241" s="145" t="str">
        <f>IF(SP_SUL!V244="","*",SP_SUL!V244)</f>
        <v xml:space="preserve">Alisson </v>
      </c>
      <c r="T241" s="145" t="str">
        <f>IF(SP_SUL!W244="","*",SP_SUL!W244)</f>
        <v xml:space="preserve">Execução de solda - Condicionado a temperatura </v>
      </c>
      <c r="U241" s="137">
        <f ca="1">_xlfn.XLOOKUP(G241&amp;$U$2,BS_CONTROLE[CHAVE],BS_CONTROLE[Quantidade_11],"-")</f>
        <v>1</v>
      </c>
      <c r="V241" s="137" t="str">
        <f ca="1">_xlfn.XLOOKUP(G241&amp;$V$2,BS_CONTROLE[CHAVE],BS_CONTROLE[Quantidade_11],"-")</f>
        <v>-</v>
      </c>
      <c r="W241" s="137">
        <f ca="1">_xlfn.XLOOKUP(G241&amp;$W$2,BS_CONTROLE[CHAVE],BS_CONTROLE[Quantidade_11],"-")</f>
        <v>2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SIM</v>
      </c>
      <c r="B243" s="146" t="str">
        <f>IF(SP_SUL!X246="","*",SP_SUL!X246)</f>
        <v>Contrato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46063</v>
      </c>
      <c r="G243" s="145" t="str">
        <f>IF(SP_SUL!D246="","*",SP_SUL!D246)</f>
        <v>MODERNIZAÇÃO SERRA</v>
      </c>
      <c r="H243" s="145" t="str">
        <f>IF(SP_SUL!F246="","*",SP_SUL!F246)</f>
        <v>BLOCO</v>
      </c>
      <c r="I243" s="145" t="str">
        <f>IF(SP_SUL!H246="","*",SP_SUL!H246)</f>
        <v>-</v>
      </c>
      <c r="J243" s="145" t="str">
        <f>IF(SP_SUL!I246="","*",SP_SUL!I246)</f>
        <v>-</v>
      </c>
      <c r="K243" s="139" t="str">
        <f>IF(SP_SUL!M246="","*",SP_SUL!M246)</f>
        <v>ZEZ-ZXW</v>
      </c>
      <c r="L243" s="139" t="str">
        <f>IF(SP_SUL!N246="","*",SP_SUL!N246)</f>
        <v>K79ZEZ2/ZXWK792</v>
      </c>
      <c r="M243" s="140">
        <f>IF(SP_SUL!J246="","*",SP_SUL!J246)</f>
        <v>92</v>
      </c>
      <c r="N243" s="144">
        <f>IF(SP_SUL!K246="","*",SP_SUL!K246)</f>
        <v>75.2</v>
      </c>
      <c r="O243" s="144">
        <f>IF(SP_SUL!L246="","*",SP_SUL!L246)</f>
        <v>81.8</v>
      </c>
      <c r="P243" s="143">
        <f>IF(SP_SUL!O246="","*",SP_SUL!O246)</f>
        <v>0.33333333333333331</v>
      </c>
      <c r="Q243" s="143">
        <f>IF(SP_SUL!P246="","*",SP_SUL!P246)</f>
        <v>0.33333333333333331</v>
      </c>
      <c r="R243" s="145" t="str">
        <f>IF(SP_SUL!Q246="","*",CONCATENATE(SP_SUL!Q246," ",SP_SUL!R246))</f>
        <v>1 BINÁRIO</v>
      </c>
      <c r="S243" s="145" t="str">
        <f>IF(SP_SUL!V246="","*",SP_SUL!V246)</f>
        <v>Augusto</v>
      </c>
      <c r="T243" s="145" t="str">
        <f>IF(SP_SUL!W246="","*",SP_SUL!W246)</f>
        <v>Bloco Modernização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SIM</v>
      </c>
      <c r="B244" s="146" t="str">
        <f>IF(SP_SUL!X247="","*",SP_SUL!X247)</f>
        <v>Contrato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46063</v>
      </c>
      <c r="G244" s="145" t="str">
        <f>IF(SP_SUL!D247="","*",SP_SUL!D247)</f>
        <v>W61</v>
      </c>
      <c r="H244" s="145" t="str">
        <f>IF(SP_SUL!F247="","*",SP_SUL!F247)</f>
        <v>MODERNIZAÇÃO - PEDRA - DESCARGA</v>
      </c>
      <c r="I244" s="145" t="str">
        <f>IF(SP_SUL!H247="","*",SP_SUL!H247)</f>
        <v>K67ZEV-1</v>
      </c>
      <c r="J244" s="145" t="str">
        <f>IF(SP_SUL!I247="","*",SP_SUL!I247)</f>
        <v>K67ZEV-1</v>
      </c>
      <c r="K244" s="139" t="str">
        <f>IF(SP_SUL!M247="","*",SP_SUL!M247)</f>
        <v>ZEZ-ZXW</v>
      </c>
      <c r="L244" s="139" t="str">
        <f>IF(SP_SUL!N247="","*",SP_SUL!N247)</f>
        <v>K79ZEZ2/ZXWK792</v>
      </c>
      <c r="M244" s="140">
        <f>IF(SP_SUL!J247="","*",SP_SUL!J247)</f>
        <v>92</v>
      </c>
      <c r="N244" s="144">
        <f>IF(SP_SUL!K247="","*",SP_SUL!K247)</f>
        <v>75.2</v>
      </c>
      <c r="O244" s="144">
        <f>IF(SP_SUL!L247="","*",SP_SUL!L247)</f>
        <v>81.8</v>
      </c>
      <c r="P244" s="143">
        <f>IF(SP_SUL!O247="","*",SP_SUL!O247)</f>
        <v>0.3125</v>
      </c>
      <c r="Q244" s="143">
        <f>IF(SP_SUL!P247="","*",SP_SUL!P247)</f>
        <v>6.9444444444444447E-4</v>
      </c>
      <c r="R244" s="145" t="str">
        <f>IF(SP_SUL!Q247="","*",CONCATENATE(SP_SUL!Q247," ",SP_SUL!R247))</f>
        <v>1 VAGÕES</v>
      </c>
      <c r="S244" s="145" t="str">
        <f>IF(SP_SUL!V247="","*",SP_SUL!V247)</f>
        <v>Augusto</v>
      </c>
      <c r="T244" s="145" t="str">
        <f>IF(SP_SUL!W247="","*",SP_SUL!W247)</f>
        <v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v>
      </c>
      <c r="U244" s="137">
        <f ca="1">_xlfn.XLOOKUP(G244&amp;$U$2,BS_CONTROLE[CHAVE],BS_CONTROLE[Quantidade_11],"-")</f>
        <v>1</v>
      </c>
      <c r="V244" s="137" t="str">
        <f ca="1">_xlfn.XLOOKUP(G244&amp;$V$2,BS_CONTROLE[CHAVE],BS_CONTROLE[Quantidade_11],"-")</f>
        <v>-</v>
      </c>
      <c r="W244" s="137">
        <f ca="1">_xlfn.XLOOKUP(G244&amp;$W$2,BS_CONTROLE[CHAVE],BS_CONTROLE[Quantidade_11],"-")</f>
        <v>1</v>
      </c>
    </row>
    <row r="245" spans="1:23">
      <c r="A245" s="146" t="str">
        <f>IF(SP_SUL!Y248="","*",SP_SUL!Y248)</f>
        <v>SIM</v>
      </c>
      <c r="B245" s="146" t="str">
        <f>IF(SP_SUL!X248="","*",SP_SUL!X248)</f>
        <v>Contrato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46063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K67ZEV-1</v>
      </c>
      <c r="J245" s="145" t="str">
        <f>IF(SP_SUL!I248="","*",SP_SUL!I248)</f>
        <v>K67ZEV-1</v>
      </c>
      <c r="K245" s="139" t="str">
        <f>IF(SP_SUL!M248="","*",SP_SUL!M248)</f>
        <v>ZEZ-ZXW</v>
      </c>
      <c r="L245" s="139" t="str">
        <f>IF(SP_SUL!N248="","*",SP_SUL!N248)</f>
        <v>K79ZEZ2/ZXWK792</v>
      </c>
      <c r="M245" s="140">
        <f>IF(SP_SUL!J248="","*",SP_SUL!J248)</f>
        <v>92</v>
      </c>
      <c r="N245" s="144">
        <f>IF(SP_SUL!K248="","*",SP_SUL!K248)</f>
        <v>75.2</v>
      </c>
      <c r="O245" s="144">
        <f>IF(SP_SUL!L248="","*",SP_SUL!L248)</f>
        <v>81.8</v>
      </c>
      <c r="P245" s="143">
        <f>IF(SP_SUL!O248="","*",SP_SUL!O248)</f>
        <v>0.3125</v>
      </c>
      <c r="Q245" s="143">
        <f>IF(SP_SUL!P248="","*",SP_SUL!P248)</f>
        <v>6.9444444444444447E-4</v>
      </c>
      <c r="R245" s="145" t="str">
        <f>IF(SP_SUL!Q248="","*",CONCATENATE(SP_SUL!Q248," ",SP_SUL!R248))</f>
        <v>200 M</v>
      </c>
      <c r="S245" s="145" t="str">
        <f>IF(SP_SUL!V248="","*",SP_SUL!V248)</f>
        <v>Augusto</v>
      </c>
      <c r="T245" s="145" t="str">
        <f>IF(SP_SUL!W248="","*",SP_SUL!W248)</f>
        <v xml:space="preserve">Socaria mecanizada 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>
        <f ca="1">_xlfn.XLOOKUP(G245&amp;$W$2,BS_CONTROLE[CHAVE],BS_CONTROLE[Quantidade_11],"-")</f>
        <v>1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SIM</v>
      </c>
      <c r="B247" s="146" t="str">
        <f>IF(SP_SUL!X250="","*",SP_SUL!X250)</f>
        <v>Contrato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ZEV-ZPT</v>
      </c>
      <c r="F247" s="145">
        <f>IF(SP_SUL!B250="","*",SP_SUL!B250)</f>
        <v>46063</v>
      </c>
      <c r="G247" s="145" t="str">
        <f>IF(SP_SUL!D250="","*",SP_SUL!D250)</f>
        <v>MODERNIZAÇÃO SERRA</v>
      </c>
      <c r="H247" s="145" t="str">
        <f>IF(SP_SUL!F250="","*",SP_SUL!F250)</f>
        <v>BLOCO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ZGP-ZPT</v>
      </c>
      <c r="L247" s="139" t="str">
        <f>IF(SP_SUL!N250="","*",SP_SUL!N250)</f>
        <v>ZGP2/105ZGP2/ZPT1052</v>
      </c>
      <c r="M247" s="140">
        <f>IF(SP_SUL!J250="","*",SP_SUL!J250)</f>
        <v>92</v>
      </c>
      <c r="N247" s="144">
        <f>IF(SP_SUL!K250="","*",SP_SUL!K250)</f>
        <v>102.48</v>
      </c>
      <c r="O247" s="144">
        <f>IF(SP_SUL!L250="","*",SP_SUL!L250)</f>
        <v>102.18</v>
      </c>
      <c r="P247" s="143">
        <f>IF(SP_SUL!O250="","*",SP_SUL!O250)</f>
        <v>0.33333333333333331</v>
      </c>
      <c r="Q247" s="143">
        <f>IF(SP_SUL!P250="","*",SP_SUL!P250)</f>
        <v>0.22916666666666666</v>
      </c>
      <c r="R247" s="145" t="str">
        <f>IF(SP_SUL!Q250="","*",CONCATENATE(SP_SUL!Q250," ",SP_SUL!R250))</f>
        <v>1 BINÁRIO</v>
      </c>
      <c r="S247" s="145" t="str">
        <f>IF(SP_SUL!V250="","*",SP_SUL!V250)</f>
        <v>Augusto</v>
      </c>
      <c r="T247" s="145" t="str">
        <f>IF(SP_SUL!W250="","*",SP_SUL!W250)</f>
        <v>Bloco Modernização: Atividade: Distribuição e Recolhimento de Dormentes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SIM</v>
      </c>
      <c r="B248" s="146" t="str">
        <f>IF(SP_SUL!X251="","*",SP_SUL!X251)</f>
        <v>Contrato</v>
      </c>
      <c r="C248" s="146" t="str">
        <f>IF(SP_SUL!Z251="","*",SP_SUL!Z251)</f>
        <v>*</v>
      </c>
      <c r="D248" s="139" t="str">
        <f>IF(SP_SUL!S251="","*",SP_SUL!S251)</f>
        <v>SP SUL</v>
      </c>
      <c r="E248" s="139" t="str">
        <f>IF(SP_SUL!T251="","*",SP_SUL!T251)</f>
        <v>ZEV-ZPT</v>
      </c>
      <c r="F248" s="145">
        <f>IF(SP_SUL!B251="","*",SP_SUL!B251)</f>
        <v>46063</v>
      </c>
      <c r="G248" s="145" t="str">
        <f>IF(SP_SUL!D251="","*",SP_SUL!D251)</f>
        <v>W62</v>
      </c>
      <c r="H248" s="145" t="str">
        <f>IF(SP_SUL!F251="","*",SP_SUL!F251)</f>
        <v>RECOLHIMENTO DE DORMENTE</v>
      </c>
      <c r="I248" s="145" t="str">
        <f>IF(SP_SUL!H251="","*",SP_SUL!H251)</f>
        <v>ZPT1051</v>
      </c>
      <c r="J248" s="145" t="str">
        <f>IF(SP_SUL!I251="","*",SP_SUL!I251)</f>
        <v>ZPTZDR</v>
      </c>
      <c r="K248" s="139" t="str">
        <f>IF(SP_SUL!M251="","*",SP_SUL!M251)</f>
        <v>ZGP</v>
      </c>
      <c r="L248" s="139" t="str">
        <f>IF(SP_SUL!N251="","*",SP_SUL!N251)</f>
        <v>ZGP2</v>
      </c>
      <c r="M248" s="140">
        <f>IF(SP_SUL!J251="","*",SP_SUL!J251)</f>
        <v>92</v>
      </c>
      <c r="N248" s="144">
        <f>IF(SP_SUL!K251="","*",SP_SUL!K251)</f>
        <v>102.1</v>
      </c>
      <c r="O248" s="144">
        <f>IF(SP_SUL!L251="","*",SP_SUL!L251)</f>
        <v>106</v>
      </c>
      <c r="P248" s="143">
        <f>IF(SP_SUL!O251="","*",SP_SUL!O251)</f>
        <v>0.3125</v>
      </c>
      <c r="Q248" s="143">
        <f>IF(SP_SUL!P251="","*",SP_SUL!P251)</f>
        <v>6.9444444444444447E-4</v>
      </c>
      <c r="R248" s="145" t="str">
        <f>IF(SP_SUL!Q251="","*",CONCATENATE(SP_SUL!Q251," ",SP_SUL!R251))</f>
        <v>1 Nº DE PEÇAS</v>
      </c>
      <c r="S248" s="145" t="str">
        <f>IF(SP_SUL!V251="","*",SP_SUL!V251)</f>
        <v>Augusto</v>
      </c>
      <c r="T248" s="145" t="str">
        <f>IF(SP_SUL!W251="","*",SP_SUL!W251)</f>
        <v>*Intervalo de 05:30hrs - ZPT/ZGP Linha 02*
* SBs Bloqueadas: ZGP2 , 105ZGP-2, ZPT105-2
* W62 - Atividade: Distribuição e Recolhimento de Dormentes
* Abertura do intervalo envio dos bloqueios 
* MC1: 07:30
* Sai: ZPT / Retorna: ZPT</v>
      </c>
      <c r="U248" s="137">
        <f ca="1">_xlfn.XLOOKUP(G248&amp;$U$2,BS_CONTROLE[CHAVE],BS_CONTROLE[Quantidade_11],"-")</f>
        <v>1</v>
      </c>
      <c r="V248" s="137" t="str">
        <f ca="1">_xlfn.XLOOKUP(G248&amp;$V$2,BS_CONTROLE[CHAVE],BS_CONTROLE[Quantidade_11],"-")</f>
        <v>-</v>
      </c>
      <c r="W248" s="137">
        <f ca="1">_xlfn.XLOOKUP(G248&amp;$W$2,BS_CONTROLE[CHAVE],BS_CONTROLE[Quantidade_11],"-")</f>
        <v>5</v>
      </c>
    </row>
    <row r="249" spans="1:23" hidden="1">
      <c r="A249" s="146" t="str">
        <f>IF(SP_SUL!Y252="","*",SP_SUL!Y252)</f>
        <v>OPORTUNIDADE</v>
      </c>
      <c r="B249" s="146" t="str">
        <f>IF(SP_SUL!X252="","*",SP_SUL!X252)</f>
        <v>Oportunidade</v>
      </c>
      <c r="C249" s="146" t="str">
        <f>IF(SP_SUL!Z252="","*",SP_SUL!Z252)</f>
        <v>*</v>
      </c>
      <c r="D249" s="139" t="str">
        <f>IF(SP_SUL!S252="","*",SP_SUL!S252)</f>
        <v>SP SUL</v>
      </c>
      <c r="E249" s="139" t="str">
        <f>IF(SP_SUL!T252="","*",SP_SUL!T252)</f>
        <v>ZPT-ZPG</v>
      </c>
      <c r="F249" s="145">
        <f>IF(SP_SUL!B252="","*",SP_SUL!B252)</f>
        <v>46063</v>
      </c>
      <c r="G249" s="145" t="str">
        <f>IF(SP_SUL!D252="","*",SP_SUL!D252)</f>
        <v>DIEGO (TF-42)</v>
      </c>
      <c r="H249" s="145" t="str">
        <f>IF(SP_SUL!F252="","*",SP_SUL!F252)</f>
        <v>LIMPEZA LASTRO</v>
      </c>
      <c r="I249" s="145" t="str">
        <f>IF(SP_SUL!H252="","*",SP_SUL!H252)</f>
        <v>-</v>
      </c>
      <c r="J249" s="145" t="str">
        <f>IF(SP_SUL!I252="","*",SP_SUL!I252)</f>
        <v>-</v>
      </c>
      <c r="K249" s="139" t="str">
        <f>IF(SP_SUL!M252="","*",SP_SUL!M252)</f>
        <v>PAT-ZGM</v>
      </c>
      <c r="L249" s="139" t="str">
        <f>IF(SP_SUL!N252="","*",SP_SUL!N252)</f>
        <v>PAT1102</v>
      </c>
      <c r="M249" s="140">
        <f>IF(SP_SUL!J252="","*",SP_SUL!J252)</f>
        <v>53</v>
      </c>
      <c r="N249" s="144">
        <f>IF(SP_SUL!K252="","*",SP_SUL!K252)</f>
        <v>109.05</v>
      </c>
      <c r="O249" s="144" t="str">
        <f>IF(SP_SUL!L252="","*",SP_SUL!L252)</f>
        <v>-</v>
      </c>
      <c r="P249" s="143">
        <f>IF(SP_SUL!O252="","*",SP_SUL!O252)</f>
        <v>0.41666666666666669</v>
      </c>
      <c r="Q249" s="143">
        <f>IF(SP_SUL!P252="","*",SP_SUL!P252)</f>
        <v>8.3333333333333329E-2</v>
      </c>
      <c r="R249" s="145" t="str">
        <f>IF(SP_SUL!Q252="","*",CONCATENATE(SP_SUL!Q252," ",SP_SUL!R252))</f>
        <v>30 M</v>
      </c>
      <c r="S249" s="145" t="str">
        <f>IF(SP_SUL!V252="","*",SP_SUL!V252)</f>
        <v>Moises</v>
      </c>
      <c r="T249" s="145" t="str">
        <f>IF(SP_SUL!W252="","*",SP_SUL!W252)</f>
        <v>Limpeza de lastro</v>
      </c>
      <c r="U249" s="137">
        <f ca="1">_xlfn.XLOOKUP(G249&amp;$U$2,BS_CONTROLE[CHAVE],BS_CONTROLE[Quantidade_11],"-")</f>
        <v>200</v>
      </c>
      <c r="V249" s="137">
        <f ca="1">_xlfn.XLOOKUP(G249&amp;$V$2,BS_CONTROLE[CHAVE],BS_CONTROLE[Quantidade_11],"-")</f>
        <v>0</v>
      </c>
      <c r="W249" s="137">
        <f ca="1">_xlfn.XLOOKUP(G249&amp;$W$2,BS_CONTROLE[CHAVE],BS_CONTROLE[Quantidade_11],"-")</f>
        <v>50</v>
      </c>
    </row>
    <row r="250" spans="1:23" hidden="1">
      <c r="A250" s="146" t="str">
        <f>IF(SP_SUL!Y253="","*",SP_SUL!Y253)</f>
        <v>OPORTUNIDADE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ZPT-ZPG</v>
      </c>
      <c r="F250" s="145">
        <f>IF(SP_SUL!B253="","*",SP_SUL!B253)</f>
        <v>46063</v>
      </c>
      <c r="G250" s="145" t="str">
        <f>IF(SP_SUL!D253="","*",SP_SUL!D253)</f>
        <v>EXPANSÃO TURMA 1</v>
      </c>
      <c r="H250" s="145" t="str">
        <f>IF(SP_SUL!F253="","*",SP_SUL!F253)</f>
        <v>EXPANSÃO - SOLDA</v>
      </c>
      <c r="I250" s="145" t="str">
        <f>IF(SP_SUL!H253="","*",SP_SUL!H253)</f>
        <v>-</v>
      </c>
      <c r="J250" s="145" t="str">
        <f>IF(SP_SUL!I253="","*",SP_SUL!I253)</f>
        <v>-</v>
      </c>
      <c r="K250" s="139" t="str">
        <f>IF(SP_SUL!M253="","*",SP_SUL!M253)</f>
        <v>ZZV-ZPG</v>
      </c>
      <c r="L250" s="139" t="str">
        <f>IF(SP_SUL!N253="","*",SP_SUL!N253)</f>
        <v>ZPGRUM2</v>
      </c>
      <c r="M250" s="140">
        <f>IF(SP_SUL!J253="","*",SP_SUL!J253)</f>
        <v>53</v>
      </c>
      <c r="N250" s="144">
        <f>IF(SP_SUL!K253="","*",SP_SUL!K253)</f>
        <v>123.76</v>
      </c>
      <c r="O250" s="144" t="str">
        <f>IF(SP_SUL!L253="","*",SP_SUL!L253)</f>
        <v>-</v>
      </c>
      <c r="P250" s="143">
        <f>IF(SP_SUL!O253="","*",SP_SUL!O253)</f>
        <v>0.33333333333333331</v>
      </c>
      <c r="Q250" s="143">
        <f>IF(SP_SUL!P253="","*",SP_SUL!P253)</f>
        <v>8.3333333333333329E-2</v>
      </c>
      <c r="R250" s="145" t="str">
        <f>IF(SP_SUL!Q253="","*",CONCATENATE(SP_SUL!Q253," ",SP_SUL!R253))</f>
        <v>1 Nº DE SOLDA</v>
      </c>
      <c r="S250" s="145" t="str">
        <f>IF(SP_SUL!V253="","*",SP_SUL!V253)</f>
        <v>Pedro</v>
      </c>
      <c r="T250" s="145" t="str">
        <f>IF(SP_SUL!W253="","*",SP_SUL!W253)</f>
        <v xml:space="preserve">Execução de solda - Condicionado a temperatura </v>
      </c>
      <c r="U250" s="137">
        <f ca="1">_xlfn.XLOOKUP(G250&amp;$U$2,BS_CONTROLE[CHAVE],BS_CONTROLE[Quantidade_11],"-")</f>
        <v>0</v>
      </c>
      <c r="V250" s="137" t="str">
        <f ca="1">_xlfn.XLOOKUP(G250&amp;$V$2,BS_CONTROLE[CHAVE],BS_CONTROLE[Quantidade_11],"-")</f>
        <v>-</v>
      </c>
      <c r="W250" s="137">
        <f ca="1">_xlfn.XLOOKUP(G250&amp;$W$2,BS_CONTROLE[CHAVE],BS_CONTROLE[Quantidade_11],"-")</f>
        <v>0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*</v>
      </c>
      <c r="L251" s="139" t="str">
        <f>IF(SP_SUL!N254="","*",SP_SUL!N254)</f>
        <v>*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*</v>
      </c>
      <c r="B253" s="146" t="str">
        <f>IF(SP_SUL!X256="","*",SP_SUL!X256)</f>
        <v>Oportunidade</v>
      </c>
      <c r="C253" s="146" t="str">
        <f>IF(SP_SUL!Z256="","*",SP_SUL!Z256)</f>
        <v>*</v>
      </c>
      <c r="D253" s="139" t="str">
        <f>IF(SP_SUL!S256="","*",SP_SUL!S256)</f>
        <v>SP SUL</v>
      </c>
      <c r="E253" s="139" t="str">
        <f>IF(SP_SUL!T256="","*",SP_SUL!T256)</f>
        <v>ZBV-ZRX</v>
      </c>
      <c r="F253" s="145">
        <f>IF(SP_SUL!B256="","*",SP_SUL!B256)</f>
        <v>46064</v>
      </c>
      <c r="G253" s="145" t="str">
        <f>IF(SP_SUL!D256="","*",SP_SUL!D256)</f>
        <v>EXPANSÃO TURMA 1</v>
      </c>
      <c r="H253" s="145" t="str">
        <f>IF(SP_SUL!F256="","*",SP_SUL!F256)</f>
        <v>EXPANSÃO - SOLDA</v>
      </c>
      <c r="I253" s="145" t="str">
        <f>IF(SP_SUL!H256="","*",SP_SUL!H256)</f>
        <v>-</v>
      </c>
      <c r="J253" s="145" t="str">
        <f>IF(SP_SUL!I256="","*",SP_SUL!I256)</f>
        <v>-</v>
      </c>
      <c r="K253" s="139" t="str">
        <f>IF(SP_SUL!M256="","*",SP_SUL!M256)</f>
        <v>ZCD</v>
      </c>
      <c r="L253" s="139" t="str">
        <f>IF(SP_SUL!N256="","*",SP_SUL!N256)</f>
        <v>ZCD1</v>
      </c>
      <c r="M253" s="140">
        <f>IF(SP_SUL!J256="","*",SP_SUL!J256)</f>
        <v>70</v>
      </c>
      <c r="N253" s="144">
        <f>IF(SP_SUL!K256="","*",SP_SUL!K256)</f>
        <v>113.6</v>
      </c>
      <c r="O253" s="144" t="str">
        <f>IF(SP_SUL!L256="","*",SP_SUL!L256)</f>
        <v>-</v>
      </c>
      <c r="P253" s="143">
        <f>IF(SP_SUL!O256="","*",SP_SUL!O256)</f>
        <v>0.375</v>
      </c>
      <c r="Q253" s="143">
        <f>IF(SP_SUL!P256="","*",SP_SUL!P256)</f>
        <v>6.25E-2</v>
      </c>
      <c r="R253" s="145" t="str">
        <f>IF(SP_SUL!Q256="","*",CONCATENATE(SP_SUL!Q256," ",SP_SUL!R256))</f>
        <v>1 Nº DE SOLDA</v>
      </c>
      <c r="S253" s="145" t="str">
        <f>IF(SP_SUL!V256="","*",SP_SUL!V256)</f>
        <v>Fabio</v>
      </c>
      <c r="T253" s="145" t="str">
        <f>IF(SP_SUL!W256="","*",SP_SUL!W256)</f>
        <v xml:space="preserve">Execução de solda - Condicionado a temperatura </v>
      </c>
      <c r="U253" s="137">
        <f ca="1">_xlfn.XLOOKUP(G253&amp;$U$2,BS_CONTROLE[CHAVE],BS_CONTROLE[Quantidade_11],"-")</f>
        <v>0</v>
      </c>
      <c r="V253" s="137" t="str">
        <f ca="1">_xlfn.XLOOKUP(G253&amp;$V$2,BS_CONTROLE[CHAVE],BS_CONTROLE[Quantidade_11],"-")</f>
        <v>-</v>
      </c>
      <c r="W253" s="137">
        <f ca="1">_xlfn.XLOOKUP(G253&amp;$W$2,BS_CONTROLE[CHAVE],BS_CONTROLE[Quantidade_11],"-")</f>
        <v>0</v>
      </c>
    </row>
    <row r="254" spans="1:23" hidden="1">
      <c r="A254" s="146" t="str">
        <f>IF(SP_SUL!Y257="","*",SP_SUL!Y257)</f>
        <v>*</v>
      </c>
      <c r="B254" s="146" t="str">
        <f>IF(SP_SUL!X257="","*",SP_SUL!X257)</f>
        <v>Oportunidade</v>
      </c>
      <c r="C254" s="146" t="str">
        <f>IF(SP_SUL!Z257="","*",SP_SUL!Z257)</f>
        <v>*</v>
      </c>
      <c r="D254" s="139" t="str">
        <f>IF(SP_SUL!S257="","*",SP_SUL!S257)</f>
        <v>SP SUL</v>
      </c>
      <c r="E254" s="139" t="str">
        <f>IF(SP_SUL!T257="","*",SP_SUL!T257)</f>
        <v>ZBV-ZRX</v>
      </c>
      <c r="F254" s="145">
        <f>IF(SP_SUL!B257="","*",SP_SUL!B257)</f>
        <v>46064</v>
      </c>
      <c r="G254" s="145" t="str">
        <f>IF(SP_SUL!D257="","*",SP_SUL!D257)</f>
        <v>KLECIO (TP-699)</v>
      </c>
      <c r="H254" s="145" t="str">
        <f>IF(SP_SUL!F257="","*",SP_SUL!F257)</f>
        <v>PDM - SOLDA</v>
      </c>
      <c r="I254" s="145" t="str">
        <f>IF(SP_SUL!H257="","*",SP_SUL!H257)</f>
        <v>-</v>
      </c>
      <c r="J254" s="145" t="str">
        <f>IF(SP_SUL!I257="","*",SP_SUL!I257)</f>
        <v>-</v>
      </c>
      <c r="K254" s="139" t="str">
        <f>IF(SP_SUL!M257="","*",SP_SUL!M257)</f>
        <v>ZRX-ZRQ</v>
      </c>
      <c r="L254" s="139" t="str">
        <f>IF(SP_SUL!N257="","*",SP_SUL!N257)</f>
        <v>133ZRQ1</v>
      </c>
      <c r="M254" s="140">
        <f>IF(SP_SUL!J257="","*",SP_SUL!J257)</f>
        <v>70</v>
      </c>
      <c r="N254" s="144">
        <f>IF(SP_SUL!K257="","*",SP_SUL!K257)</f>
        <v>134.85</v>
      </c>
      <c r="O254" s="144" t="str">
        <f>IF(SP_SUL!L257="","*",SP_SUL!L257)</f>
        <v>*</v>
      </c>
      <c r="P254" s="143">
        <f>IF(SP_SUL!O257="","*",SP_SUL!O257)</f>
        <v>0.35416666666666669</v>
      </c>
      <c r="Q254" s="143">
        <f>IF(SP_SUL!P257="","*",SP_SUL!P257)</f>
        <v>6.25E-2</v>
      </c>
      <c r="R254" s="145" t="str">
        <f>IF(SP_SUL!Q257="","*",CONCATENATE(SP_SUL!Q257," ",SP_SUL!R257))</f>
        <v>1 Nº DE SOLDA</v>
      </c>
      <c r="S254" s="145" t="str">
        <f>IF(SP_SUL!V257="","*",SP_SUL!V257)</f>
        <v xml:space="preserve">Klecio </v>
      </c>
      <c r="T254" s="145" t="str">
        <f>IF(SP_SUL!W257="","*",SP_SUL!W257)</f>
        <v xml:space="preserve">Execução de solda - Condicionado a temperatura </v>
      </c>
      <c r="U254" s="137">
        <f ca="1">_xlfn.XLOOKUP(G254&amp;$U$2,BS_CONTROLE[CHAVE],BS_CONTROLE[Quantidade_11],"-")</f>
        <v>0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Oportunidade</v>
      </c>
      <c r="C255" s="146" t="str">
        <f>IF(SP_SUL!Z258="","*",SP_SUL!Z258)</f>
        <v>*</v>
      </c>
      <c r="D255" s="139" t="str">
        <f>IF(SP_SUL!S258="","*",SP_SUL!S258)</f>
        <v>SP SUL</v>
      </c>
      <c r="E255" s="139" t="str">
        <f>IF(SP_SUL!T258="","*",SP_SUL!T258)</f>
        <v>ZBV-ZRX</v>
      </c>
      <c r="F255" s="145" t="str">
        <f>IF(SP_SUL!B258="","*",SP_SUL!B258)</f>
        <v>*</v>
      </c>
      <c r="G255" s="145" t="str">
        <f>IF(SP_SUL!D258="","*",SP_SUL!D258)</f>
        <v>W58</v>
      </c>
      <c r="H255" s="145" t="str">
        <f>IF(SP_SUL!F258="","*",SP_SUL!F258)</f>
        <v>RECOLHIMENTO DE DORMENTE</v>
      </c>
      <c r="I255" s="145">
        <f>IF(SP_SUL!H258="","*",SP_SUL!H258)</f>
        <v>106109</v>
      </c>
      <c r="J255" s="145">
        <f>IF(SP_SUL!I258="","*",SP_SUL!I258)</f>
        <v>106109</v>
      </c>
      <c r="K255" s="139" t="str">
        <f>IF(SP_SUL!M258="","*",SP_SUL!M258)</f>
        <v>ZBM-ZHO</v>
      </c>
      <c r="L255" s="139" t="str">
        <f>IF(SP_SUL!N258="","*",SP_SUL!N258)</f>
        <v>K57ZHO</v>
      </c>
      <c r="M255" s="140">
        <f>IF(SP_SUL!J258="","*",SP_SUL!J258)</f>
        <v>68</v>
      </c>
      <c r="N255" s="144">
        <f>IF(SP_SUL!K258="","*",SP_SUL!K258)</f>
        <v>57</v>
      </c>
      <c r="O255" s="144">
        <f>IF(SP_SUL!L258="","*",SP_SUL!L258)</f>
        <v>53</v>
      </c>
      <c r="P255" s="143">
        <f>IF(SP_SUL!O258="","*",SP_SUL!O258)</f>
        <v>0.33333333333333331</v>
      </c>
      <c r="Q255" s="143">
        <f>IF(SP_SUL!P258="","*",SP_SUL!P258)</f>
        <v>4.1666666666666664E-2</v>
      </c>
      <c r="R255" s="145" t="str">
        <f>IF(SP_SUL!Q258="","*",CONCATENATE(SP_SUL!Q258," ",SP_SUL!R258))</f>
        <v>100 Nº DE PEÇAS</v>
      </c>
      <c r="S255" s="145" t="str">
        <f>IF(SP_SUL!V258="","*",SP_SUL!V258)</f>
        <v>Israel</v>
      </c>
      <c r="T255" s="145" t="str">
        <f>IF(SP_SUL!W258="","*",SP_SUL!W258)</f>
        <v xml:space="preserve">Recolhimento de dormentes  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>
        <f ca="1">_xlfn.XLOOKUP(G255&amp;$W$2,BS_CONTROLE[CHAVE],BS_CONTROLE[Quantidade_11],"-")</f>
        <v>88</v>
      </c>
    </row>
    <row r="256" spans="1:23" hidden="1">
      <c r="A256" s="146" t="str">
        <f>IF(SP_SUL!Y259="","*",SP_SUL!Y259)</f>
        <v>*</v>
      </c>
      <c r="B256" s="146" t="str">
        <f>IF(SP_SUL!X259="","*",SP_SUL!X259)</f>
        <v>Oportunidade</v>
      </c>
      <c r="C256" s="146" t="str">
        <f>IF(SP_SUL!Z259="","*",SP_SUL!Z259)</f>
        <v>*</v>
      </c>
      <c r="D256" s="139" t="str">
        <f>IF(SP_SUL!S259="","*",SP_SUL!S259)</f>
        <v>SP SUL</v>
      </c>
      <c r="E256" s="139" t="str">
        <f>IF(SP_SUL!T259="","*",SP_SUL!T259)</f>
        <v>ZBV-ZRX</v>
      </c>
      <c r="F256" s="145">
        <f>IF(SP_SUL!B259="","*",SP_SUL!B259)</f>
        <v>46064</v>
      </c>
      <c r="G256" s="145" t="str">
        <f>IF(SP_SUL!D259="","*",SP_SUL!D259)</f>
        <v>E42</v>
      </c>
      <c r="H256" s="145" t="str">
        <f>IF(SP_SUL!F259="","*",SP_SUL!F259)</f>
        <v>TRILHEIRO - DESCARGA</v>
      </c>
      <c r="I256" s="145" t="str">
        <f>IF(SP_SUL!H259="","*",SP_SUL!H259)</f>
        <v>ZBV3</v>
      </c>
      <c r="J256" s="145" t="str">
        <f>IF(SP_SUL!I259="","*",SP_SUL!I259)</f>
        <v>ZBV3</v>
      </c>
      <c r="K256" s="139" t="str">
        <f>IF(SP_SUL!M259="","*",SP_SUL!M259)</f>
        <v>ZBM</v>
      </c>
      <c r="L256" s="139" t="str">
        <f>IF(SP_SUL!N259="","*",SP_SUL!N259)</f>
        <v>ZBM1</v>
      </c>
      <c r="M256" s="140">
        <f>IF(SP_SUL!J259="","*",SP_SUL!J259)</f>
        <v>68</v>
      </c>
      <c r="N256" s="144">
        <f>IF(SP_SUL!K259="","*",SP_SUL!K259)</f>
        <v>54.96</v>
      </c>
      <c r="O256" s="144">
        <f>IF(SP_SUL!L259="","*",SP_SUL!L259)</f>
        <v>56</v>
      </c>
      <c r="P256" s="143">
        <f>IF(SP_SUL!O259="","*",SP_SUL!O259)</f>
        <v>0.45833333333333331</v>
      </c>
      <c r="Q256" s="143">
        <f>IF(SP_SUL!P259="","*",SP_SUL!P259)</f>
        <v>8.3333333333333329E-2</v>
      </c>
      <c r="R256" s="145" t="str">
        <f>IF(SP_SUL!Q259="","*",CONCATENATE(SP_SUL!Q259," ",SP_SUL!R259))</f>
        <v>1560 M</v>
      </c>
      <c r="S256" s="145" t="str">
        <f>IF(SP_SUL!V259="","*",SP_SUL!V259)</f>
        <v>Israel</v>
      </c>
      <c r="T256" s="145" t="str">
        <f>IF(SP_SUL!W259="","*",SP_SUL!W259)</f>
        <v>Descarga de trilho</v>
      </c>
      <c r="U256" s="137">
        <f ca="1">_xlfn.XLOOKUP(G256&amp;$U$2,BS_CONTROLE[CHAVE],BS_CONTROLE[Quantidade_11],"-")</f>
        <v>0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-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*</v>
      </c>
      <c r="B258" s="146" t="str">
        <f>IF(SP_SUL!X261="","*",SP_SUL!X261)</f>
        <v>Oportunidade</v>
      </c>
      <c r="C258" s="146" t="str">
        <f>IF(SP_SUL!Z261="","*",SP_SUL!Z261)</f>
        <v>*</v>
      </c>
      <c r="D258" s="139" t="str">
        <f>IF(SP_SUL!S261="","*",SP_SUL!S261)</f>
        <v>SP SUL</v>
      </c>
      <c r="E258" s="139" t="str">
        <f>IF(SP_SUL!T261="","*",SP_SUL!T261)</f>
        <v>ZBV-ZKE</v>
      </c>
      <c r="F258" s="145">
        <f>IF(SP_SUL!B261="","*",SP_SUL!B261)</f>
        <v>46064</v>
      </c>
      <c r="G258" s="145" t="str">
        <f>IF(SP_SUL!D261="","*",SP_SUL!D261)</f>
        <v>EDSON (TP-780)</v>
      </c>
      <c r="H258" s="145" t="str">
        <f>IF(SP_SUL!F261="","*",SP_SUL!F261)</f>
        <v>PDM - SUBSTITUIÇÃO - DORMENTE</v>
      </c>
      <c r="I258" s="145" t="str">
        <f>IF(SP_SUL!H261="","*",SP_SUL!H261)</f>
        <v>-</v>
      </c>
      <c r="J258" s="145" t="str">
        <f>IF(SP_SUL!I261="","*",SP_SUL!I261)</f>
        <v>-</v>
      </c>
      <c r="K258" s="139" t="str">
        <f>IF(SP_SUL!M261="","*",SP_SUL!M261)</f>
        <v>ZDS-ZQB</v>
      </c>
      <c r="L258" s="139" t="str">
        <f>IF(SP_SUL!N261="","*",SP_SUL!N261)</f>
        <v>ZDS2482</v>
      </c>
      <c r="M258" s="140">
        <f>IF(SP_SUL!J261="","*",SP_SUL!J261)</f>
        <v>56</v>
      </c>
      <c r="N258" s="144">
        <f>IF(SP_SUL!K261="","*",SP_SUL!K261)</f>
        <v>243.3</v>
      </c>
      <c r="O258" s="144" t="str">
        <f>IF(SP_SUL!L261="","*",SP_SUL!L261)</f>
        <v>-</v>
      </c>
      <c r="P258" s="143">
        <f>IF(SP_SUL!O261="","*",SP_SUL!O261)</f>
        <v>0.39583333333333331</v>
      </c>
      <c r="Q258" s="143">
        <f>IF(SP_SUL!P261="","*",SP_SUL!P261)</f>
        <v>8.3333333333333329E-2</v>
      </c>
      <c r="R258" s="145" t="str">
        <f>IF(SP_SUL!Q261="","*",CONCATENATE(SP_SUL!Q261," ",SP_SUL!R261))</f>
        <v>40 Nº DE DORMENTES</v>
      </c>
      <c r="S258" s="145" t="str">
        <f>IF(SP_SUL!V261="","*",SP_SUL!V261)</f>
        <v xml:space="preserve">Edson </v>
      </c>
      <c r="T258" s="145" t="str">
        <f>IF(SP_SUL!W261="","*",SP_SUL!W261)</f>
        <v xml:space="preserve">PDM - Substituição de dormentes </v>
      </c>
      <c r="U258" s="137">
        <f ca="1">_xlfn.XLOOKUP(G258&amp;$U$2,BS_CONTROLE[CHAVE],BS_CONTROLE[Quantidade_11],"-")</f>
        <v>0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*</v>
      </c>
      <c r="B259" s="146" t="str">
        <f>IF(SP_SUL!X262="","*",SP_SUL!X262)</f>
        <v>Contrato</v>
      </c>
      <c r="C259" s="146" t="str">
        <f>IF(SP_SUL!Z262="","*",SP_SUL!Z262)</f>
        <v>*</v>
      </c>
      <c r="D259" s="139" t="str">
        <f>IF(SP_SUL!S262="","*",SP_SUL!S262)</f>
        <v>SP SUL</v>
      </c>
      <c r="E259" s="139" t="str">
        <f>IF(SP_SUL!T262="","*",SP_SUL!T262)</f>
        <v>ZBV-ZKE</v>
      </c>
      <c r="F259" s="145">
        <f>IF(SP_SUL!B262="","*",SP_SUL!B262)</f>
        <v>46064</v>
      </c>
      <c r="G259" s="145" t="str">
        <f>IF(SP_SUL!D262="","*",SP_SUL!D262)</f>
        <v>V93</v>
      </c>
      <c r="H259" s="145" t="str">
        <f>IF(SP_SUL!F262="","*",SP_SUL!F262)</f>
        <v>MECANIZAÇÃO - SOCADORA</v>
      </c>
      <c r="I259" s="145" t="str">
        <f>IF(SP_SUL!H262="","*",SP_SUL!H262)</f>
        <v>ZYU1</v>
      </c>
      <c r="J259" s="145" t="str">
        <f>IF(SP_SUL!I262="","*",SP_SUL!I262)</f>
        <v>ZYU1</v>
      </c>
      <c r="K259" s="139" t="str">
        <f>IF(SP_SUL!M262="","*",SP_SUL!M262)</f>
        <v>ZYU-ZST</v>
      </c>
      <c r="L259" s="139" t="str">
        <f>IF(SP_SUL!N262="","*",SP_SUL!N262)</f>
        <v>ZYU206</v>
      </c>
      <c r="M259" s="140">
        <f>IF(SP_SUL!J262="","*",SP_SUL!J262)</f>
        <v>56</v>
      </c>
      <c r="N259" s="144">
        <f>IF(SP_SUL!K262="","*",SP_SUL!K262)</f>
        <v>204.5</v>
      </c>
      <c r="O259" s="144">
        <f>IF(SP_SUL!L262="","*",SP_SUL!L262)</f>
        <v>205.5</v>
      </c>
      <c r="P259" s="143">
        <f>IF(SP_SUL!O262="","*",SP_SUL!O262)</f>
        <v>0.375</v>
      </c>
      <c r="Q259" s="143">
        <f>IF(SP_SUL!P262="","*",SP_SUL!P262)</f>
        <v>0.125</v>
      </c>
      <c r="R259" s="145" t="str">
        <f>IF(SP_SUL!Q262="","*",CONCATENATE(SP_SUL!Q262," ",SP_SUL!R262))</f>
        <v>300 M</v>
      </c>
      <c r="S259" s="145" t="str">
        <f>IF(SP_SUL!V262="","*",SP_SUL!V262)</f>
        <v>Antonioni</v>
      </c>
      <c r="T259" s="145" t="str">
        <f>IF(SP_SUL!W262="","*",SP_SUL!W262)</f>
        <v xml:space="preserve">Socaria mecanizada </v>
      </c>
      <c r="U259" s="137">
        <f ca="1">_xlfn.XLOOKUP(G259&amp;$U$2,BS_CONTROLE[CHAVE],BS_CONTROLE[Quantidade_11],"-")</f>
        <v>0</v>
      </c>
      <c r="V259" s="137">
        <f ca="1">_xlfn.XLOOKUP(G259&amp;$V$2,BS_CONTROLE[CHAVE],BS_CONTROLE[Quantidade_11],"-")</f>
        <v>0</v>
      </c>
      <c r="W259" s="137">
        <f ca="1">_xlfn.XLOOKUP(G259&amp;$W$2,BS_CONTROLE[CHAVE],BS_CONTROLE[Quantidade_11],"-")</f>
        <v>0</v>
      </c>
    </row>
    <row r="260" spans="1:23" hidden="1">
      <c r="A260" s="146" t="str">
        <f>IF(SP_SUL!Y263="","*",SP_SUL!Y263)</f>
        <v>*</v>
      </c>
      <c r="B260" s="146" t="str">
        <f>IF(SP_SUL!X263="","*",SP_SUL!X263)</f>
        <v>Oportunidade</v>
      </c>
      <c r="C260" s="146" t="str">
        <f>IF(SP_SUL!Z263="","*",SP_SUL!Z263)</f>
        <v>*</v>
      </c>
      <c r="D260" s="139" t="str">
        <f>IF(SP_SUL!S263="","*",SP_SUL!S263)</f>
        <v>SP SUL</v>
      </c>
      <c r="E260" s="139" t="str">
        <f>IF(SP_SUL!T263="","*",SP_SUL!T263)</f>
        <v>ZBV-ZKE</v>
      </c>
      <c r="F260" s="145">
        <f>IF(SP_SUL!B263="","*",SP_SUL!B263)</f>
        <v>46064</v>
      </c>
      <c r="G260" s="145" t="str">
        <f>IF(SP_SUL!D263="","*",SP_SUL!D263)</f>
        <v>ROGÉRIO (TP-730)</v>
      </c>
      <c r="H260" s="145" t="str">
        <f>IF(SP_SUL!F263="","*",SP_SUL!F263)</f>
        <v>PDM - SUBSTITUIÇÃO - DORMENTE</v>
      </c>
      <c r="I260" s="145" t="str">
        <f>IF(SP_SUL!H263="","*",SP_SUL!H263)</f>
        <v>-</v>
      </c>
      <c r="J260" s="145" t="str">
        <f>IF(SP_SUL!I263="","*",SP_SUL!I263)</f>
        <v>-</v>
      </c>
      <c r="K260" s="139" t="str">
        <f>IF(SP_SUL!M263="","*",SP_SUL!M263)</f>
        <v>ZYU-ZST</v>
      </c>
      <c r="L260" s="139" t="str">
        <f>IF(SP_SUL!N263="","*",SP_SUL!N263)</f>
        <v>ZYU206</v>
      </c>
      <c r="M260" s="140">
        <f>IF(SP_SUL!J263="","*",SP_SUL!J263)</f>
        <v>56</v>
      </c>
      <c r="N260" s="144">
        <f>IF(SP_SUL!K263="","*",SP_SUL!K263)</f>
        <v>205</v>
      </c>
      <c r="O260" s="144" t="str">
        <f>IF(SP_SUL!L263="","*",SP_SUL!L263)</f>
        <v>-</v>
      </c>
      <c r="P260" s="143">
        <f>IF(SP_SUL!O263="","*",SP_SUL!O263)</f>
        <v>0.39583333333333331</v>
      </c>
      <c r="Q260" s="143">
        <f>IF(SP_SUL!P263="","*",SP_SUL!P263)</f>
        <v>8.3333333333333329E-2</v>
      </c>
      <c r="R260" s="145" t="str">
        <f>IF(SP_SUL!Q263="","*",CONCATENATE(SP_SUL!Q263," ",SP_SUL!R263))</f>
        <v>40 Nº DE DORMENTES</v>
      </c>
      <c r="S260" s="145" t="str">
        <f>IF(SP_SUL!V263="","*",SP_SUL!V263)</f>
        <v>Rogerio</v>
      </c>
      <c r="T260" s="145" t="str">
        <f>IF(SP_SUL!W263="","*",SP_SUL!W263)</f>
        <v>PDM - Substituição de dormentes</v>
      </c>
      <c r="U260" s="137">
        <f ca="1">_xlfn.XLOOKUP(G260&amp;$U$2,BS_CONTROLE[CHAVE],BS_CONTROLE[Quantidade_11],"-")</f>
        <v>0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IF(SP_SUL!Y264="","*",SP_SUL!Y264)</f>
        <v>*</v>
      </c>
      <c r="B261" s="146" t="str">
        <f>IF(SP_SUL!X264="","*",SP_SUL!X264)</f>
        <v>Oportunidade</v>
      </c>
      <c r="C261" s="146" t="str">
        <f>IF(SP_SUL!Z264="","*",SP_SUL!Z264)</f>
        <v>*</v>
      </c>
      <c r="D261" s="139" t="str">
        <f>IF(SP_SUL!S264="","*",SP_SUL!S264)</f>
        <v>SP SUL</v>
      </c>
      <c r="E261" s="139" t="str">
        <f>IF(SP_SUL!T264="","*",SP_SUL!T264)</f>
        <v>ZBV-ZKE</v>
      </c>
      <c r="F261" s="145">
        <f>IF(SP_SUL!B264="","*",SP_SUL!B264)</f>
        <v>46064</v>
      </c>
      <c r="G261" s="145" t="str">
        <f>IF(SP_SUL!D264="","*",SP_SUL!D264)</f>
        <v>W59</v>
      </c>
      <c r="H261" s="145" t="str">
        <f>IF(SP_SUL!F264="","*",SP_SUL!F264)</f>
        <v>PDM - DESCARGA - DORMENTE</v>
      </c>
      <c r="I261" s="145" t="str">
        <f>IF(SP_SUL!H264="","*",SP_SUL!H264)</f>
        <v>ZYU1</v>
      </c>
      <c r="J261" s="145" t="str">
        <f>IF(SP_SUL!I264="","*",SP_SUL!I264)</f>
        <v>ZYU1</v>
      </c>
      <c r="K261" s="139" t="str">
        <f>IF(SP_SUL!M264="","*",SP_SUL!M264)</f>
        <v>ZYU</v>
      </c>
      <c r="L261" s="139" t="str">
        <f>IF(SP_SUL!N264="","*",SP_SUL!N264)</f>
        <v>ZYU1 / ZFY1981</v>
      </c>
      <c r="M261" s="140">
        <f>IF(SP_SUL!J264="","*",SP_SUL!J264)</f>
        <v>49</v>
      </c>
      <c r="N261" s="144">
        <f>IF(SP_SUL!K264="","*",SP_SUL!K264)</f>
        <v>203.57</v>
      </c>
      <c r="O261" s="144">
        <f>IF(SP_SUL!L264="","*",SP_SUL!L264)</f>
        <v>198.57</v>
      </c>
      <c r="P261" s="143">
        <f>IF(SP_SUL!O264="","*",SP_SUL!O264)</f>
        <v>0.35416666666666669</v>
      </c>
      <c r="Q261" s="143">
        <f>IF(SP_SUL!P264="","*",SP_SUL!P264)</f>
        <v>6.25E-2</v>
      </c>
      <c r="R261" s="145" t="str">
        <f>IF(SP_SUL!Q264="","*",CONCATENATE(SP_SUL!Q264," ",SP_SUL!R264))</f>
        <v>415 Nº DE DORMENTES</v>
      </c>
      <c r="S261" s="145" t="str">
        <f>IF(SP_SUL!V264="","*",SP_SUL!V264)</f>
        <v>Henrique</v>
      </c>
      <c r="T261" s="145" t="str">
        <f>IF(SP_SUL!W264="","*",SP_SUL!W264)</f>
        <v>PDM - Descarga de dormentes</v>
      </c>
      <c r="U261" s="137">
        <f ca="1">_xlfn.XLOOKUP(G261&amp;$U$2,BS_CONTROLE[CHAVE],BS_CONTROLE[Quantidade_11],"-")</f>
        <v>0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IF(SP_SUL!Y265="","*",SP_SUL!Y265)</f>
        <v>*</v>
      </c>
      <c r="B262" s="146" t="str">
        <f>IF(SP_SUL!X265="","*",SP_SUL!X265)</f>
        <v>Oportunidade</v>
      </c>
      <c r="C262" s="146" t="str">
        <f>IF(SP_SUL!Z265="","*",SP_SUL!Z265)</f>
        <v>*</v>
      </c>
      <c r="D262" s="139" t="str">
        <f>IF(SP_SUL!S265="","*",SP_SUL!S265)</f>
        <v>SP SUL</v>
      </c>
      <c r="E262" s="139" t="str">
        <f>IF(SP_SUL!T265="","*",SP_SUL!T265)</f>
        <v>ZBV-ZKE</v>
      </c>
      <c r="F262" s="145">
        <f>IF(SP_SUL!B265="","*",SP_SUL!B265)</f>
        <v>46064</v>
      </c>
      <c r="G262" s="145" t="str">
        <f>IF(SP_SUL!D265="","*",SP_SUL!D265)</f>
        <v>ROBSON (TP-729)</v>
      </c>
      <c r="H262" s="145" t="str">
        <f>IF(SP_SUL!F265="","*",SP_SUL!F265)</f>
        <v>PDM - SUBSTITUIÇÃO - DORMENTE</v>
      </c>
      <c r="I262" s="145" t="str">
        <f>IF(SP_SUL!H265="","*",SP_SUL!H265)</f>
        <v>-</v>
      </c>
      <c r="J262" s="145" t="str">
        <f>IF(SP_SUL!I265="","*",SP_SUL!I265)</f>
        <v>-</v>
      </c>
      <c r="K262" s="139" t="str">
        <f>IF(SP_SUL!M265="","*",SP_SUL!M265)</f>
        <v>ZDY-ZFY</v>
      </c>
      <c r="L262" s="139" t="str">
        <f>IF(SP_SUL!N265="","*",SP_SUL!N265)</f>
        <v>189ZFY</v>
      </c>
      <c r="M262" s="140">
        <f>IF(SP_SUL!J265="","*",SP_SUL!J265)</f>
        <v>56</v>
      </c>
      <c r="N262" s="144">
        <f>IF(SP_SUL!K265="","*",SP_SUL!K265)</f>
        <v>190.3</v>
      </c>
      <c r="O262" s="144" t="str">
        <f>IF(SP_SUL!L265="","*",SP_SUL!L265)</f>
        <v>-</v>
      </c>
      <c r="P262" s="143">
        <f>IF(SP_SUL!O265="","*",SP_SUL!O265)</f>
        <v>0.39583333333333331</v>
      </c>
      <c r="Q262" s="143">
        <f>IF(SP_SUL!P265="","*",SP_SUL!P265)</f>
        <v>8.3333333333333329E-2</v>
      </c>
      <c r="R262" s="145" t="str">
        <f>IF(SP_SUL!Q265="","*",CONCATENATE(SP_SUL!Q265," ",SP_SUL!R265))</f>
        <v>40 Nº DE DORMENTES</v>
      </c>
      <c r="S262" s="145" t="str">
        <f>IF(SP_SUL!V265="","*",SP_SUL!V265)</f>
        <v>Robson</v>
      </c>
      <c r="T262" s="145" t="str">
        <f>IF(SP_SUL!W265="","*",SP_SUL!W265)</f>
        <v>PDM - Substituição de dormentes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*</v>
      </c>
      <c r="B264" s="146" t="str">
        <f>IF(SP_SUL!X267="","*",SP_SUL!X267)</f>
        <v>Oportunidade</v>
      </c>
      <c r="C264" s="146" t="str">
        <f>IF(SP_SUL!Z267="","*",SP_SUL!Z267)</f>
        <v>*</v>
      </c>
      <c r="D264" s="139" t="str">
        <f>IF(SP_SUL!S267="","*",SP_SUL!S267)</f>
        <v>SP SUL</v>
      </c>
      <c r="E264" s="139" t="str">
        <f>IF(SP_SUL!T267="","*",SP_SUL!T267)</f>
        <v>ZKE-ZEV</v>
      </c>
      <c r="F264" s="145">
        <f>IF(SP_SUL!B267="","*",SP_SUL!B267)</f>
        <v>46064</v>
      </c>
      <c r="G264" s="145" t="str">
        <f>IF(SP_SUL!D267="","*",SP_SUL!D267)</f>
        <v>E17</v>
      </c>
      <c r="H264" s="145" t="str">
        <f>IF(SP_SUL!F267="","*",SP_SUL!F267)</f>
        <v>CAMINHÃO DE SOLDA</v>
      </c>
      <c r="I264" s="145" t="str">
        <f>IF(SP_SUL!H267="","*",SP_SUL!H267)</f>
        <v>102ZKW2</v>
      </c>
      <c r="J264" s="145" t="str">
        <f>IF(SP_SUL!I267="","*",SP_SUL!I267)</f>
        <v>102ZKW2</v>
      </c>
      <c r="K264" s="139" t="str">
        <f>IF(SP_SUL!M267="","*",SP_SUL!M267)</f>
        <v>ZKW-ZLU</v>
      </c>
      <c r="L264" s="139" t="str">
        <f>IF(SP_SUL!N267="","*",SP_SUL!N267)</f>
        <v>102ZKW2</v>
      </c>
      <c r="M264" s="140">
        <f>IF(SP_SUL!J267="","*",SP_SUL!J267)</f>
        <v>55</v>
      </c>
      <c r="N264" s="144">
        <f>IF(SP_SUL!K267="","*",SP_SUL!K267)</f>
        <v>100.56100000000001</v>
      </c>
      <c r="O264" s="144">
        <f>IF(SP_SUL!L267="","*",SP_SUL!L267)</f>
        <v>100.88200000000001</v>
      </c>
      <c r="P264" s="143">
        <f>IF(SP_SUL!O267="","*",SP_SUL!O267)</f>
        <v>0.41666666666666669</v>
      </c>
      <c r="Q264" s="143">
        <f>IF(SP_SUL!P267="","*",SP_SUL!P267)</f>
        <v>0.125</v>
      </c>
      <c r="R264" s="145" t="str">
        <f>IF(SP_SUL!Q267="","*",CONCATENATE(SP_SUL!Q267," ",SP_SUL!R267))</f>
        <v>2 Nº DE SOLDA</v>
      </c>
      <c r="S264" s="145" t="str">
        <f>IF(SP_SUL!V267="","*",SP_SUL!V267)</f>
        <v>Higor</v>
      </c>
      <c r="T264" s="145" t="str">
        <f>IF(SP_SUL!W267="","*",SP_SUL!W267)</f>
        <v>Caminhão de solda</v>
      </c>
      <c r="U264" s="137">
        <f ca="1">_xlfn.XLOOKUP(G264&amp;$U$2,BS_CONTROLE[CHAVE],BS_CONTROLE[Quantidade_11],"-")</f>
        <v>0</v>
      </c>
      <c r="V264" s="137">
        <f ca="1">_xlfn.XLOOKUP(G264&amp;$V$2,BS_CONTROLE[CHAVE],BS_CONTROLE[Quantidade_11],"-")</f>
        <v>1</v>
      </c>
      <c r="W264" s="137">
        <f ca="1">_xlfn.XLOOKUP(G264&amp;$W$2,BS_CONTROLE[CHAVE],BS_CONTROLE[Quantidade_11],"-")</f>
        <v>3</v>
      </c>
    </row>
    <row r="265" spans="1:23" hidden="1">
      <c r="A265" s="146" t="str">
        <f>IF(SP_SUL!Y268="","*",SP_SUL!Y268)</f>
        <v>*</v>
      </c>
      <c r="B265" s="146" t="str">
        <f>IF(SP_SUL!X268="","*",SP_SUL!X268)</f>
        <v>Oportunidade</v>
      </c>
      <c r="C265" s="146" t="str">
        <f>IF(SP_SUL!Z268="","*",SP_SUL!Z268)</f>
        <v>*</v>
      </c>
      <c r="D265" s="139" t="str">
        <f>IF(SP_SUL!S268="","*",SP_SUL!S268)</f>
        <v>SP SUL</v>
      </c>
      <c r="E265" s="139" t="str">
        <f>IF(SP_SUL!T268="","*",SP_SUL!T268)</f>
        <v>ZKE-ZEV</v>
      </c>
      <c r="F265" s="145">
        <f>IF(SP_SUL!B268="","*",SP_SUL!B268)</f>
        <v>46064</v>
      </c>
      <c r="G265" s="145" t="str">
        <f>IF(SP_SUL!D268="","*",SP_SUL!D268)</f>
        <v>EDSON (TP-719)</v>
      </c>
      <c r="H265" s="145" t="str">
        <f>IF(SP_SUL!F268="","*",SP_SUL!F268)</f>
        <v>PDM - SUBSTITUIÇÃO - TRILHO</v>
      </c>
      <c r="I265" s="145" t="str">
        <f>IF(SP_SUL!H268="","*",SP_SUL!H268)</f>
        <v>-</v>
      </c>
      <c r="J265" s="145" t="str">
        <f>IF(SP_SUL!I268="","*",SP_SUL!I268)</f>
        <v>-</v>
      </c>
      <c r="K265" s="139" t="str">
        <f>IF(SP_SUL!M268="","*",SP_SUL!M268)</f>
        <v>ZKW-ZLU</v>
      </c>
      <c r="L265" s="139" t="str">
        <f>IF(SP_SUL!N268="","*",SP_SUL!N268)</f>
        <v>102ZKW2</v>
      </c>
      <c r="M265" s="140">
        <f>IF(SP_SUL!J268="","*",SP_SUL!J268)</f>
        <v>55</v>
      </c>
      <c r="N265" s="144">
        <f>IF(SP_SUL!K268="","*",SP_SUL!K268)</f>
        <v>102</v>
      </c>
      <c r="O265" s="144" t="str">
        <f>IF(SP_SUL!L268="","*",SP_SUL!L268)</f>
        <v>-</v>
      </c>
      <c r="P265" s="143">
        <f>IF(SP_SUL!O268="","*",SP_SUL!O268)</f>
        <v>0.45833333333333331</v>
      </c>
      <c r="Q265" s="143">
        <f>IF(SP_SUL!P268="","*",SP_SUL!P268)</f>
        <v>6.25E-2</v>
      </c>
      <c r="R265" s="145" t="str">
        <f>IF(SP_SUL!Q268="","*",CONCATENATE(SP_SUL!Q268," ",SP_SUL!R268))</f>
        <v>312 M</v>
      </c>
      <c r="S265" s="145" t="str">
        <f>IF(SP_SUL!V268="","*",SP_SUL!V268)</f>
        <v>Felipe</v>
      </c>
      <c r="T265" s="145" t="str">
        <f>IF(SP_SUL!W268="","*",SP_SUL!W268)</f>
        <v>PDM - Substituição de trilho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*</v>
      </c>
      <c r="B266" s="146" t="str">
        <f>IF(SP_SUL!X269="","*",SP_SUL!X269)</f>
        <v>Oportunidade</v>
      </c>
      <c r="C266" s="146" t="str">
        <f>IF(SP_SUL!Z269="","*",SP_SUL!Z269)</f>
        <v>*</v>
      </c>
      <c r="D266" s="139" t="str">
        <f>IF(SP_SUL!S269="","*",SP_SUL!S269)</f>
        <v>SP SUL</v>
      </c>
      <c r="E266" s="139" t="str">
        <f>IF(SP_SUL!T269="","*",SP_SUL!T269)</f>
        <v>ZKE-ZEV</v>
      </c>
      <c r="F266" s="145">
        <f>IF(SP_SUL!B269="","*",SP_SUL!B269)</f>
        <v>46064</v>
      </c>
      <c r="G266" s="145" t="str">
        <f>IF(SP_SUL!D269="","*",SP_SUL!D269)</f>
        <v>CLEBISON (TP-728)</v>
      </c>
      <c r="H266" s="145" t="str">
        <f>IF(SP_SUL!F269="","*",SP_SUL!F269)</f>
        <v>PDM - SOLDA</v>
      </c>
      <c r="I266" s="145" t="str">
        <f>IF(SP_SUL!H269="","*",SP_SUL!H269)</f>
        <v>-</v>
      </c>
      <c r="J266" s="145" t="str">
        <f>IF(SP_SUL!I269="","*",SP_SUL!I269)</f>
        <v>-</v>
      </c>
      <c r="K266" s="139" t="str">
        <f>IF(SP_SUL!M269="","*",SP_SUL!M269)</f>
        <v>ZKW-ZLU</v>
      </c>
      <c r="L266" s="139">
        <f>IF(SP_SUL!N269="","*",SP_SUL!N269)</f>
        <v>1051032</v>
      </c>
      <c r="M266" s="140">
        <f>IF(SP_SUL!J269="","*",SP_SUL!J269)</f>
        <v>55</v>
      </c>
      <c r="N266" s="144">
        <f>IF(SP_SUL!K269="","*",SP_SUL!K269)</f>
        <v>104</v>
      </c>
      <c r="O266" s="144" t="str">
        <f>IF(SP_SUL!L269="","*",SP_SUL!L269)</f>
        <v>-</v>
      </c>
      <c r="P266" s="143">
        <f>IF(SP_SUL!O269="","*",SP_SUL!O269)</f>
        <v>0.45833333333333331</v>
      </c>
      <c r="Q266" s="143">
        <f>IF(SP_SUL!P269="","*",SP_SUL!P269)</f>
        <v>6.25E-2</v>
      </c>
      <c r="R266" s="145" t="str">
        <f>IF(SP_SUL!Q269="","*",CONCATENATE(SP_SUL!Q269," ",SP_SUL!R269))</f>
        <v>1 Nº DE SOLDA</v>
      </c>
      <c r="S266" s="145" t="str">
        <f>IF(SP_SUL!V269="","*",SP_SUL!V269)</f>
        <v>Felipe</v>
      </c>
      <c r="T266" s="145" t="str">
        <f>IF(SP_SUL!W269="","*",SP_SUL!W269)</f>
        <v xml:space="preserve">Execução de solda - Condicionado a temperatura </v>
      </c>
      <c r="U266" s="137">
        <f ca="1">_xlfn.XLOOKUP(G266&amp;$U$2,BS_CONTROLE[CHAVE],BS_CONTROLE[Quantidade_11],"-")</f>
        <v>0</v>
      </c>
      <c r="V266" s="137" t="str">
        <f ca="1">_xlfn.XLOOKUP(G266&amp;$V$2,BS_CONTROLE[CHAVE],BS_CONTROLE[Quantidade_11],"-")</f>
        <v>-</v>
      </c>
      <c r="W266" s="137">
        <f ca="1">_xlfn.XLOOKUP(G266&amp;$W$2,BS_CONTROLE[CHAVE],BS_CONTROLE[Quantidade_11],"-")</f>
        <v>0</v>
      </c>
    </row>
    <row r="267" spans="1:23" hidden="1">
      <c r="A267" s="146" t="str">
        <f>IF(SP_SUL!Y270="","*",SP_SUL!Y270)</f>
        <v>*</v>
      </c>
      <c r="B267" s="146" t="str">
        <f>IF(SP_SUL!X270="","*",SP_SUL!X270)</f>
        <v>Oportunidade</v>
      </c>
      <c r="C267" s="146" t="str">
        <f>IF(SP_SUL!Z270="","*",SP_SUL!Z270)</f>
        <v>*</v>
      </c>
      <c r="D267" s="139" t="str">
        <f>IF(SP_SUL!S270="","*",SP_SUL!S270)</f>
        <v>SP SUL</v>
      </c>
      <c r="E267" s="139" t="str">
        <f>IF(SP_SUL!T270="","*",SP_SUL!T270)</f>
        <v>ZKE-ZEV</v>
      </c>
      <c r="F267" s="145">
        <f>IF(SP_SUL!B270="","*",SP_SUL!B270)</f>
        <v>46064</v>
      </c>
      <c r="G267" s="145" t="str">
        <f>IF(SP_SUL!D270="","*",SP_SUL!D270)</f>
        <v>ISMAEL(TP-726)</v>
      </c>
      <c r="H267" s="145" t="str">
        <f>IF(SP_SUL!F270="","*",SP_SUL!F270)</f>
        <v>PDM - SOLDA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ZKW-ZLU</v>
      </c>
      <c r="L267" s="139">
        <f>IF(SP_SUL!N270="","*",SP_SUL!N270)</f>
        <v>1051032</v>
      </c>
      <c r="M267" s="140">
        <f>IF(SP_SUL!J270="","*",SP_SUL!J270)</f>
        <v>55</v>
      </c>
      <c r="N267" s="144">
        <f>IF(SP_SUL!K270="","*",SP_SUL!K270)</f>
        <v>104</v>
      </c>
      <c r="O267" s="144" t="str">
        <f>IF(SP_SUL!L270="","*",SP_SUL!L270)</f>
        <v>-</v>
      </c>
      <c r="P267" s="143">
        <f>IF(SP_SUL!O270="","*",SP_SUL!O270)</f>
        <v>0.45833333333333331</v>
      </c>
      <c r="Q267" s="143">
        <f>IF(SP_SUL!P270="","*",SP_SUL!P270)</f>
        <v>6.25E-2</v>
      </c>
      <c r="R267" s="145" t="str">
        <f>IF(SP_SUL!Q270="","*",CONCATENATE(SP_SUL!Q270," ",SP_SUL!R270))</f>
        <v>1 Nº DE SOLDA</v>
      </c>
      <c r="S267" s="145" t="str">
        <f>IF(SP_SUL!V270="","*",SP_SUL!V270)</f>
        <v>Felipe</v>
      </c>
      <c r="T267" s="145" t="str">
        <f>IF(SP_SUL!W270="","*",SP_SUL!W270)</f>
        <v xml:space="preserve">Execução de solda - Condicionado a temperatura </v>
      </c>
      <c r="U267" s="137">
        <f ca="1">_xlfn.XLOOKUP(G267&amp;$U$2,BS_CONTROLE[CHAVE],BS_CONTROLE[Quantidade_11],"-")</f>
        <v>0</v>
      </c>
      <c r="V267" s="137" t="str">
        <f ca="1">_xlfn.XLOOKUP(G267&amp;$V$2,BS_CONTROLE[CHAVE],BS_CONTROLE[Quantidade_11],"-")</f>
        <v>-</v>
      </c>
      <c r="W267" s="137">
        <f ca="1">_xlfn.XLOOKUP(G267&amp;$W$2,BS_CONTROLE[CHAVE],BS_CONTROLE[Quantidade_11],"-")</f>
        <v>0</v>
      </c>
    </row>
    <row r="268" spans="1:23" hidden="1">
      <c r="A268" s="146" t="str">
        <f>IF(SP_SUL!Y271="","*",SP_SUL!Y271)</f>
        <v>*</v>
      </c>
      <c r="B268" s="146" t="str">
        <f>IF(SP_SUL!X271="","*",SP_SUL!X271)</f>
        <v>Oportunidade</v>
      </c>
      <c r="C268" s="146" t="str">
        <f>IF(SP_SUL!Z271="","*",SP_SUL!Z271)</f>
        <v>*</v>
      </c>
      <c r="D268" s="139" t="str">
        <f>IF(SP_SUL!S271="","*",SP_SUL!S271)</f>
        <v>SP SUL</v>
      </c>
      <c r="E268" s="139" t="str">
        <f>IF(SP_SUL!T271="","*",SP_SUL!T271)</f>
        <v>ZKE-ZEV</v>
      </c>
      <c r="F268" s="145">
        <f>IF(SP_SUL!B271="","*",SP_SUL!B271)</f>
        <v>46064</v>
      </c>
      <c r="G268" s="145" t="str">
        <f>IF(SP_SUL!D271="","*",SP_SUL!D271)</f>
        <v>V89</v>
      </c>
      <c r="H268" s="145" t="str">
        <f>IF(SP_SUL!F271="","*",SP_SUL!F271)</f>
        <v>MECANIZAÇÃO - SOCADORA</v>
      </c>
      <c r="I268" s="145" t="str">
        <f>IF(SP_SUL!H271="","*",SP_SUL!H271)</f>
        <v>102ZKW2</v>
      </c>
      <c r="J268" s="145" t="str">
        <f>IF(SP_SUL!I271="","*",SP_SUL!I271)</f>
        <v>102ZKW2</v>
      </c>
      <c r="K268" s="139" t="str">
        <f>IF(SP_SUL!M271="","*",SP_SUL!M271)</f>
        <v>ZKW-ZLU</v>
      </c>
      <c r="L268" s="139" t="str">
        <f>IF(SP_SUL!N271="","*",SP_SUL!N271)</f>
        <v>ZLU1052</v>
      </c>
      <c r="M268" s="140">
        <f>IF(SP_SUL!J271="","*",SP_SUL!J271)</f>
        <v>55</v>
      </c>
      <c r="N268" s="144">
        <f>IF(SP_SUL!K271="","*",SP_SUL!K271)</f>
        <v>106</v>
      </c>
      <c r="O268" s="144" t="str">
        <f>IF(SP_SUL!L271="","*",SP_SUL!L271)</f>
        <v>-</v>
      </c>
      <c r="P268" s="143">
        <f>IF(SP_SUL!O271="","*",SP_SUL!O271)</f>
        <v>0.41666666666666669</v>
      </c>
      <c r="Q268" s="143">
        <f>IF(SP_SUL!P271="","*",SP_SUL!P271)</f>
        <v>8.3333333333333329E-2</v>
      </c>
      <c r="R268" s="145" t="str">
        <f>IF(SP_SUL!Q271="","*",CONCATENATE(SP_SUL!Q271," ",SP_SUL!R271))</f>
        <v>480 M</v>
      </c>
      <c r="S268" s="145" t="str">
        <f>IF(SP_SUL!V271="","*",SP_SUL!V271)</f>
        <v>Antonioni</v>
      </c>
      <c r="T268" s="145" t="str">
        <f>IF(SP_SUL!W271="","*",SP_SUL!W271)</f>
        <v xml:space="preserve">Socaria mecanizada </v>
      </c>
      <c r="U268" s="137">
        <f ca="1">_xlfn.XLOOKUP(G268&amp;$U$2,BS_CONTROLE[CHAVE],BS_CONTROLE[Quantidade_11],"-")</f>
        <v>0</v>
      </c>
      <c r="V268" s="137" t="str">
        <f ca="1">_xlfn.XLOOKUP(G268&amp;$V$2,BS_CONTROLE[CHAVE],BS_CONTROLE[Quantidade_11],"-")</f>
        <v>-</v>
      </c>
      <c r="W268" s="137" t="str">
        <f ca="1">_xlfn.XLOOKUP(G268&amp;$W$2,BS_CONTROLE[CHAVE],BS_CONTROLE[Quantidade_11],"-")</f>
        <v>-</v>
      </c>
    </row>
    <row r="269" spans="1:23" hidden="1">
      <c r="A269" s="146" t="str">
        <f>IF(SP_SUL!Y272="","*",SP_SUL!Y272)</f>
        <v>*</v>
      </c>
      <c r="B269" s="146" t="str">
        <f>IF(SP_SUL!X272="","*",SP_SUL!X272)</f>
        <v>Oportunidade</v>
      </c>
      <c r="C269" s="146" t="str">
        <f>IF(SP_SUL!Z272="","*",SP_SUL!Z272)</f>
        <v>*</v>
      </c>
      <c r="D269" s="139" t="str">
        <f>IF(SP_SUL!S272="","*",SP_SUL!S272)</f>
        <v>SP SUL</v>
      </c>
      <c r="E269" s="139" t="str">
        <f>IF(SP_SUL!T272="","*",SP_SUL!T272)</f>
        <v>ZKE-ZEV</v>
      </c>
      <c r="F269" s="145">
        <f>IF(SP_SUL!B272="","*",SP_SUL!B272)</f>
        <v>46064</v>
      </c>
      <c r="G269" s="145" t="str">
        <f>IF(SP_SUL!D272="","*",SP_SUL!D272)</f>
        <v>W60</v>
      </c>
      <c r="H269" s="145" t="str">
        <f>IF(SP_SUL!F272="","*",SP_SUL!F272)</f>
        <v>PDM - DESCARGA - DORMENTE</v>
      </c>
      <c r="I269" s="145" t="str">
        <f>IF(SP_SUL!H272="","*",SP_SUL!H272)</f>
        <v>ZEM1302</v>
      </c>
      <c r="J269" s="145" t="str">
        <f>IF(SP_SUL!I272="","*",SP_SUL!I272)</f>
        <v>102ZKW2</v>
      </c>
      <c r="K269" s="139" t="str">
        <f>IF(SP_SUL!M272="","*",SP_SUL!M272)</f>
        <v>ZLU-ZWI</v>
      </c>
      <c r="L269" s="139" t="str">
        <f>IF(SP_SUL!N272="","*",SP_SUL!N272)</f>
        <v>ZWI1131</v>
      </c>
      <c r="M269" s="140">
        <f>IF(SP_SUL!J272="","*",SP_SUL!J272)</f>
        <v>48</v>
      </c>
      <c r="N269" s="144">
        <f>IF(SP_SUL!K272="","*",SP_SUL!K272)</f>
        <v>118</v>
      </c>
      <c r="O269" s="144">
        <f>IF(SP_SUL!L272="","*",SP_SUL!L272)</f>
        <v>113.3</v>
      </c>
      <c r="P269" s="143">
        <f>IF(SP_SUL!O272="","*",SP_SUL!O272)</f>
        <v>0.35416666666666669</v>
      </c>
      <c r="Q269" s="143">
        <f>IF(SP_SUL!P272="","*",SP_SUL!P272)</f>
        <v>5.5555555555555552E-2</v>
      </c>
      <c r="R269" s="145" t="str">
        <f>IF(SP_SUL!Q272="","*",CONCATENATE(SP_SUL!Q272," ",SP_SUL!R272))</f>
        <v>45 Nº DE DORMENTES</v>
      </c>
      <c r="S269" s="145" t="str">
        <f>IF(SP_SUL!V272="","*",SP_SUL!V272)</f>
        <v>Felipe</v>
      </c>
      <c r="T269" s="145" t="str">
        <f>IF(SP_SUL!W272="","*",SP_SUL!W272)</f>
        <v>Descarga de dormentes km 118+00; - Descarga de dormentes km114+300; - Recolher Jacaré km113+300</v>
      </c>
      <c r="U269" s="137">
        <f ca="1">_xlfn.XLOOKUP(G269&amp;$U$2,BS_CONTROLE[CHAVE],BS_CONTROLE[Quantidade_11],"-")</f>
        <v>600</v>
      </c>
      <c r="V269" s="137" t="str">
        <f ca="1">_xlfn.XLOOKUP(G269&amp;$V$2,BS_CONTROLE[CHAVE],BS_CONTROLE[Quantidade_11],"-")</f>
        <v>-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*</v>
      </c>
      <c r="B271" s="146" t="str">
        <f>IF(SP_SUL!X274="","*",SP_SUL!X274)</f>
        <v>*</v>
      </c>
      <c r="C271" s="146" t="str">
        <f>IF(SP_SUL!Z274="","*",SP_SUL!Z274)</f>
        <v>*</v>
      </c>
      <c r="D271" s="139" t="str">
        <f>IF(SP_SUL!S274="","*",SP_SUL!S274)</f>
        <v>SP SUL</v>
      </c>
      <c r="E271" s="139" t="str">
        <f>IF(SP_SUL!T274="","*",SP_SUL!T274)</f>
        <v>ZKE-ZEV</v>
      </c>
      <c r="F271" s="145">
        <f>IF(SP_SUL!B274="","*",SP_SUL!B274)</f>
        <v>46064</v>
      </c>
      <c r="G271" s="145" t="str">
        <f>IF(SP_SUL!D274="","*",SP_SUL!D274)</f>
        <v>CAIQUE (TMA-677)</v>
      </c>
      <c r="H271" s="145" t="str">
        <f>IF(SP_SUL!F274="","*",SP_SUL!F274)</f>
        <v>MODERNIZAÇÃO - SOLDA</v>
      </c>
      <c r="I271" s="145" t="str">
        <f>IF(SP_SUL!H274="","*",SP_SUL!H274)</f>
        <v>-</v>
      </c>
      <c r="J271" s="145" t="str">
        <f>IF(SP_SUL!I274="","*",SP_SUL!I274)</f>
        <v>-</v>
      </c>
      <c r="K271" s="139" t="str">
        <f>IF(SP_SUL!M274="","*",SP_SUL!M274)</f>
        <v>ZWI-ZEM</v>
      </c>
      <c r="L271" s="139">
        <f>IF(SP_SUL!N274="","*",SP_SUL!N274)</f>
        <v>1241231</v>
      </c>
      <c r="M271" s="140">
        <f>IF(SP_SUL!J274="","*",SP_SUL!J274)</f>
        <v>48</v>
      </c>
      <c r="N271" s="144">
        <f>IF(SP_SUL!K274="","*",SP_SUL!K274)</f>
        <v>123.465</v>
      </c>
      <c r="O271" s="144" t="str">
        <f>IF(SP_SUL!L274="","*",SP_SUL!L274)</f>
        <v>-</v>
      </c>
      <c r="P271" s="143">
        <f>IF(SP_SUL!O274="","*",SP_SUL!O274)</f>
        <v>0.35416666666666669</v>
      </c>
      <c r="Q271" s="143">
        <f>IF(SP_SUL!P274="","*",SP_SUL!P274)</f>
        <v>6.9444444444444448E-2</v>
      </c>
      <c r="R271" s="145" t="str">
        <f>IF(SP_SUL!Q274="","*",CONCATENATE(SP_SUL!Q274," ",SP_SUL!R274))</f>
        <v>1 Nº DE SOLDA</v>
      </c>
      <c r="S271" s="145" t="str">
        <f>IF(SP_SUL!V274="","*",SP_SUL!V274)</f>
        <v xml:space="preserve">Alisson </v>
      </c>
      <c r="T271" s="145" t="str">
        <f>IF(SP_SUL!W274="","*",SP_SUL!W274)</f>
        <v xml:space="preserve">Execução de solda - Condicionado a temperatura </v>
      </c>
      <c r="U271" s="137">
        <f ca="1">_xlfn.XLOOKUP(G271&amp;$U$2,BS_CONTROLE[CHAVE],BS_CONTROLE[Quantidade_11],"-")</f>
        <v>1</v>
      </c>
      <c r="V271" s="137" t="str">
        <f ca="1">_xlfn.XLOOKUP(G271&amp;$V$2,BS_CONTROLE[CHAVE],BS_CONTROLE[Quantidade_11],"-")</f>
        <v>-</v>
      </c>
      <c r="W271" s="137">
        <f ca="1">_xlfn.XLOOKUP(G271&amp;$W$2,BS_CONTROLE[CHAVE],BS_CONTROLE[Quantidade_11],"-")</f>
        <v>2</v>
      </c>
    </row>
    <row r="272" spans="1:23" hidden="1">
      <c r="A272" s="146" t="str">
        <f>IF(SP_SUL!Y275="","*",SP_SUL!Y275)</f>
        <v>*</v>
      </c>
      <c r="B272" s="146" t="str">
        <f>IF(SP_SUL!X275="","*",SP_SUL!X275)</f>
        <v>*</v>
      </c>
      <c r="C272" s="146" t="str">
        <f>IF(SP_SUL!Z275="","*",SP_SUL!Z275)</f>
        <v>*</v>
      </c>
      <c r="D272" s="139" t="str">
        <f>IF(SP_SUL!S275="","*",SP_SUL!S275)</f>
        <v>SP SUL</v>
      </c>
      <c r="E272" s="139" t="str">
        <f>IF(SP_SUL!T275="","*",SP_SUL!T275)</f>
        <v>ZKE-ZEV</v>
      </c>
      <c r="F272" s="145">
        <f>IF(SP_SUL!B275="","*",SP_SUL!B275)</f>
        <v>46064</v>
      </c>
      <c r="G272" s="145" t="str">
        <f>IF(SP_SUL!D275="","*",SP_SUL!D275)</f>
        <v>ADENISON (TP-810)</v>
      </c>
      <c r="H272" s="145" t="str">
        <f>IF(SP_SUL!F275="","*",SP_SUL!F275)</f>
        <v>MODERNIZAÇÃO - SOLDA</v>
      </c>
      <c r="I272" s="145" t="str">
        <f>IF(SP_SUL!H275="","*",SP_SUL!H275)</f>
        <v>-</v>
      </c>
      <c r="J272" s="145" t="str">
        <f>IF(SP_SUL!I275="","*",SP_SUL!I275)</f>
        <v>-</v>
      </c>
      <c r="K272" s="139" t="str">
        <f>IF(SP_SUL!M275="","*",SP_SUL!M275)</f>
        <v>ZWI-ZEM</v>
      </c>
      <c r="L272" s="139">
        <f>IF(SP_SUL!N275="","*",SP_SUL!N275)</f>
        <v>1241231</v>
      </c>
      <c r="M272" s="140">
        <f>IF(SP_SUL!J275="","*",SP_SUL!J275)</f>
        <v>48</v>
      </c>
      <c r="N272" s="144">
        <f>IF(SP_SUL!K275="","*",SP_SUL!K275)</f>
        <v>123.929</v>
      </c>
      <c r="O272" s="144" t="str">
        <f>IF(SP_SUL!L275="","*",SP_SUL!L275)</f>
        <v>-</v>
      </c>
      <c r="P272" s="143">
        <f>IF(SP_SUL!O275="","*",SP_SUL!O275)</f>
        <v>0.35416666666666669</v>
      </c>
      <c r="Q272" s="143">
        <f>IF(SP_SUL!P275="","*",SP_SUL!P275)</f>
        <v>6.9444444444444448E-2</v>
      </c>
      <c r="R272" s="145" t="str">
        <f>IF(SP_SUL!Q275="","*",CONCATENATE(SP_SUL!Q275," ",SP_SUL!R275))</f>
        <v>1 Nº DE SOLDA</v>
      </c>
      <c r="S272" s="145" t="str">
        <f>IF(SP_SUL!V275="","*",SP_SUL!V275)</f>
        <v xml:space="preserve">Alisson </v>
      </c>
      <c r="T272" s="145" t="str">
        <f>IF(SP_SUL!W275="","*",SP_SUL!W275)</f>
        <v xml:space="preserve">Execução de solda - Condicionado a temperatura </v>
      </c>
      <c r="U272" s="137" t="str">
        <f ca="1">_xlfn.XLOOKUP(G272&amp;$U$2,BS_CONTROLE[CHAVE],BS_CONTROLE[Quantidade_11],"-")</f>
        <v>-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*</v>
      </c>
      <c r="B274" s="146" t="str">
        <f>IF(SP_SUL!X277="","*",SP_SUL!X277)</f>
        <v>Oportunidade</v>
      </c>
      <c r="C274" s="146" t="str">
        <f>IF(SP_SUL!Z277="","*",SP_SUL!Z277)</f>
        <v>*</v>
      </c>
      <c r="D274" s="139" t="str">
        <f>IF(SP_SUL!S277="","*",SP_SUL!S277)</f>
        <v>SP SUL</v>
      </c>
      <c r="E274" s="139" t="str">
        <f>IF(SP_SUL!T277="","*",SP_SUL!T277)</f>
        <v>ZEV-ZPT</v>
      </c>
      <c r="F274" s="145">
        <f>IF(SP_SUL!B277="","*",SP_SUL!B277)</f>
        <v>46064</v>
      </c>
      <c r="G274" s="145" t="str">
        <f>IF(SP_SUL!D277="","*",SP_SUL!D277)</f>
        <v>W95</v>
      </c>
      <c r="H274" s="145" t="str">
        <f>IF(SP_SUL!F277="","*",SP_SUL!F277)</f>
        <v>DESLOCAMENTO</v>
      </c>
      <c r="I274" s="145" t="str">
        <f>IF(SP_SUL!H277="","*",SP_SUL!H277)</f>
        <v>Z3ZEV</v>
      </c>
      <c r="J274" s="145" t="str">
        <f>IF(SP_SUL!I277="","*",SP_SUL!I277)</f>
        <v>ZPT</v>
      </c>
      <c r="K274" s="139" t="str">
        <f>IF(SP_SUL!M277="","*",SP_SUL!M277)</f>
        <v>ZEV-ZTP</v>
      </c>
      <c r="L274" s="139" t="str">
        <f>IF(SP_SUL!N277="","*",SP_SUL!N277)</f>
        <v>ZEVZPT</v>
      </c>
      <c r="M274" s="140">
        <f>IF(SP_SUL!J277="","*",SP_SUL!J277)</f>
        <v>54</v>
      </c>
      <c r="N274" s="144">
        <f>IF(SP_SUL!K277="","*",SP_SUL!K277)</f>
        <v>67</v>
      </c>
      <c r="O274" s="144" t="str">
        <f>IF(SP_SUL!L277="","*",SP_SUL!L277)</f>
        <v>-</v>
      </c>
      <c r="P274" s="143">
        <f>IF(SP_SUL!O277="","*",SP_SUL!O277)</f>
        <v>0.33333333333333331</v>
      </c>
      <c r="Q274" s="143">
        <f>IF(SP_SUL!P277="","*",SP_SUL!P277)</f>
        <v>4.1666666666666664E-2</v>
      </c>
      <c r="R274" s="145" t="str">
        <f>IF(SP_SUL!Q277="","*",CONCATENATE(SP_SUL!Q277," ",SP_SUL!R277))</f>
        <v>1 BINÁRIO</v>
      </c>
      <c r="S274" s="145" t="str">
        <f>IF(SP_SUL!V277="","*",SP_SUL!V277)</f>
        <v>Augusto</v>
      </c>
      <c r="T274" s="145" t="str">
        <f>IF(SP_SUL!W277="","*",SP_SUL!W277)</f>
        <v>Deslocamento</v>
      </c>
      <c r="U274" s="137">
        <f ca="1">_xlfn.XLOOKUP(G274&amp;$U$2,BS_CONTROLE[CHAVE],BS_CONTROLE[Quantidade_11],"-")</f>
        <v>0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*</v>
      </c>
      <c r="B275" s="146" t="str">
        <f>IF(SP_SUL!X278="","*",SP_SUL!X278)</f>
        <v>Contrato</v>
      </c>
      <c r="C275" s="146" t="str">
        <f>IF(SP_SUL!Z278="","*",SP_SUL!Z278)</f>
        <v>*</v>
      </c>
      <c r="D275" s="139" t="str">
        <f>IF(SP_SUL!S278="","*",SP_SUL!S278)</f>
        <v>SP SUL</v>
      </c>
      <c r="E275" s="139" t="str">
        <f>IF(SP_SUL!T278="","*",SP_SUL!T278)</f>
        <v>ZEV-ZPT</v>
      </c>
      <c r="F275" s="145">
        <f>IF(SP_SUL!B278="","*",SP_SUL!B278)</f>
        <v>46064</v>
      </c>
      <c r="G275" s="145" t="str">
        <f>IF(SP_SUL!D278="","*",SP_SUL!D278)</f>
        <v>A84</v>
      </c>
      <c r="H275" s="145" t="str">
        <f>IF(SP_SUL!F278="","*",SP_SUL!F278)</f>
        <v>DETECÇÃO - RONDA 7 DIAS</v>
      </c>
      <c r="I275" s="145" t="str">
        <f>IF(SP_SUL!H278="","*",SP_SUL!H278)</f>
        <v>ZEV-2</v>
      </c>
      <c r="J275" s="145" t="str">
        <f>IF(SP_SUL!I278="","*",SP_SUL!I278)</f>
        <v>ZPT109</v>
      </c>
      <c r="K275" s="139" t="str">
        <f>IF(SP_SUL!M278="","*",SP_SUL!M278)</f>
        <v>ZEV-ZPT</v>
      </c>
      <c r="L275" s="139" t="str">
        <f>IF(SP_SUL!N278="","*",SP_SUL!N278)</f>
        <v>ZEVZPT</v>
      </c>
      <c r="M275" s="140">
        <f>IF(SP_SUL!J278="","*",SP_SUL!J278)</f>
        <v>92</v>
      </c>
      <c r="N275" s="144">
        <f>IF(SP_SUL!K278="","*",SP_SUL!K278)</f>
        <v>66</v>
      </c>
      <c r="O275" s="144" t="str">
        <f>IF(SP_SUL!L278="","*",SP_SUL!L278)</f>
        <v>-</v>
      </c>
      <c r="P275" s="143">
        <f>IF(SP_SUL!O278="","*",SP_SUL!O278)</f>
        <v>0.3125</v>
      </c>
      <c r="Q275" s="143">
        <f>IF(SP_SUL!P278="","*",SP_SUL!P278)</f>
        <v>4.1666666666666664E-2</v>
      </c>
      <c r="R275" s="145" t="str">
        <f>IF(SP_SUL!Q278="","*",CONCATENATE(SP_SUL!Q278," ",SP_SUL!R278))</f>
        <v>52 KM</v>
      </c>
      <c r="S275" s="145" t="str">
        <f>IF(SP_SUL!V278="","*",SP_SUL!V278)</f>
        <v>Jhon</v>
      </c>
      <c r="T275" s="145" t="str">
        <f>IF(SP_SUL!W278="","*",SP_SUL!W278)</f>
        <v>R7D</v>
      </c>
      <c r="U275" s="137">
        <f ca="1">_xlfn.XLOOKUP(G275&amp;$U$2,BS_CONTROLE[CHAVE],BS_CONTROLE[Quantidade_11],"-")</f>
        <v>84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*</v>
      </c>
      <c r="B276" s="146" t="str">
        <f>IF(SP_SUL!X279="","*",SP_SUL!X279)</f>
        <v>Oportunidade</v>
      </c>
      <c r="C276" s="146" t="str">
        <f>IF(SP_SUL!Z279="","*",SP_SUL!Z279)</f>
        <v>*</v>
      </c>
      <c r="D276" s="139" t="str">
        <f>IF(SP_SUL!S279="","*",SP_SUL!S279)</f>
        <v>SP SUL</v>
      </c>
      <c r="E276" s="139" t="str">
        <f>IF(SP_SUL!T279="","*",SP_SUL!T279)</f>
        <v>ZPT-ZPG</v>
      </c>
      <c r="F276" s="145">
        <f>IF(SP_SUL!B279="","*",SP_SUL!B279)</f>
        <v>46064</v>
      </c>
      <c r="G276" s="145" t="str">
        <f>IF(SP_SUL!D279="","*",SP_SUL!D279)</f>
        <v>DIEGO (TF-42)</v>
      </c>
      <c r="H276" s="145" t="str">
        <f>IF(SP_SUL!F279="","*",SP_SUL!F279)</f>
        <v>LIMPEZA LASTRO</v>
      </c>
      <c r="I276" s="145" t="str">
        <f>IF(SP_SUL!H279="","*",SP_SUL!H279)</f>
        <v>-</v>
      </c>
      <c r="J276" s="145" t="str">
        <f>IF(SP_SUL!I279="","*",SP_SUL!I279)</f>
        <v>-</v>
      </c>
      <c r="K276" s="139" t="str">
        <f>IF(SP_SUL!M279="","*",SP_SUL!M279)</f>
        <v>PAT-ZGM</v>
      </c>
      <c r="L276" s="139" t="str">
        <f>IF(SP_SUL!N279="","*",SP_SUL!N279)</f>
        <v>PAT1102</v>
      </c>
      <c r="M276" s="140">
        <f>IF(SP_SUL!J279="","*",SP_SUL!J279)</f>
        <v>53</v>
      </c>
      <c r="N276" s="144">
        <f>IF(SP_SUL!K279="","*",SP_SUL!K279)</f>
        <v>109.05</v>
      </c>
      <c r="O276" s="144" t="str">
        <f>IF(SP_SUL!L279="","*",SP_SUL!L279)</f>
        <v>-</v>
      </c>
      <c r="P276" s="143">
        <f>IF(SP_SUL!O279="","*",SP_SUL!O279)</f>
        <v>0.41666666666666669</v>
      </c>
      <c r="Q276" s="143">
        <f>IF(SP_SUL!P279="","*",SP_SUL!P279)</f>
        <v>8.3333333333333329E-2</v>
      </c>
      <c r="R276" s="145" t="str">
        <f>IF(SP_SUL!Q279="","*",CONCATENATE(SP_SUL!Q279," ",SP_SUL!R279))</f>
        <v>30 M</v>
      </c>
      <c r="S276" s="145" t="str">
        <f>IF(SP_SUL!V279="","*",SP_SUL!V279)</f>
        <v>Moises</v>
      </c>
      <c r="T276" s="145" t="str">
        <f>IF(SP_SUL!W279="","*",SP_SUL!W279)</f>
        <v>Limpeza de lastro</v>
      </c>
      <c r="U276" s="137">
        <f ca="1">_xlfn.XLOOKUP(G276&amp;$U$2,BS_CONTROLE[CHAVE],BS_CONTROLE[Quantidade_11],"-")</f>
        <v>200</v>
      </c>
      <c r="V276" s="137">
        <f ca="1">_xlfn.XLOOKUP(G276&amp;$V$2,BS_CONTROLE[CHAVE],BS_CONTROLE[Quantidade_11],"-")</f>
        <v>0</v>
      </c>
      <c r="W276" s="137">
        <f ca="1">_xlfn.XLOOKUP(G276&amp;$W$2,BS_CONTROLE[CHAVE],BS_CONTROLE[Quantidade_11],"-")</f>
        <v>50</v>
      </c>
    </row>
    <row r="277" spans="1:23" hidden="1">
      <c r="A277" s="146" t="str">
        <f>IF(SP_SUL!Y280="","*",SP_SUL!Y280)</f>
        <v>*</v>
      </c>
      <c r="B277" s="146" t="str">
        <f>IF(SP_SUL!X280="","*",SP_SUL!X280)</f>
        <v>Oportunidade</v>
      </c>
      <c r="C277" s="146" t="str">
        <f>IF(SP_SUL!Z280="","*",SP_SUL!Z280)</f>
        <v>*</v>
      </c>
      <c r="D277" s="139" t="str">
        <f>IF(SP_SUL!S280="","*",SP_SUL!S280)</f>
        <v>SP SUL</v>
      </c>
      <c r="E277" s="139" t="str">
        <f>IF(SP_SUL!T280="","*",SP_SUL!T280)</f>
        <v>ZPT-ZPG</v>
      </c>
      <c r="F277" s="145">
        <f>IF(SP_SUL!B280="","*",SP_SUL!B280)</f>
        <v>46064</v>
      </c>
      <c r="G277" s="145" t="str">
        <f>IF(SP_SUL!D280="","*",SP_SUL!D280)</f>
        <v>EXPANSÃO TURMA 1</v>
      </c>
      <c r="H277" s="145" t="str">
        <f>IF(SP_SUL!F280="","*",SP_SUL!F280)</f>
        <v>EXPANSÃO - OUTRA ATIVIDADE</v>
      </c>
      <c r="I277" s="145" t="str">
        <f>IF(SP_SUL!H280="","*",SP_SUL!H280)</f>
        <v>-</v>
      </c>
      <c r="J277" s="145" t="str">
        <f>IF(SP_SUL!I280="","*",SP_SUL!I280)</f>
        <v>-</v>
      </c>
      <c r="K277" s="139" t="str">
        <f>IF(SP_SUL!M280="","*",SP_SUL!M280)</f>
        <v>ZZV-ZPG</v>
      </c>
      <c r="L277" s="139" t="str">
        <f>IF(SP_SUL!N280="","*",SP_SUL!N280)</f>
        <v>ZPGZZV</v>
      </c>
      <c r="M277" s="140">
        <f>IF(SP_SUL!J280="","*",SP_SUL!J280)</f>
        <v>53</v>
      </c>
      <c r="N277" s="144">
        <f>IF(SP_SUL!K280="","*",SP_SUL!K280)</f>
        <v>123.35</v>
      </c>
      <c r="O277" s="144" t="str">
        <f>IF(SP_SUL!L280="","*",SP_SUL!L280)</f>
        <v>-</v>
      </c>
      <c r="P277" s="143">
        <f>IF(SP_SUL!O280="","*",SP_SUL!O280)</f>
        <v>0.33333333333333331</v>
      </c>
      <c r="Q277" s="143">
        <f>IF(SP_SUL!P280="","*",SP_SUL!P280)</f>
        <v>8.3333333333333329E-2</v>
      </c>
      <c r="R277" s="145" t="str">
        <f>IF(SP_SUL!Q280="","*",CONCATENATE(SP_SUL!Q280," ",SP_SUL!R280))</f>
        <v>1 BINÁRIO</v>
      </c>
      <c r="S277" s="145" t="str">
        <f>IF(SP_SUL!V280="","*",SP_SUL!V280)</f>
        <v>Pedro</v>
      </c>
      <c r="T277" s="145" t="str">
        <f>IF(SP_SUL!W280="","*",SP_SUL!W280)</f>
        <v>Içamento de peças de concreto para o viaduto</v>
      </c>
      <c r="U277" s="137">
        <f ca="1">_xlfn.XLOOKUP(G277&amp;$U$2,BS_CONTROLE[CHAVE],BS_CONTROLE[Quantidade_11],"-")</f>
        <v>0</v>
      </c>
      <c r="V277" s="137" t="str">
        <f ca="1">_xlfn.XLOOKUP(G277&amp;$V$2,BS_CONTROLE[CHAVE],BS_CONTROLE[Quantidade_11],"-")</f>
        <v>-</v>
      </c>
      <c r="W277" s="137">
        <f ca="1">_xlfn.XLOOKUP(G277&amp;$W$2,BS_CONTROLE[CHAVE],BS_CONTROLE[Quantidade_11],"-")</f>
        <v>0</v>
      </c>
    </row>
    <row r="278" spans="1:23" hidden="1">
      <c r="A278" s="146" t="str">
        <f>IF(SP_SUL!Y281="","*",SP_SUL!Y281)</f>
        <v>*</v>
      </c>
      <c r="B278" s="146" t="str">
        <f>IF(SP_SUL!X281="","*",SP_SUL!X281)</f>
        <v>Oportunidade</v>
      </c>
      <c r="C278" s="146" t="str">
        <f>IF(SP_SUL!Z281="","*",SP_SUL!Z281)</f>
        <v>*</v>
      </c>
      <c r="D278" s="139" t="str">
        <f>IF(SP_SUL!S281="","*",SP_SUL!S281)</f>
        <v>SP SUL</v>
      </c>
      <c r="E278" s="139" t="str">
        <f>IF(SP_SUL!T281="","*",SP_SUL!T281)</f>
        <v>ZPT-ZPG</v>
      </c>
      <c r="F278" s="145">
        <f>IF(SP_SUL!B281="","*",SP_SUL!B281)</f>
        <v>46064</v>
      </c>
      <c r="G278" s="145" t="str">
        <f>IF(SP_SUL!D281="","*",SP_SUL!D281)</f>
        <v>EXPANSÃO TURMA 1</v>
      </c>
      <c r="H278" s="145" t="str">
        <f>IF(SP_SUL!F281="","*",SP_SUL!F281)</f>
        <v>EXPANSÃO - SOLDA</v>
      </c>
      <c r="I278" s="145" t="str">
        <f>IF(SP_SUL!H281="","*",SP_SUL!H281)</f>
        <v>-</v>
      </c>
      <c r="J278" s="145" t="str">
        <f>IF(SP_SUL!I281="","*",SP_SUL!I281)</f>
        <v>-</v>
      </c>
      <c r="K278" s="139" t="str">
        <f>IF(SP_SUL!M281="","*",SP_SUL!M281)</f>
        <v>ZZV-ZPG</v>
      </c>
      <c r="L278" s="139" t="str">
        <f>IF(SP_SUL!N281="","*",SP_SUL!N281)</f>
        <v>ZPGRUM2</v>
      </c>
      <c r="M278" s="140">
        <f>IF(SP_SUL!J281="","*",SP_SUL!J281)</f>
        <v>53</v>
      </c>
      <c r="N278" s="144">
        <f>IF(SP_SUL!K281="","*",SP_SUL!K281)</f>
        <v>123.76</v>
      </c>
      <c r="O278" s="144" t="str">
        <f>IF(SP_SUL!L281="","*",SP_SUL!L281)</f>
        <v>-</v>
      </c>
      <c r="P278" s="143">
        <f>IF(SP_SUL!O281="","*",SP_SUL!O281)</f>
        <v>0.33333333333333331</v>
      </c>
      <c r="Q278" s="143">
        <f>IF(SP_SUL!P281="","*",SP_SUL!P281)</f>
        <v>8.3333333333333329E-2</v>
      </c>
      <c r="R278" s="145" t="str">
        <f>IF(SP_SUL!Q281="","*",CONCATENATE(SP_SUL!Q281," ",SP_SUL!R281))</f>
        <v>1 Nº DE SOLDA</v>
      </c>
      <c r="S278" s="145" t="str">
        <f>IF(SP_SUL!V281="","*",SP_SUL!V281)</f>
        <v>Pedro</v>
      </c>
      <c r="T278" s="145" t="str">
        <f>IF(SP_SUL!W281="","*",SP_SUL!W281)</f>
        <v xml:space="preserve">Execução de solda - Condicionado a temperatura </v>
      </c>
      <c r="U278" s="137">
        <f ca="1">_xlfn.XLOOKUP(G278&amp;$U$2,BS_CONTROLE[CHAVE],BS_CONTROLE[Quantidade_11],"-")</f>
        <v>0</v>
      </c>
      <c r="V278" s="137" t="str">
        <f ca="1">_xlfn.XLOOKUP(G278&amp;$V$2,BS_CONTROLE[CHAVE],BS_CONTROLE[Quantidade_11],"-")</f>
        <v>-</v>
      </c>
      <c r="W278" s="137">
        <f ca="1">_xlfn.XLOOKUP(G278&amp;$W$2,BS_CONTROLE[CHAVE],BS_CONTROLE[Quantidade_11],"-")</f>
        <v>0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*</v>
      </c>
      <c r="B281" s="146" t="str">
        <f>IF(SP_SUL!X284="","*",SP_SUL!X284)</f>
        <v>*</v>
      </c>
      <c r="C281" s="146" t="str">
        <f>IF(SP_SUL!Z284="","*",SP_SUL!Z284)</f>
        <v>*</v>
      </c>
      <c r="D281" s="139" t="str">
        <f>IF(SP_SUL!S284="","*",SP_SUL!S284)</f>
        <v>-</v>
      </c>
      <c r="E281" s="139" t="str">
        <f>IF(SP_SUL!T284="","*",SP_SUL!T284)</f>
        <v>-</v>
      </c>
      <c r="F281" s="145" t="str">
        <f>IF(SP_SUL!B284="","*",SP_SUL!B284)</f>
        <v>*</v>
      </c>
      <c r="G281" s="145" t="str">
        <f>IF(SP_SUL!D284="","*",SP_SUL!D284)</f>
        <v>*</v>
      </c>
      <c r="H281" s="145" t="str">
        <f>IF(SP_SUL!F284="","*",SP_SUL!F284)</f>
        <v>*</v>
      </c>
      <c r="I281" s="145" t="str">
        <f>IF(SP_SUL!H284="","*",SP_SUL!H284)</f>
        <v>*</v>
      </c>
      <c r="J281" s="145" t="str">
        <f>IF(SP_SUL!I284="","*",SP_SUL!I284)</f>
        <v>*</v>
      </c>
      <c r="K281" s="139" t="str">
        <f>IF(SP_SUL!M284="","*",SP_SUL!M284)</f>
        <v>-</v>
      </c>
      <c r="L281" s="139" t="str">
        <f>IF(SP_SUL!N284="","*",SP_SUL!N284)</f>
        <v>-</v>
      </c>
      <c r="M281" s="140" t="str">
        <f>IF(SP_SUL!J284="","*",SP_SUL!J284)</f>
        <v>*</v>
      </c>
      <c r="N281" s="144" t="str">
        <f>IF(SP_SUL!K284="","*",SP_SUL!K284)</f>
        <v>*</v>
      </c>
      <c r="O281" s="144" t="str">
        <f>IF(SP_SUL!L284="","*",SP_SUL!L284)</f>
        <v>*</v>
      </c>
      <c r="P281" s="143" t="str">
        <f>IF(SP_SUL!O284="","*",SP_SUL!O284)</f>
        <v>*</v>
      </c>
      <c r="Q281" s="143" t="str">
        <f>IF(SP_SUL!P284="","*",SP_SUL!P284)</f>
        <v>*</v>
      </c>
      <c r="R281" s="145" t="str">
        <f>IF(SP_SUL!Q284="","*",CONCATENATE(SP_SUL!Q284," ",SP_SUL!R284))</f>
        <v>*</v>
      </c>
      <c r="S281" s="145" t="str">
        <f>IF(SP_SUL!V284="","*",SP_SUL!V284)</f>
        <v>*</v>
      </c>
      <c r="T281" s="145" t="str">
        <f>IF(SP_SUL!W284="","*",SP_SUL!W284)</f>
        <v>*</v>
      </c>
      <c r="U281" s="137" t="str">
        <f ca="1">_xlfn.XLOOKUP(G281&amp;$U$2,BS_CONTROLE[CHAVE],BS_CONTROLE[Quantidade_11],"-")</f>
        <v>-</v>
      </c>
      <c r="V281" s="137" t="str">
        <f ca="1">_xlfn.XLOOKUP(G281&amp;$V$2,BS_CONTROLE[CHAVE],BS_CONTROLE[Quantidade_11],"-")</f>
        <v>-</v>
      </c>
      <c r="W281" s="137" t="str">
        <f ca="1">_xlfn.XLOOKUP(G281&amp;$W$2,BS_CONTROLE[CHAVE],BS_CONTROLE[Quantidade_11],"-")</f>
        <v>-</v>
      </c>
    </row>
    <row r="282" spans="1:23" hidden="1">
      <c r="A282" s="146" t="str">
        <f>IF(SP_SUL!Y285="","*",SP_SUL!Y285)</f>
        <v>*</v>
      </c>
      <c r="B282" s="146" t="str">
        <f>IF(SP_SUL!X285="","*",SP_SUL!X285)</f>
        <v>*</v>
      </c>
      <c r="C282" s="146" t="str">
        <f>IF(SP_SUL!Z285="","*",SP_SUL!Z285)</f>
        <v>*</v>
      </c>
      <c r="D282" s="139" t="str">
        <f>IF(SP_SUL!S285="","*",SP_SUL!S285)</f>
        <v>-</v>
      </c>
      <c r="E282" s="139" t="str">
        <f>IF(SP_SUL!T285="","*",SP_SUL!T285)</f>
        <v>-</v>
      </c>
      <c r="F282" s="145" t="str">
        <f>IF(SP_SUL!B285="","*",SP_SUL!B285)</f>
        <v>*</v>
      </c>
      <c r="G282" s="145" t="str">
        <f>IF(SP_SUL!D285="","*",SP_SUL!D285)</f>
        <v>*</v>
      </c>
      <c r="H282" s="145" t="str">
        <f>IF(SP_SUL!F285="","*",SP_SUL!F285)</f>
        <v>*</v>
      </c>
      <c r="I282" s="145" t="str">
        <f>IF(SP_SUL!H285="","*",SP_SUL!H285)</f>
        <v>*</v>
      </c>
      <c r="J282" s="145" t="str">
        <f>IF(SP_SUL!I285="","*",SP_SUL!I285)</f>
        <v>*</v>
      </c>
      <c r="K282" s="139" t="str">
        <f>IF(SP_SUL!M285="","*",SP_SUL!M285)</f>
        <v>-</v>
      </c>
      <c r="L282" s="139" t="str">
        <f>IF(SP_SUL!N285="","*",SP_SUL!N285)</f>
        <v>-</v>
      </c>
      <c r="M282" s="140" t="str">
        <f>IF(SP_SUL!J285="","*",SP_SUL!J285)</f>
        <v>*</v>
      </c>
      <c r="N282" s="144" t="str">
        <f>IF(SP_SUL!K285="","*",SP_SUL!K285)</f>
        <v>*</v>
      </c>
      <c r="O282" s="144" t="str">
        <f>IF(SP_SUL!L285="","*",SP_SUL!L285)</f>
        <v>*</v>
      </c>
      <c r="P282" s="143" t="str">
        <f>IF(SP_SUL!O285="","*",SP_SUL!O285)</f>
        <v>*</v>
      </c>
      <c r="Q282" s="143" t="str">
        <f>IF(SP_SUL!P285="","*",SP_SUL!P285)</f>
        <v>*</v>
      </c>
      <c r="R282" s="145" t="str">
        <f>IF(SP_SUL!Q285="","*",CONCATENATE(SP_SUL!Q285," ",SP_SUL!R285))</f>
        <v>*</v>
      </c>
      <c r="S282" s="145" t="str">
        <f>IF(SP_SUL!V285="","*",SP_SUL!V285)</f>
        <v>*</v>
      </c>
      <c r="T282" s="145" t="str">
        <f>IF(SP_SUL!W285="","*",SP_SUL!W285)</f>
        <v>*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*</v>
      </c>
      <c r="B283" s="146" t="str">
        <f>IF(SP_SUL!X286="","*",SP_SUL!X286)</f>
        <v>*</v>
      </c>
      <c r="C283" s="146" t="str">
        <f>IF(SP_SUL!Z286="","*",SP_SUL!Z286)</f>
        <v>*</v>
      </c>
      <c r="D283" s="139" t="str">
        <f>IF(SP_SUL!S286="","*",SP_SUL!S286)</f>
        <v>-</v>
      </c>
      <c r="E283" s="139" t="str">
        <f>IF(SP_SUL!T286="","*",SP_SUL!T286)</f>
        <v>-</v>
      </c>
      <c r="F283" s="145" t="str">
        <f>IF(SP_SUL!B286="","*",SP_SUL!B286)</f>
        <v>*</v>
      </c>
      <c r="G283" s="145" t="str">
        <f>IF(SP_SUL!D286="","*",SP_SUL!D286)</f>
        <v>*</v>
      </c>
      <c r="H283" s="145" t="str">
        <f>IF(SP_SUL!F286="","*",SP_SUL!F286)</f>
        <v>*</v>
      </c>
      <c r="I283" s="145" t="str">
        <f>IF(SP_SUL!H286="","*",SP_SUL!H286)</f>
        <v>*</v>
      </c>
      <c r="J283" s="145" t="str">
        <f>IF(SP_SUL!I286="","*",SP_SUL!I286)</f>
        <v>*</v>
      </c>
      <c r="K283" s="139" t="str">
        <f>IF(SP_SUL!M286="","*",SP_SUL!M286)</f>
        <v>-</v>
      </c>
      <c r="L283" s="139" t="str">
        <f>IF(SP_SUL!N286="","*",SP_SUL!N286)</f>
        <v>-</v>
      </c>
      <c r="M283" s="140" t="str">
        <f>IF(SP_SUL!J286="","*",SP_SUL!J286)</f>
        <v>*</v>
      </c>
      <c r="N283" s="144" t="str">
        <f>IF(SP_SUL!K286="","*",SP_SUL!K286)</f>
        <v>*</v>
      </c>
      <c r="O283" s="144" t="str">
        <f>IF(SP_SUL!L286="","*",SP_SUL!L286)</f>
        <v>*</v>
      </c>
      <c r="P283" s="143" t="str">
        <f>IF(SP_SUL!O286="","*",SP_SUL!O286)</f>
        <v>*</v>
      </c>
      <c r="Q283" s="143" t="str">
        <f>IF(SP_SUL!P286="","*",SP_SUL!P286)</f>
        <v>*</v>
      </c>
      <c r="R283" s="145" t="str">
        <f>IF(SP_SUL!Q286="","*",CONCATENATE(SP_SUL!Q286," ",SP_SUL!R286))</f>
        <v>*</v>
      </c>
      <c r="S283" s="145" t="str">
        <f>IF(SP_SUL!V286="","*",SP_SUL!V286)</f>
        <v>*</v>
      </c>
      <c r="T283" s="145" t="str">
        <f>IF(SP_SUL!W286="","*",SP_SUL!W286)</f>
        <v>*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*</v>
      </c>
      <c r="B285" s="146" t="str">
        <f>IF(SP_SUL!X288="","*",SP_SUL!X288)</f>
        <v>*</v>
      </c>
      <c r="C285" s="146" t="str">
        <f>IF(SP_SUL!Z288="","*",SP_SUL!Z288)</f>
        <v>*</v>
      </c>
      <c r="D285" s="139" t="str">
        <f>IF(SP_SUL!S288="","*",SP_SUL!S288)</f>
        <v>-</v>
      </c>
      <c r="E285" s="139" t="str">
        <f>IF(SP_SUL!T288="","*",SP_SUL!T288)</f>
        <v>-</v>
      </c>
      <c r="F285" s="145" t="str">
        <f>IF(SP_SUL!B288="","*",SP_SUL!B288)</f>
        <v>*</v>
      </c>
      <c r="G285" s="145" t="str">
        <f>IF(SP_SUL!D288="","*",SP_SUL!D288)</f>
        <v>*</v>
      </c>
      <c r="H285" s="145" t="str">
        <f>IF(SP_SUL!F288="","*",SP_SUL!F288)</f>
        <v>*</v>
      </c>
      <c r="I285" s="145" t="str">
        <f>IF(SP_SUL!H288="","*",SP_SUL!H288)</f>
        <v>*</v>
      </c>
      <c r="J285" s="145" t="str">
        <f>IF(SP_SUL!I288="","*",SP_SUL!I288)</f>
        <v>*</v>
      </c>
      <c r="K285" s="139" t="str">
        <f>IF(SP_SUL!M288="","*",SP_SUL!M288)</f>
        <v>-</v>
      </c>
      <c r="L285" s="139" t="str">
        <f>IF(SP_SUL!N288="","*",SP_SUL!N288)</f>
        <v>-</v>
      </c>
      <c r="M285" s="140" t="str">
        <f>IF(SP_SUL!J288="","*",SP_SUL!J288)</f>
        <v>*</v>
      </c>
      <c r="N285" s="144" t="str">
        <f>IF(SP_SUL!K288="","*",SP_SUL!K288)</f>
        <v>*</v>
      </c>
      <c r="O285" s="144" t="str">
        <f>IF(SP_SUL!L288="","*",SP_SUL!L288)</f>
        <v>*</v>
      </c>
      <c r="P285" s="143" t="str">
        <f>IF(SP_SUL!O288="","*",SP_SUL!O288)</f>
        <v>*</v>
      </c>
      <c r="Q285" s="143" t="str">
        <f>IF(SP_SUL!P288="","*",SP_SUL!P288)</f>
        <v>*</v>
      </c>
      <c r="R285" s="145" t="str">
        <f>IF(SP_SUL!Q288="","*",CONCATENATE(SP_SUL!Q288," ",SP_SUL!R288))</f>
        <v>*</v>
      </c>
      <c r="S285" s="145" t="str">
        <f>IF(SP_SUL!V288="","*",SP_SUL!V288)</f>
        <v>*</v>
      </c>
      <c r="T285" s="145" t="str">
        <f>IF(SP_SUL!W288="","*",SP_SUL!W288)</f>
        <v>*</v>
      </c>
      <c r="U285" s="137" t="str">
        <f ca="1">_xlfn.XLOOKUP(G285&amp;$U$2,BS_CONTROLE[CHAVE],BS_CONTROLE[Quantidade_11],"-")</f>
        <v>-</v>
      </c>
      <c r="V285" s="137" t="str">
        <f ca="1">_xlfn.XLOOKUP(G285&amp;$V$2,BS_CONTROLE[CHAVE],BS_CONTROLE[Quantidade_11],"-")</f>
        <v>-</v>
      </c>
      <c r="W285" s="137" t="str">
        <f ca="1">_xlfn.XLOOKUP(G285&amp;$W$2,BS_CONTROLE[CHAVE],BS_CONTROLE[Quantidade_11],"-")</f>
        <v>-</v>
      </c>
    </row>
    <row r="286" spans="1:23" hidden="1">
      <c r="A286" s="146" t="str">
        <f>IF(SP_SUL!Y289="","*",SP_SUL!Y289)</f>
        <v>*</v>
      </c>
      <c r="B286" s="146" t="str">
        <f>IF(SP_SUL!X289="","*",SP_SUL!X289)</f>
        <v>*</v>
      </c>
      <c r="C286" s="146" t="str">
        <f>IF(SP_SUL!Z289="","*",SP_SUL!Z289)</f>
        <v>*</v>
      </c>
      <c r="D286" s="139" t="str">
        <f>IF(SP_SUL!S289="","*",SP_SUL!S289)</f>
        <v>-</v>
      </c>
      <c r="E286" s="139" t="str">
        <f>IF(SP_SUL!T289="","*",SP_SUL!T289)</f>
        <v>-</v>
      </c>
      <c r="F286" s="145" t="str">
        <f>IF(SP_SUL!B289="","*",SP_SUL!B289)</f>
        <v>*</v>
      </c>
      <c r="G286" s="145" t="str">
        <f>IF(SP_SUL!D289="","*",SP_SUL!D289)</f>
        <v>*</v>
      </c>
      <c r="H286" s="145" t="str">
        <f>IF(SP_SUL!F289="","*",SP_SUL!F289)</f>
        <v>*</v>
      </c>
      <c r="I286" s="145" t="str">
        <f>IF(SP_SUL!H289="","*",SP_SUL!H289)</f>
        <v>*</v>
      </c>
      <c r="J286" s="145" t="str">
        <f>IF(SP_SUL!I289="","*",SP_SUL!I289)</f>
        <v>*</v>
      </c>
      <c r="K286" s="139" t="str">
        <f>IF(SP_SUL!M289="","*",SP_SUL!M289)</f>
        <v>-</v>
      </c>
      <c r="L286" s="139" t="str">
        <f>IF(SP_SUL!N289="","*",SP_SUL!N289)</f>
        <v>-</v>
      </c>
      <c r="M286" s="140" t="str">
        <f>IF(SP_SUL!J289="","*",SP_SUL!J289)</f>
        <v>*</v>
      </c>
      <c r="N286" s="144" t="str">
        <f>IF(SP_SUL!K289="","*",SP_SUL!K289)</f>
        <v>*</v>
      </c>
      <c r="O286" s="144" t="str">
        <f>IF(SP_SUL!L289="","*",SP_SUL!L289)</f>
        <v>*</v>
      </c>
      <c r="P286" s="143" t="str">
        <f>IF(SP_SUL!O289="","*",SP_SUL!O289)</f>
        <v>*</v>
      </c>
      <c r="Q286" s="143" t="str">
        <f>IF(SP_SUL!P289="","*",SP_SUL!P289)</f>
        <v>*</v>
      </c>
      <c r="R286" s="145" t="str">
        <f>IF(SP_SUL!Q289="","*",CONCATENATE(SP_SUL!Q289," ",SP_SUL!R289))</f>
        <v>*</v>
      </c>
      <c r="S286" s="145" t="str">
        <f>IF(SP_SUL!V289="","*",SP_SUL!V289)</f>
        <v>*</v>
      </c>
      <c r="T286" s="145" t="str">
        <f>IF(SP_SUL!W289="","*",SP_SUL!W289)</f>
        <v>*</v>
      </c>
      <c r="U286" s="137" t="str">
        <f ca="1">_xlfn.XLOOKUP(G286&amp;$U$2,BS_CONTROLE[CHAVE],BS_CONTROLE[Quantidade_11],"-")</f>
        <v>-</v>
      </c>
      <c r="V286" s="137" t="str">
        <f ca="1">_xlfn.XLOOKUP(G286&amp;$V$2,BS_CONTROLE[CHAVE],BS_CONTROLE[Quantidade_11],"-")</f>
        <v>-</v>
      </c>
      <c r="W286" s="137" t="str">
        <f ca="1">_xlfn.XLOOKUP(G286&amp;$W$2,BS_CONTROLE[CHAVE],BS_CONTROLE[Quantidade_11],"-")</f>
        <v>-</v>
      </c>
    </row>
    <row r="287" spans="1:23" hidden="1">
      <c r="A287" s="146" t="str">
        <f>IF(SP_SUL!Y290="","*",SP_SUL!Y290)</f>
        <v>*</v>
      </c>
      <c r="B287" s="146" t="str">
        <f>IF(SP_SUL!X290="","*",SP_SUL!X290)</f>
        <v>*</v>
      </c>
      <c r="C287" s="146" t="str">
        <f>IF(SP_SUL!Z290="","*",SP_SUL!Z290)</f>
        <v>*</v>
      </c>
      <c r="D287" s="139" t="str">
        <f>IF(SP_SUL!S290="","*",SP_SUL!S290)</f>
        <v>-</v>
      </c>
      <c r="E287" s="139" t="str">
        <f>IF(SP_SUL!T290="","*",SP_SUL!T290)</f>
        <v>-</v>
      </c>
      <c r="F287" s="145" t="str">
        <f>IF(SP_SUL!B290="","*",SP_SUL!B290)</f>
        <v>*</v>
      </c>
      <c r="G287" s="145" t="str">
        <f>IF(SP_SUL!D290="","*",SP_SUL!D290)</f>
        <v>*</v>
      </c>
      <c r="H287" s="145" t="str">
        <f>IF(SP_SUL!F290="","*",SP_SUL!F290)</f>
        <v>*</v>
      </c>
      <c r="I287" s="145" t="str">
        <f>IF(SP_SUL!H290="","*",SP_SUL!H290)</f>
        <v>*</v>
      </c>
      <c r="J287" s="145" t="str">
        <f>IF(SP_SUL!I290="","*",SP_SUL!I290)</f>
        <v>*</v>
      </c>
      <c r="K287" s="139" t="str">
        <f>IF(SP_SUL!M290="","*",SP_SUL!M290)</f>
        <v>-</v>
      </c>
      <c r="L287" s="139" t="str">
        <f>IF(SP_SUL!N290="","*",SP_SUL!N290)</f>
        <v>-</v>
      </c>
      <c r="M287" s="140" t="str">
        <f>IF(SP_SUL!J290="","*",SP_SUL!J290)</f>
        <v>*</v>
      </c>
      <c r="N287" s="144" t="str">
        <f>IF(SP_SUL!K290="","*",SP_SUL!K290)</f>
        <v>*</v>
      </c>
      <c r="O287" s="144" t="str">
        <f>IF(SP_SUL!L290="","*",SP_SUL!L290)</f>
        <v>*</v>
      </c>
      <c r="P287" s="143" t="str">
        <f>IF(SP_SUL!O290="","*",SP_SUL!O290)</f>
        <v>*</v>
      </c>
      <c r="Q287" s="143" t="str">
        <f>IF(SP_SUL!P290="","*",SP_SUL!P290)</f>
        <v>*</v>
      </c>
      <c r="R287" s="145" t="str">
        <f>IF(SP_SUL!Q290="","*",CONCATENATE(SP_SUL!Q290," ",SP_SUL!R290))</f>
        <v>*</v>
      </c>
      <c r="S287" s="145" t="str">
        <f>IF(SP_SUL!V290="","*",SP_SUL!V290)</f>
        <v>*</v>
      </c>
      <c r="T287" s="145" t="str">
        <f>IF(SP_SUL!W290="","*",SP_SUL!W290)</f>
        <v>*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IF(SP_SUL!Y291="","*",SP_SUL!Y291)</f>
        <v>*</v>
      </c>
      <c r="B288" s="146" t="str">
        <f>IF(SP_SUL!X291="","*",SP_SUL!X291)</f>
        <v>*</v>
      </c>
      <c r="C288" s="146" t="str">
        <f>IF(SP_SUL!Z291="","*",SP_SUL!Z291)</f>
        <v>*</v>
      </c>
      <c r="D288" s="139" t="str">
        <f>IF(SP_SUL!S291="","*",SP_SUL!S291)</f>
        <v>-</v>
      </c>
      <c r="E288" s="139" t="str">
        <f>IF(SP_SUL!T291="","*",SP_SUL!T291)</f>
        <v>-</v>
      </c>
      <c r="F288" s="145" t="str">
        <f>IF(SP_SUL!B291="","*",SP_SUL!B291)</f>
        <v>*</v>
      </c>
      <c r="G288" s="145" t="str">
        <f>IF(SP_SUL!D291="","*",SP_SUL!D291)</f>
        <v>*</v>
      </c>
      <c r="H288" s="145" t="str">
        <f>IF(SP_SUL!F291="","*",SP_SUL!F291)</f>
        <v>*</v>
      </c>
      <c r="I288" s="145" t="str">
        <f>IF(SP_SUL!H291="","*",SP_SUL!H291)</f>
        <v>*</v>
      </c>
      <c r="J288" s="145" t="str">
        <f>IF(SP_SUL!I291="","*",SP_SUL!I291)</f>
        <v>*</v>
      </c>
      <c r="K288" s="139" t="str">
        <f>IF(SP_SUL!M291="","*",SP_SUL!M291)</f>
        <v>-</v>
      </c>
      <c r="L288" s="139" t="str">
        <f>IF(SP_SUL!N291="","*",SP_SUL!N291)</f>
        <v>-</v>
      </c>
      <c r="M288" s="140" t="str">
        <f>IF(SP_SUL!J291="","*",SP_SUL!J291)</f>
        <v>*</v>
      </c>
      <c r="N288" s="144" t="str">
        <f>IF(SP_SUL!K291="","*",SP_SUL!K291)</f>
        <v>*</v>
      </c>
      <c r="O288" s="144" t="str">
        <f>IF(SP_SUL!L291="","*",SP_SUL!L291)</f>
        <v>*</v>
      </c>
      <c r="P288" s="143" t="str">
        <f>IF(SP_SUL!O291="","*",SP_SUL!O291)</f>
        <v>*</v>
      </c>
      <c r="Q288" s="143" t="str">
        <f>IF(SP_SUL!P291="","*",SP_SUL!P291)</f>
        <v>*</v>
      </c>
      <c r="R288" s="145" t="str">
        <f>IF(SP_SUL!Q291="","*",CONCATENATE(SP_SUL!Q291," ",SP_SUL!R291))</f>
        <v>*</v>
      </c>
      <c r="S288" s="145" t="str">
        <f>IF(SP_SUL!V291="","*",SP_SUL!V291)</f>
        <v>*</v>
      </c>
      <c r="T288" s="145" t="str">
        <f>IF(SP_SUL!W291="","*",SP_SUL!W291)</f>
        <v>*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*</v>
      </c>
      <c r="B291" s="146" t="str">
        <f>IF(SP_SUL!X294="","*",SP_SUL!X294)</f>
        <v>*</v>
      </c>
      <c r="C291" s="146" t="str">
        <f>IF(SP_SUL!Z294="","*",SP_SUL!Z294)</f>
        <v>*</v>
      </c>
      <c r="D291" s="139" t="str">
        <f>IF(SP_SUL!S294="","*",SP_SUL!S294)</f>
        <v>-</v>
      </c>
      <c r="E291" s="139" t="str">
        <f>IF(SP_SUL!T294="","*",SP_SUL!T294)</f>
        <v>-</v>
      </c>
      <c r="F291" s="145" t="str">
        <f>IF(SP_SUL!B294="","*",SP_SUL!B294)</f>
        <v>*</v>
      </c>
      <c r="G291" s="145" t="str">
        <f>IF(SP_SUL!D294="","*",SP_SUL!D294)</f>
        <v>*</v>
      </c>
      <c r="H291" s="145" t="str">
        <f>IF(SP_SUL!F294="","*",SP_SUL!F294)</f>
        <v>*</v>
      </c>
      <c r="I291" s="145" t="str">
        <f>IF(SP_SUL!H294="","*",SP_SUL!H294)</f>
        <v>*</v>
      </c>
      <c r="J291" s="145" t="str">
        <f>IF(SP_SUL!I294="","*",SP_SUL!I294)</f>
        <v>*</v>
      </c>
      <c r="K291" s="139" t="str">
        <f>IF(SP_SUL!M294="","*",SP_SUL!M294)</f>
        <v>-</v>
      </c>
      <c r="L291" s="139" t="str">
        <f>IF(SP_SUL!N294="","*",SP_SUL!N294)</f>
        <v>-</v>
      </c>
      <c r="M291" s="140" t="str">
        <f>IF(SP_SUL!J294="","*",SP_SUL!J294)</f>
        <v>*</v>
      </c>
      <c r="N291" s="144" t="str">
        <f>IF(SP_SUL!K294="","*",SP_SUL!K294)</f>
        <v>*</v>
      </c>
      <c r="O291" s="144" t="str">
        <f>IF(SP_SUL!L294="","*",SP_SUL!L294)</f>
        <v>*</v>
      </c>
      <c r="P291" s="143" t="str">
        <f>IF(SP_SUL!O294="","*",SP_SUL!O294)</f>
        <v>*</v>
      </c>
      <c r="Q291" s="143" t="str">
        <f>IF(SP_SUL!P294="","*",SP_SUL!P294)</f>
        <v>*</v>
      </c>
      <c r="R291" s="145" t="str">
        <f>IF(SP_SUL!Q294="","*",CONCATENATE(SP_SUL!Q294," ",SP_SUL!R294))</f>
        <v>*</v>
      </c>
      <c r="S291" s="145" t="str">
        <f>IF(SP_SUL!V294="","*",SP_SUL!V294)</f>
        <v>*</v>
      </c>
      <c r="T291" s="145" t="str">
        <f>IF(SP_SUL!W294="","*",SP_SUL!W294)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IF(SP_SUL!Y295="","*",SP_SUL!Y295)</f>
        <v>*</v>
      </c>
      <c r="B292" s="146" t="str">
        <f>IF(SP_SUL!X295="","*",SP_SUL!X295)</f>
        <v>*</v>
      </c>
      <c r="C292" s="146" t="str">
        <f>IF(SP_SUL!Z295="","*",SP_SUL!Z295)</f>
        <v>*</v>
      </c>
      <c r="D292" s="139" t="str">
        <f>IF(SP_SUL!S295="","*",SP_SUL!S295)</f>
        <v>-</v>
      </c>
      <c r="E292" s="139" t="str">
        <f>IF(SP_SUL!T295="","*",SP_SUL!T295)</f>
        <v>-</v>
      </c>
      <c r="F292" s="145" t="str">
        <f>IF(SP_SUL!B295="","*",SP_SUL!B295)</f>
        <v>*</v>
      </c>
      <c r="G292" s="145" t="str">
        <f>IF(SP_SUL!D295="","*",SP_SUL!D295)</f>
        <v>*</v>
      </c>
      <c r="H292" s="145" t="str">
        <f>IF(SP_SUL!F295="","*",SP_SUL!F295)</f>
        <v>*</v>
      </c>
      <c r="I292" s="145" t="str">
        <f>IF(SP_SUL!H295="","*",SP_SUL!H295)</f>
        <v>*</v>
      </c>
      <c r="J292" s="145" t="str">
        <f>IF(SP_SUL!I295="","*",SP_SUL!I295)</f>
        <v>*</v>
      </c>
      <c r="K292" s="139" t="str">
        <f>IF(SP_SUL!M295="","*",SP_SUL!M295)</f>
        <v>-</v>
      </c>
      <c r="L292" s="139" t="str">
        <f>IF(SP_SUL!N295="","*",SP_SUL!N295)</f>
        <v>-</v>
      </c>
      <c r="M292" s="140" t="str">
        <f>IF(SP_SUL!J295="","*",SP_SUL!J295)</f>
        <v>*</v>
      </c>
      <c r="N292" s="144" t="str">
        <f>IF(SP_SUL!K295="","*",SP_SUL!K295)</f>
        <v>*</v>
      </c>
      <c r="O292" s="144" t="str">
        <f>IF(SP_SUL!L295="","*",SP_SUL!L295)</f>
        <v>*</v>
      </c>
      <c r="P292" s="143" t="str">
        <f>IF(SP_SUL!O295="","*",SP_SUL!O295)</f>
        <v>*</v>
      </c>
      <c r="Q292" s="143" t="str">
        <f>IF(SP_SUL!P295="","*",SP_SUL!P295)</f>
        <v>*</v>
      </c>
      <c r="R292" s="145" t="str">
        <f>IF(SP_SUL!Q295="","*",CONCATENATE(SP_SUL!Q295," ",SP_SUL!R295))</f>
        <v>*</v>
      </c>
      <c r="S292" s="145" t="str">
        <f>IF(SP_SUL!V295="","*",SP_SUL!V295)</f>
        <v>*</v>
      </c>
      <c r="T292" s="145" t="str">
        <f>IF(SP_SUL!W295="","*",SP_SUL!W295)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IF(SP_SUL!Y296="","*",SP_SUL!Y296)</f>
        <v>*</v>
      </c>
      <c r="B293" s="146" t="str">
        <f>IF(SP_SUL!X296="","*",SP_SUL!X296)</f>
        <v>*</v>
      </c>
      <c r="C293" s="146" t="str">
        <f>IF(SP_SUL!Z296="","*",SP_SUL!Z296)</f>
        <v>*</v>
      </c>
      <c r="D293" s="139" t="str">
        <f>IF(SP_SUL!S296="","*",SP_SUL!S296)</f>
        <v>-</v>
      </c>
      <c r="E293" s="139" t="str">
        <f>IF(SP_SUL!T296="","*",SP_SUL!T296)</f>
        <v>-</v>
      </c>
      <c r="F293" s="145" t="str">
        <f>IF(SP_SUL!B296="","*",SP_SUL!B296)</f>
        <v>*</v>
      </c>
      <c r="G293" s="145" t="str">
        <f>IF(SP_SUL!D296="","*",SP_SUL!D296)</f>
        <v>*</v>
      </c>
      <c r="H293" s="145" t="str">
        <f>IF(SP_SUL!F296="","*",SP_SUL!F296)</f>
        <v>*</v>
      </c>
      <c r="I293" s="145" t="str">
        <f>IF(SP_SUL!H296="","*",SP_SUL!H296)</f>
        <v>*</v>
      </c>
      <c r="J293" s="145" t="str">
        <f>IF(SP_SUL!I296="","*",SP_SUL!I296)</f>
        <v>*</v>
      </c>
      <c r="K293" s="139" t="str">
        <f>IF(SP_SUL!M296="","*",SP_SUL!M296)</f>
        <v>-</v>
      </c>
      <c r="L293" s="139" t="str">
        <f>IF(SP_SUL!N296="","*",SP_SUL!N296)</f>
        <v>-</v>
      </c>
      <c r="M293" s="140" t="str">
        <f>IF(SP_SUL!J296="","*",SP_SUL!J296)</f>
        <v>*</v>
      </c>
      <c r="N293" s="144" t="str">
        <f>IF(SP_SUL!K296="","*",SP_SUL!K296)</f>
        <v>*</v>
      </c>
      <c r="O293" s="144" t="str">
        <f>IF(SP_SUL!L296="","*",SP_SUL!L296)</f>
        <v>*</v>
      </c>
      <c r="P293" s="143" t="str">
        <f>IF(SP_SUL!O296="","*",SP_SUL!O296)</f>
        <v>*</v>
      </c>
      <c r="Q293" s="143" t="str">
        <f>IF(SP_SUL!P296="","*",SP_SUL!P296)</f>
        <v>*</v>
      </c>
      <c r="R293" s="145" t="str">
        <f>IF(SP_SUL!Q296="","*",CONCATENATE(SP_SUL!Q296," ",SP_SUL!R296))</f>
        <v>*</v>
      </c>
      <c r="S293" s="145" t="str">
        <f>IF(SP_SUL!V296="","*",SP_SUL!V296)</f>
        <v>*</v>
      </c>
      <c r="T293" s="145" t="str">
        <f>IF(SP_SUL!W296="","*",SP_SUL!W296)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*</v>
      </c>
      <c r="B294" s="146" t="str">
        <f>IF(SP_SUL!X297="","*",SP_SUL!X297)</f>
        <v>*</v>
      </c>
      <c r="C294" s="146" t="str">
        <f>IF(SP_SUL!Z297="","*",SP_SUL!Z297)</f>
        <v>*</v>
      </c>
      <c r="D294" s="139" t="str">
        <f>IF(SP_SUL!S297="","*",SP_SUL!S297)</f>
        <v>-</v>
      </c>
      <c r="E294" s="139" t="str">
        <f>IF(SP_SUL!T297="","*",SP_SUL!T297)</f>
        <v>-</v>
      </c>
      <c r="F294" s="145" t="str">
        <f>IF(SP_SUL!B297="","*",SP_SUL!B297)</f>
        <v>*</v>
      </c>
      <c r="G294" s="145" t="str">
        <f>IF(SP_SUL!D297="","*",SP_SUL!D297)</f>
        <v>*</v>
      </c>
      <c r="H294" s="145" t="str">
        <f>IF(SP_SUL!F297="","*",SP_SUL!F297)</f>
        <v>*</v>
      </c>
      <c r="I294" s="145" t="str">
        <f>IF(SP_SUL!H297="","*",SP_SUL!H297)</f>
        <v>*</v>
      </c>
      <c r="J294" s="145" t="str">
        <f>IF(SP_SUL!I297="","*",SP_SUL!I297)</f>
        <v>*</v>
      </c>
      <c r="K294" s="139" t="str">
        <f>IF(SP_SUL!M297="","*",SP_SUL!M297)</f>
        <v>-</v>
      </c>
      <c r="L294" s="139" t="str">
        <f>IF(SP_SUL!N297="","*",SP_SUL!N297)</f>
        <v>-</v>
      </c>
      <c r="M294" s="140" t="str">
        <f>IF(SP_SUL!J297="","*",SP_SUL!J297)</f>
        <v>*</v>
      </c>
      <c r="N294" s="144" t="str">
        <f>IF(SP_SUL!K297="","*",SP_SUL!K297)</f>
        <v>*</v>
      </c>
      <c r="O294" s="144" t="str">
        <f>IF(SP_SUL!L297="","*",SP_SUL!L297)</f>
        <v>*</v>
      </c>
      <c r="P294" s="143" t="str">
        <f>IF(SP_SUL!O297="","*",SP_SUL!O297)</f>
        <v>*</v>
      </c>
      <c r="Q294" s="143" t="str">
        <f>IF(SP_SUL!P297="","*",SP_SUL!P297)</f>
        <v>*</v>
      </c>
      <c r="R294" s="145" t="str">
        <f>IF(SP_SUL!Q297="","*",CONCATENATE(SP_SUL!Q297," ",SP_SUL!R297))</f>
        <v>*</v>
      </c>
      <c r="S294" s="145" t="str">
        <f>IF(SP_SUL!V297="","*",SP_SUL!V297)</f>
        <v>*</v>
      </c>
      <c r="T294" s="145" t="str">
        <f>IF(SP_SUL!W297="","*",SP_SUL!W297)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IF(SP_SUL!Y298="","*",SP_SUL!Y298)</f>
        <v>*</v>
      </c>
      <c r="B295" s="146" t="str">
        <f>IF(SP_SUL!X298="","*",SP_SUL!X298)</f>
        <v>*</v>
      </c>
      <c r="C295" s="146" t="str">
        <f>IF(SP_SUL!Z298="","*",SP_SUL!Z298)</f>
        <v>*</v>
      </c>
      <c r="D295" s="139" t="str">
        <f>IF(SP_SUL!S298="","*",SP_SUL!S298)</f>
        <v>-</v>
      </c>
      <c r="E295" s="139" t="str">
        <f>IF(SP_SUL!T298="","*",SP_SUL!T298)</f>
        <v>-</v>
      </c>
      <c r="F295" s="145" t="str">
        <f>IF(SP_SUL!B298="","*",SP_SUL!B298)</f>
        <v>*</v>
      </c>
      <c r="G295" s="145" t="str">
        <f>IF(SP_SUL!D298="","*",SP_SUL!D298)</f>
        <v>*</v>
      </c>
      <c r="H295" s="145" t="str">
        <f>IF(SP_SUL!F298="","*",SP_SUL!F298)</f>
        <v>*</v>
      </c>
      <c r="I295" s="145" t="str">
        <f>IF(SP_SUL!H298="","*",SP_SUL!H298)</f>
        <v>*</v>
      </c>
      <c r="J295" s="145" t="str">
        <f>IF(SP_SUL!I298="","*",SP_SUL!I298)</f>
        <v>*</v>
      </c>
      <c r="K295" s="139" t="str">
        <f>IF(SP_SUL!M298="","*",SP_SUL!M298)</f>
        <v>-</v>
      </c>
      <c r="L295" s="139" t="str">
        <f>IF(SP_SUL!N298="","*",SP_SUL!N298)</f>
        <v>-</v>
      </c>
      <c r="M295" s="140" t="str">
        <f>IF(SP_SUL!J298="","*",SP_SUL!J298)</f>
        <v>*</v>
      </c>
      <c r="N295" s="144" t="str">
        <f>IF(SP_SUL!K298="","*",SP_SUL!K298)</f>
        <v>*</v>
      </c>
      <c r="O295" s="144" t="str">
        <f>IF(SP_SUL!L298="","*",SP_SUL!L298)</f>
        <v>*</v>
      </c>
      <c r="P295" s="143" t="str">
        <f>IF(SP_SUL!O298="","*",SP_SUL!O298)</f>
        <v>*</v>
      </c>
      <c r="Q295" s="143" t="str">
        <f>IF(SP_SUL!P298="","*",SP_SUL!P298)</f>
        <v>*</v>
      </c>
      <c r="R295" s="145" t="str">
        <f>IF(SP_SUL!Q298="","*",CONCATENATE(SP_SUL!Q298," ",SP_SUL!R298))</f>
        <v>*</v>
      </c>
      <c r="S295" s="145" t="str">
        <f>IF(SP_SUL!V298="","*",SP_SUL!V298)</f>
        <v>*</v>
      </c>
      <c r="T295" s="145" t="str">
        <f>IF(SP_SUL!W298="","*",SP_SUL!W298)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*</v>
      </c>
      <c r="B297" s="146" t="str">
        <f>IF(SP_SUL!X300="","*",SP_SUL!X300)</f>
        <v>*</v>
      </c>
      <c r="C297" s="146" t="str">
        <f>IF(SP_SUL!Z300="","*",SP_SUL!Z300)</f>
        <v>*</v>
      </c>
      <c r="D297" s="139" t="str">
        <f>IF(SP_SUL!S300="","*",SP_SUL!S300)</f>
        <v>-</v>
      </c>
      <c r="E297" s="139" t="str">
        <f>IF(SP_SUL!T300="","*",SP_SUL!T300)</f>
        <v>-</v>
      </c>
      <c r="F297" s="145" t="str">
        <f>IF(SP_SUL!B300="","*",SP_SUL!B300)</f>
        <v>*</v>
      </c>
      <c r="G297" s="145" t="str">
        <f>IF(SP_SUL!D300="","*",SP_SUL!D300)</f>
        <v>*</v>
      </c>
      <c r="H297" s="145" t="str">
        <f>IF(SP_SUL!F300="","*",SP_SUL!F300)</f>
        <v>*</v>
      </c>
      <c r="I297" s="145" t="str">
        <f>IF(SP_SUL!H300="","*",SP_SUL!H300)</f>
        <v>*</v>
      </c>
      <c r="J297" s="145" t="str">
        <f>IF(SP_SUL!I300="","*",SP_SUL!I300)</f>
        <v>*</v>
      </c>
      <c r="K297" s="139" t="str">
        <f>IF(SP_SUL!M300="","*",SP_SUL!M300)</f>
        <v>-</v>
      </c>
      <c r="L297" s="139" t="str">
        <f>IF(SP_SUL!N300="","*",SP_SUL!N300)</f>
        <v>-</v>
      </c>
      <c r="M297" s="140" t="str">
        <f>IF(SP_SUL!J300="","*",SP_SUL!J300)</f>
        <v>*</v>
      </c>
      <c r="N297" s="144" t="str">
        <f>IF(SP_SUL!K300="","*",SP_SUL!K300)</f>
        <v>*</v>
      </c>
      <c r="O297" s="144" t="str">
        <f>IF(SP_SUL!L300="","*",SP_SUL!L300)</f>
        <v>*</v>
      </c>
      <c r="P297" s="143" t="str">
        <f>IF(SP_SUL!O300="","*",SP_SUL!O300)</f>
        <v>*</v>
      </c>
      <c r="Q297" s="143" t="str">
        <f>IF(SP_SUL!P300="","*",SP_SUL!P300)</f>
        <v>*</v>
      </c>
      <c r="R297" s="145" t="str">
        <f>IF(SP_SUL!Q300="","*",CONCATENATE(SP_SUL!Q300," ",SP_SUL!R300))</f>
        <v>*</v>
      </c>
      <c r="S297" s="145" t="str">
        <f>IF(SP_SUL!V300="","*",SP_SUL!V300)</f>
        <v>*</v>
      </c>
      <c r="T297" s="145" t="str">
        <f>IF(SP_SUL!W300="","*",SP_SUL!W300)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*</v>
      </c>
      <c r="B298" s="146" t="str">
        <f>IF(SP_SUL!X301="","*",SP_SUL!X301)</f>
        <v>*</v>
      </c>
      <c r="C298" s="146" t="str">
        <f>IF(SP_SUL!Z301="","*",SP_SUL!Z301)</f>
        <v>*</v>
      </c>
      <c r="D298" s="139" t="str">
        <f>IF(SP_SUL!S301="","*",SP_SUL!S301)</f>
        <v>-</v>
      </c>
      <c r="E298" s="139" t="str">
        <f>IF(SP_SUL!T301="","*",SP_SUL!T301)</f>
        <v>-</v>
      </c>
      <c r="F298" s="145" t="str">
        <f>IF(SP_SUL!B301="","*",SP_SUL!B301)</f>
        <v>*</v>
      </c>
      <c r="G298" s="145" t="str">
        <f>IF(SP_SUL!D301="","*",SP_SUL!D301)</f>
        <v>*</v>
      </c>
      <c r="H298" s="145" t="str">
        <f>IF(SP_SUL!F301="","*",SP_SUL!F301)</f>
        <v>*</v>
      </c>
      <c r="I298" s="145" t="str">
        <f>IF(SP_SUL!H301="","*",SP_SUL!H301)</f>
        <v>*</v>
      </c>
      <c r="J298" s="145" t="str">
        <f>IF(SP_SUL!I301="","*",SP_SUL!I301)</f>
        <v>*</v>
      </c>
      <c r="K298" s="139" t="str">
        <f>IF(SP_SUL!M301="","*",SP_SUL!M301)</f>
        <v>-</v>
      </c>
      <c r="L298" s="139" t="str">
        <f>IF(SP_SUL!N301="","*",SP_SUL!N301)</f>
        <v>-</v>
      </c>
      <c r="M298" s="140" t="str">
        <f>IF(SP_SUL!J301="","*",SP_SUL!J301)</f>
        <v>*</v>
      </c>
      <c r="N298" s="144" t="str">
        <f>IF(SP_SUL!K301="","*",SP_SUL!K301)</f>
        <v>*</v>
      </c>
      <c r="O298" s="144" t="str">
        <f>IF(SP_SUL!L301="","*",SP_SUL!L301)</f>
        <v>*</v>
      </c>
      <c r="P298" s="143" t="str">
        <f>IF(SP_SUL!O301="","*",SP_SUL!O301)</f>
        <v>*</v>
      </c>
      <c r="Q298" s="143" t="str">
        <f>IF(SP_SUL!P301="","*",SP_SUL!P301)</f>
        <v>*</v>
      </c>
      <c r="R298" s="145" t="str">
        <f>IF(SP_SUL!Q301="","*",CONCATENATE(SP_SUL!Q301," ",SP_SUL!R301))</f>
        <v>*</v>
      </c>
      <c r="S298" s="145" t="str">
        <f>IF(SP_SUL!V301="","*",SP_SUL!V301)</f>
        <v>*</v>
      </c>
      <c r="T298" s="145" t="str">
        <f>IF(SP_SUL!W301="","*",SP_SUL!W301)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*</v>
      </c>
      <c r="B299" s="146" t="str">
        <f>IF(SP_SUL!X302="","*",SP_SUL!X302)</f>
        <v>*</v>
      </c>
      <c r="C299" s="146" t="str">
        <f>IF(SP_SUL!Z302="","*",SP_SUL!Z302)</f>
        <v>*</v>
      </c>
      <c r="D299" s="139" t="str">
        <f>IF(SP_SUL!S302="","*",SP_SUL!S302)</f>
        <v>-</v>
      </c>
      <c r="E299" s="139" t="str">
        <f>IF(SP_SUL!T302="","*",SP_SUL!T302)</f>
        <v>-</v>
      </c>
      <c r="F299" s="145" t="str">
        <f>IF(SP_SUL!B302="","*",SP_SUL!B302)</f>
        <v>*</v>
      </c>
      <c r="G299" s="145" t="str">
        <f>IF(SP_SUL!D302="","*",SP_SUL!D302)</f>
        <v>*</v>
      </c>
      <c r="H299" s="145" t="str">
        <f>IF(SP_SUL!F302="","*",SP_SUL!F302)</f>
        <v>*</v>
      </c>
      <c r="I299" s="145" t="str">
        <f>IF(SP_SUL!H302="","*",SP_SUL!H302)</f>
        <v>*</v>
      </c>
      <c r="J299" s="145" t="str">
        <f>IF(SP_SUL!I302="","*",SP_SUL!I302)</f>
        <v>*</v>
      </c>
      <c r="K299" s="139" t="str">
        <f>IF(SP_SUL!M302="","*",SP_SUL!M302)</f>
        <v>-</v>
      </c>
      <c r="L299" s="139" t="str">
        <f>IF(SP_SUL!N302="","*",SP_SUL!N302)</f>
        <v>-</v>
      </c>
      <c r="M299" s="140" t="str">
        <f>IF(SP_SUL!J302="","*",SP_SUL!J302)</f>
        <v>*</v>
      </c>
      <c r="N299" s="144" t="str">
        <f>IF(SP_SUL!K302="","*",SP_SUL!K302)</f>
        <v>*</v>
      </c>
      <c r="O299" s="144" t="str">
        <f>IF(SP_SUL!L302="","*",SP_SUL!L302)</f>
        <v>*</v>
      </c>
      <c r="P299" s="143" t="str">
        <f>IF(SP_SUL!O302="","*",SP_SUL!O302)</f>
        <v>*</v>
      </c>
      <c r="Q299" s="143" t="str">
        <f>IF(SP_SUL!P302="","*",SP_SUL!P302)</f>
        <v>*</v>
      </c>
      <c r="R299" s="145" t="str">
        <f>IF(SP_SUL!Q302="","*",CONCATENATE(SP_SUL!Q302," ",SP_SUL!R302))</f>
        <v>*</v>
      </c>
      <c r="S299" s="145" t="str">
        <f>IF(SP_SUL!V302="","*",SP_SUL!V302)</f>
        <v>*</v>
      </c>
      <c r="T299" s="145" t="str">
        <f>IF(SP_SUL!W302="","*",SP_SUL!W302)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*</v>
      </c>
      <c r="B300" s="146" t="str">
        <f>IF(SP_SUL!X303="","*",SP_SUL!X303)</f>
        <v>*</v>
      </c>
      <c r="C300" s="146" t="str">
        <f>IF(SP_SUL!Z303="","*",SP_SUL!Z303)</f>
        <v>*</v>
      </c>
      <c r="D300" s="139" t="str">
        <f>IF(SP_SUL!S303="","*",SP_SUL!S303)</f>
        <v>-</v>
      </c>
      <c r="E300" s="139" t="str">
        <f>IF(SP_SUL!T303="","*",SP_SUL!T303)</f>
        <v>-</v>
      </c>
      <c r="F300" s="145" t="str">
        <f>IF(SP_SUL!B303="","*",SP_SUL!B303)</f>
        <v>*</v>
      </c>
      <c r="G300" s="145" t="str">
        <f>IF(SP_SUL!D303="","*",SP_SUL!D303)</f>
        <v>*</v>
      </c>
      <c r="H300" s="145" t="str">
        <f>IF(SP_SUL!F303="","*",SP_SUL!F303)</f>
        <v>*</v>
      </c>
      <c r="I300" s="145" t="str">
        <f>IF(SP_SUL!H303="","*",SP_SUL!H303)</f>
        <v>*</v>
      </c>
      <c r="J300" s="145" t="str">
        <f>IF(SP_SUL!I303="","*",SP_SUL!I303)</f>
        <v>*</v>
      </c>
      <c r="K300" s="139" t="str">
        <f>IF(SP_SUL!M303="","*",SP_SUL!M303)</f>
        <v>-</v>
      </c>
      <c r="L300" s="139" t="str">
        <f>IF(SP_SUL!N303="","*",SP_SUL!N303)</f>
        <v>-</v>
      </c>
      <c r="M300" s="140" t="str">
        <f>IF(SP_SUL!J303="","*",SP_SUL!J303)</f>
        <v>*</v>
      </c>
      <c r="N300" s="144" t="str">
        <f>IF(SP_SUL!K303="","*",SP_SUL!K303)</f>
        <v>*</v>
      </c>
      <c r="O300" s="144" t="str">
        <f>IF(SP_SUL!L303="","*",SP_SUL!L303)</f>
        <v>*</v>
      </c>
      <c r="P300" s="143" t="str">
        <f>IF(SP_SUL!O303="","*",SP_SUL!O303)</f>
        <v>*</v>
      </c>
      <c r="Q300" s="143" t="str">
        <f>IF(SP_SUL!P303="","*",SP_SUL!P303)</f>
        <v>*</v>
      </c>
      <c r="R300" s="145" t="str">
        <f>IF(SP_SUL!Q303="","*",CONCATENATE(SP_SUL!Q303," ",SP_SUL!R303))</f>
        <v>*</v>
      </c>
      <c r="S300" s="145" t="str">
        <f>IF(SP_SUL!V303="","*",SP_SUL!V303)</f>
        <v>*</v>
      </c>
      <c r="T300" s="145" t="str">
        <f>IF(SP_SUL!W303="","*",SP_SUL!W303)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*</v>
      </c>
      <c r="B301" s="146" t="str">
        <f>IF(SP_SUL!X304="","*",SP_SUL!X304)</f>
        <v>*</v>
      </c>
      <c r="C301" s="146" t="str">
        <f>IF(SP_SUL!Z304="","*",SP_SUL!Z304)</f>
        <v>*</v>
      </c>
      <c r="D301" s="139" t="str">
        <f>IF(SP_SUL!S304="","*",SP_SUL!S304)</f>
        <v>-</v>
      </c>
      <c r="E301" s="139" t="str">
        <f>IF(SP_SUL!T304="","*",SP_SUL!T304)</f>
        <v>-</v>
      </c>
      <c r="F301" s="145" t="str">
        <f>IF(SP_SUL!B304="","*",SP_SUL!B304)</f>
        <v>*</v>
      </c>
      <c r="G301" s="145" t="str">
        <f>IF(SP_SUL!D304="","*",SP_SUL!D304)</f>
        <v>*</v>
      </c>
      <c r="H301" s="145" t="str">
        <f>IF(SP_SUL!F304="","*",SP_SUL!F304)</f>
        <v>*</v>
      </c>
      <c r="I301" s="145" t="str">
        <f>IF(SP_SUL!H304="","*",SP_SUL!H304)</f>
        <v>*</v>
      </c>
      <c r="J301" s="145" t="str">
        <f>IF(SP_SUL!I304="","*",SP_SUL!I304)</f>
        <v>*</v>
      </c>
      <c r="K301" s="139" t="str">
        <f>IF(SP_SUL!M304="","*",SP_SUL!M304)</f>
        <v>-</v>
      </c>
      <c r="L301" s="139" t="str">
        <f>IF(SP_SUL!N304="","*",SP_SUL!N304)</f>
        <v>-</v>
      </c>
      <c r="M301" s="140" t="str">
        <f>IF(SP_SUL!J304="","*",SP_SUL!J304)</f>
        <v>*</v>
      </c>
      <c r="N301" s="144" t="str">
        <f>IF(SP_SUL!K304="","*",SP_SUL!K304)</f>
        <v>*</v>
      </c>
      <c r="O301" s="144" t="str">
        <f>IF(SP_SUL!L304="","*",SP_SUL!L304)</f>
        <v>*</v>
      </c>
      <c r="P301" s="143" t="str">
        <f>IF(SP_SUL!O304="","*",SP_SUL!O304)</f>
        <v>*</v>
      </c>
      <c r="Q301" s="143" t="str">
        <f>IF(SP_SUL!P304="","*",SP_SUL!P304)</f>
        <v>*</v>
      </c>
      <c r="R301" s="145" t="str">
        <f>IF(SP_SUL!Q304="","*",CONCATENATE(SP_SUL!Q304," ",SP_SUL!R304))</f>
        <v>*</v>
      </c>
      <c r="S301" s="145" t="str">
        <f>IF(SP_SUL!V304="","*",SP_SUL!V304)</f>
        <v>*</v>
      </c>
      <c r="T301" s="145" t="str">
        <f>IF(SP_SUL!W304="","*",SP_SUL!W304)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*</v>
      </c>
      <c r="B302" s="146" t="str">
        <f>IF(SP_SUL!X305="","*",SP_SUL!X305)</f>
        <v>*</v>
      </c>
      <c r="C302" s="146" t="str">
        <f>IF(SP_SUL!Z305="","*",SP_SUL!Z305)</f>
        <v>*</v>
      </c>
      <c r="D302" s="139" t="str">
        <f>IF(SP_SUL!S305="","*",SP_SUL!S305)</f>
        <v>-</v>
      </c>
      <c r="E302" s="139" t="str">
        <f>IF(SP_SUL!T305="","*",SP_SUL!T305)</f>
        <v>-</v>
      </c>
      <c r="F302" s="145" t="str">
        <f>IF(SP_SUL!B305="","*",SP_SUL!B305)</f>
        <v>*</v>
      </c>
      <c r="G302" s="145" t="str">
        <f>IF(SP_SUL!D305="","*",SP_SUL!D305)</f>
        <v>*</v>
      </c>
      <c r="H302" s="145" t="str">
        <f>IF(SP_SUL!F305="","*",SP_SUL!F305)</f>
        <v>*</v>
      </c>
      <c r="I302" s="145" t="str">
        <f>IF(SP_SUL!H305="","*",SP_SUL!H305)</f>
        <v>*</v>
      </c>
      <c r="J302" s="145" t="str">
        <f>IF(SP_SUL!I305="","*",SP_SUL!I305)</f>
        <v>*</v>
      </c>
      <c r="K302" s="139" t="str">
        <f>IF(SP_SUL!M305="","*",SP_SUL!M305)</f>
        <v>-</v>
      </c>
      <c r="L302" s="139" t="str">
        <f>IF(SP_SUL!N305="","*",SP_SUL!N305)</f>
        <v>-</v>
      </c>
      <c r="M302" s="140" t="str">
        <f>IF(SP_SUL!J305="","*",SP_SUL!J305)</f>
        <v>*</v>
      </c>
      <c r="N302" s="144" t="str">
        <f>IF(SP_SUL!K305="","*",SP_SUL!K305)</f>
        <v>*</v>
      </c>
      <c r="O302" s="144" t="str">
        <f>IF(SP_SUL!L305="","*",SP_SUL!L305)</f>
        <v>*</v>
      </c>
      <c r="P302" s="143" t="str">
        <f>IF(SP_SUL!O305="","*",SP_SUL!O305)</f>
        <v>*</v>
      </c>
      <c r="Q302" s="143" t="str">
        <f>IF(SP_SUL!P305="","*",SP_SUL!P305)</f>
        <v>*</v>
      </c>
      <c r="R302" s="145" t="str">
        <f>IF(SP_SUL!Q305="","*",CONCATENATE(SP_SUL!Q305," ",SP_SUL!R305))</f>
        <v>*</v>
      </c>
      <c r="S302" s="145" t="str">
        <f>IF(SP_SUL!V305="","*",SP_SUL!V305)</f>
        <v>*</v>
      </c>
      <c r="T302" s="145" t="str">
        <f>IF(SP_SUL!W305="","*",SP_SUL!W305)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*</v>
      </c>
      <c r="B303" s="146" t="str">
        <f>IF(SP_SUL!X306="","*",SP_SUL!X306)</f>
        <v>*</v>
      </c>
      <c r="C303" s="146" t="str">
        <f>IF(SP_SUL!Z306="","*",SP_SUL!Z306)</f>
        <v>*</v>
      </c>
      <c r="D303" s="139" t="str">
        <f>IF(SP_SUL!S306="","*",SP_SUL!S306)</f>
        <v>-</v>
      </c>
      <c r="E303" s="139" t="str">
        <f>IF(SP_SUL!T306="","*",SP_SUL!T306)</f>
        <v>-</v>
      </c>
      <c r="F303" s="145" t="str">
        <f>IF(SP_SUL!B306="","*",SP_SUL!B306)</f>
        <v>*</v>
      </c>
      <c r="G303" s="145" t="str">
        <f>IF(SP_SUL!D306="","*",SP_SUL!D306)</f>
        <v>*</v>
      </c>
      <c r="H303" s="145" t="str">
        <f>IF(SP_SUL!F306="","*",SP_SUL!F306)</f>
        <v>*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-</v>
      </c>
      <c r="L303" s="139" t="str">
        <f>IF(SP_SUL!N306="","*",SP_SUL!N306)</f>
        <v>-</v>
      </c>
      <c r="M303" s="140" t="str">
        <f>IF(SP_SUL!J306="","*",SP_SUL!J306)</f>
        <v>*</v>
      </c>
      <c r="N303" s="144" t="str">
        <f>IF(SP_SUL!K306="","*",SP_SUL!K306)</f>
        <v>*</v>
      </c>
      <c r="O303" s="144" t="str">
        <f>IF(SP_SUL!L306="","*",SP_SUL!L306)</f>
        <v>*</v>
      </c>
      <c r="P303" s="143" t="str">
        <f>IF(SP_SUL!O306="","*",SP_SUL!O306)</f>
        <v>*</v>
      </c>
      <c r="Q303" s="143" t="str">
        <f>IF(SP_SUL!P306="","*",SP_SUL!P306)</f>
        <v>*</v>
      </c>
      <c r="R303" s="145" t="str">
        <f>IF(SP_SUL!Q306="","*",CONCATENATE(SP_SUL!Q306," ",SP_SUL!R306))</f>
        <v>*</v>
      </c>
      <c r="S303" s="145" t="str">
        <f>IF(SP_SUL!V306="","*",SP_SUL!V306)</f>
        <v>*</v>
      </c>
      <c r="T303" s="145" t="str">
        <f>IF(SP_SUL!W306="","*",SP_SUL!W306)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*</v>
      </c>
      <c r="B305" s="146" t="str">
        <f>IF(SP_SUL!X308="","*",SP_SUL!X308)</f>
        <v>*</v>
      </c>
      <c r="C305" s="146" t="str">
        <f>IF(SP_SUL!Z308="","*",SP_SUL!Z308)</f>
        <v>*</v>
      </c>
      <c r="D305" s="139" t="str">
        <f>IF(SP_SUL!S308="","*",SP_SUL!S308)</f>
        <v>-</v>
      </c>
      <c r="E305" s="139" t="str">
        <f>IF(SP_SUL!T308="","*",SP_SUL!T308)</f>
        <v>-</v>
      </c>
      <c r="F305" s="145" t="str">
        <f>IF(SP_SUL!B308="","*",SP_SUL!B308)</f>
        <v>*</v>
      </c>
      <c r="G305" s="145" t="str">
        <f>IF(SP_SUL!D308="","*",SP_SUL!D308)</f>
        <v>*</v>
      </c>
      <c r="H305" s="145" t="str">
        <f>IF(SP_SUL!F308="","*",SP_SUL!F308)</f>
        <v>*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-</v>
      </c>
      <c r="L305" s="139" t="str">
        <f>IF(SP_SUL!N308="","*",SP_SUL!N308)</f>
        <v>-</v>
      </c>
      <c r="M305" s="140" t="str">
        <f>IF(SP_SUL!J308="","*",SP_SUL!J308)</f>
        <v>*</v>
      </c>
      <c r="N305" s="144" t="str">
        <f>IF(SP_SUL!K308="","*",SP_SUL!K308)</f>
        <v>*</v>
      </c>
      <c r="O305" s="144" t="str">
        <f>IF(SP_SUL!L308="","*",SP_SUL!L308)</f>
        <v>*</v>
      </c>
      <c r="P305" s="143" t="str">
        <f>IF(SP_SUL!O308="","*",SP_SUL!O308)</f>
        <v>*</v>
      </c>
      <c r="Q305" s="143" t="str">
        <f>IF(SP_SUL!P308="","*",SP_SUL!P308)</f>
        <v>*</v>
      </c>
      <c r="R305" s="145" t="str">
        <f>IF(SP_SUL!Q308="","*",CONCATENATE(SP_SUL!Q308," ",SP_SUL!R308))</f>
        <v>*</v>
      </c>
      <c r="S305" s="145" t="str">
        <f>IF(SP_SUL!V308="","*",SP_SUL!V308)</f>
        <v>*</v>
      </c>
      <c r="T305" s="145" t="str">
        <f>IF(SP_SUL!W308="","*",SP_SUL!W308)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IF(SP_SUL!Y309="","*",SP_SUL!Y309)</f>
        <v>*</v>
      </c>
      <c r="B306" s="146" t="str">
        <f>IF(SP_SUL!X309="","*",SP_SUL!X309)</f>
        <v>*</v>
      </c>
      <c r="C306" s="146" t="str">
        <f>IF(SP_SUL!Z309="","*",SP_SUL!Z309)</f>
        <v>*</v>
      </c>
      <c r="D306" s="139" t="str">
        <f>IF(SP_SUL!S309="","*",SP_SUL!S309)</f>
        <v>-</v>
      </c>
      <c r="E306" s="139" t="str">
        <f>IF(SP_SUL!T309="","*",SP_SUL!T309)</f>
        <v>-</v>
      </c>
      <c r="F306" s="145" t="str">
        <f>IF(SP_SUL!B309="","*",SP_SUL!B309)</f>
        <v>*</v>
      </c>
      <c r="G306" s="145" t="str">
        <f>IF(SP_SUL!D309="","*",SP_SUL!D309)</f>
        <v>*</v>
      </c>
      <c r="H306" s="145" t="str">
        <f>IF(SP_SUL!F309="","*",SP_SUL!F309)</f>
        <v>*</v>
      </c>
      <c r="I306" s="145" t="str">
        <f>IF(SP_SUL!H309="","*",SP_SUL!H309)</f>
        <v>*</v>
      </c>
      <c r="J306" s="145" t="str">
        <f>IF(SP_SUL!I309="","*",SP_SUL!I309)</f>
        <v>*</v>
      </c>
      <c r="K306" s="139" t="str">
        <f>IF(SP_SUL!M309="","*",SP_SUL!M309)</f>
        <v>-</v>
      </c>
      <c r="L306" s="139" t="str">
        <f>IF(SP_SUL!N309="","*",SP_SUL!N309)</f>
        <v>-</v>
      </c>
      <c r="M306" s="140" t="str">
        <f>IF(SP_SUL!J309="","*",SP_SUL!J309)</f>
        <v>*</v>
      </c>
      <c r="N306" s="144" t="str">
        <f>IF(SP_SUL!K309="","*",SP_SUL!K309)</f>
        <v>*</v>
      </c>
      <c r="O306" s="144" t="str">
        <f>IF(SP_SUL!L309="","*",SP_SUL!L309)</f>
        <v>*</v>
      </c>
      <c r="P306" s="143" t="str">
        <f>IF(SP_SUL!O309="","*",SP_SUL!O309)</f>
        <v>*</v>
      </c>
      <c r="Q306" s="143" t="str">
        <f>IF(SP_SUL!P309="","*",SP_SUL!P309)</f>
        <v>*</v>
      </c>
      <c r="R306" s="145" t="str">
        <f>IF(SP_SUL!Q309="","*",CONCATENATE(SP_SUL!Q309," ",SP_SUL!R309))</f>
        <v>*</v>
      </c>
      <c r="S306" s="145" t="str">
        <f>IF(SP_SUL!V309="","*",SP_SUL!V309)</f>
        <v>*</v>
      </c>
      <c r="T306" s="145" t="str">
        <f>IF(SP_SUL!W309="","*",SP_SUL!W309)</f>
        <v>*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*</v>
      </c>
      <c r="C307" s="146" t="str">
        <f>IF(SP_SUL!Z310="","*",SP_SUL!Z310)</f>
        <v>*</v>
      </c>
      <c r="D307" s="139" t="str">
        <f>IF(SP_SUL!S310="","*",SP_SUL!S310)</f>
        <v>-</v>
      </c>
      <c r="E307" s="139" t="str">
        <f>IF(SP_SUL!T310="","*",SP_SUL!T310)</f>
        <v>-</v>
      </c>
      <c r="F307" s="145" t="str">
        <f>IF(SP_SUL!B310="","*",SP_SUL!B310)</f>
        <v>*</v>
      </c>
      <c r="G307" s="145" t="str">
        <f>IF(SP_SUL!D310="","*",SP_SUL!D310)</f>
        <v>*</v>
      </c>
      <c r="H307" s="145" t="str">
        <f>IF(SP_SUL!F310="","*",SP_SUL!F310)</f>
        <v>*</v>
      </c>
      <c r="I307" s="145" t="str">
        <f>IF(SP_SUL!H310="","*",SP_SUL!H310)</f>
        <v>*</v>
      </c>
      <c r="J307" s="145" t="str">
        <f>IF(SP_SUL!I310="","*",SP_SUL!I310)</f>
        <v>*</v>
      </c>
      <c r="K307" s="139" t="str">
        <f>IF(SP_SUL!M310="","*",SP_SUL!M310)</f>
        <v>-</v>
      </c>
      <c r="L307" s="139" t="str">
        <f>IF(SP_SUL!N310="","*",SP_SUL!N310)</f>
        <v>-</v>
      </c>
      <c r="M307" s="140" t="str">
        <f>IF(SP_SUL!J310="","*",SP_SUL!J310)</f>
        <v>*</v>
      </c>
      <c r="N307" s="144" t="str">
        <f>IF(SP_SUL!K310="","*",SP_SUL!K310)</f>
        <v>*</v>
      </c>
      <c r="O307" s="144" t="str">
        <f>IF(SP_SUL!L310="","*",SP_SUL!L310)</f>
        <v>*</v>
      </c>
      <c r="P307" s="143" t="str">
        <f>IF(SP_SUL!O310="","*",SP_SUL!O310)</f>
        <v>*</v>
      </c>
      <c r="Q307" s="143" t="str">
        <f>IF(SP_SUL!P310="","*",SP_SUL!P310)</f>
        <v>*</v>
      </c>
      <c r="R307" s="145" t="str">
        <f>IF(SP_SUL!Q310="","*",CONCATENATE(SP_SUL!Q310," ",SP_SUL!R310))</f>
        <v>*</v>
      </c>
      <c r="S307" s="145" t="str">
        <f>IF(SP_SUL!V310="","*",SP_SUL!V310)</f>
        <v>*</v>
      </c>
      <c r="T307" s="145" t="str">
        <f>IF(SP_SUL!W310="","*",SP_SUL!W310)</f>
        <v>*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*</v>
      </c>
      <c r="B308" s="146" t="str">
        <f>IF(SP_SUL!X311="","*",SP_SUL!X311)</f>
        <v>*</v>
      </c>
      <c r="C308" s="146" t="str">
        <f>IF(SP_SUL!Z311="","*",SP_SUL!Z311)</f>
        <v>*</v>
      </c>
      <c r="D308" s="139" t="str">
        <f>IF(SP_SUL!S311="","*",SP_SUL!S311)</f>
        <v>-</v>
      </c>
      <c r="E308" s="139" t="str">
        <f>IF(SP_SUL!T311="","*",SP_SUL!T311)</f>
        <v>-</v>
      </c>
      <c r="F308" s="145" t="str">
        <f>IF(SP_SUL!B311="","*",SP_SUL!B311)</f>
        <v>*</v>
      </c>
      <c r="G308" s="145" t="str">
        <f>IF(SP_SUL!D311="","*",SP_SUL!D311)</f>
        <v>*</v>
      </c>
      <c r="H308" s="145" t="str">
        <f>IF(SP_SUL!F311="","*",SP_SUL!F311)</f>
        <v>*</v>
      </c>
      <c r="I308" s="145" t="str">
        <f>IF(SP_SUL!H311="","*",SP_SUL!H311)</f>
        <v>*</v>
      </c>
      <c r="J308" s="145" t="str">
        <f>IF(SP_SUL!I311="","*",SP_SUL!I311)</f>
        <v>*</v>
      </c>
      <c r="K308" s="139" t="str">
        <f>IF(SP_SUL!M311="","*",SP_SUL!M311)</f>
        <v>-</v>
      </c>
      <c r="L308" s="139" t="str">
        <f>IF(SP_SUL!N311="","*",SP_SUL!N311)</f>
        <v>-</v>
      </c>
      <c r="M308" s="140" t="str">
        <f>IF(SP_SUL!J311="","*",SP_SUL!J311)</f>
        <v>*</v>
      </c>
      <c r="N308" s="144" t="str">
        <f>IF(SP_SUL!K311="","*",SP_SUL!K311)</f>
        <v>*</v>
      </c>
      <c r="O308" s="144" t="str">
        <f>IF(SP_SUL!L311="","*",SP_SUL!L311)</f>
        <v>*</v>
      </c>
      <c r="P308" s="143" t="str">
        <f>IF(SP_SUL!O311="","*",SP_SUL!O311)</f>
        <v>*</v>
      </c>
      <c r="Q308" s="143" t="str">
        <f>IF(SP_SUL!P311="","*",SP_SUL!P311)</f>
        <v>*</v>
      </c>
      <c r="R308" s="145" t="str">
        <f>IF(SP_SUL!Q311="","*",CONCATENATE(SP_SUL!Q311," ",SP_SUL!R311))</f>
        <v>*</v>
      </c>
      <c r="S308" s="145" t="str">
        <f>IF(SP_SUL!V311="","*",SP_SUL!V311)</f>
        <v>*</v>
      </c>
      <c r="T308" s="145" t="str">
        <f>IF(SP_SUL!W311="","*",SP_SUL!W311)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*</v>
      </c>
      <c r="B310" s="146" t="str">
        <f>IF(SP_SUL!X313="","*",SP_SUL!X313)</f>
        <v>*</v>
      </c>
      <c r="C310" s="146" t="str">
        <f>IF(SP_SUL!Z313="","*",SP_SUL!Z313)</f>
        <v>*</v>
      </c>
      <c r="D310" s="139" t="str">
        <f>IF(SP_SUL!S313="","*",SP_SUL!S313)</f>
        <v>-</v>
      </c>
      <c r="E310" s="139" t="str">
        <f>IF(SP_SUL!T313="","*",SP_SUL!T313)</f>
        <v>-</v>
      </c>
      <c r="F310" s="145" t="str">
        <f>IF(SP_SUL!B313="","*",SP_SUL!B313)</f>
        <v>*</v>
      </c>
      <c r="G310" s="145" t="str">
        <f>IF(SP_SUL!D313="","*",SP_SUL!D313)</f>
        <v>*</v>
      </c>
      <c r="H310" s="145" t="str">
        <f>IF(SP_SUL!F313="","*",SP_SUL!F313)</f>
        <v>*</v>
      </c>
      <c r="I310" s="145" t="str">
        <f>IF(SP_SUL!H313="","*",SP_SUL!H313)</f>
        <v>*</v>
      </c>
      <c r="J310" s="145" t="str">
        <f>IF(SP_SUL!I313="","*",SP_SUL!I313)</f>
        <v>*</v>
      </c>
      <c r="K310" s="139" t="str">
        <f>IF(SP_SUL!M313="","*",SP_SUL!M313)</f>
        <v>-</v>
      </c>
      <c r="L310" s="139" t="str">
        <f>IF(SP_SUL!N313="","*",SP_SUL!N313)</f>
        <v>-</v>
      </c>
      <c r="M310" s="140" t="str">
        <f>IF(SP_SUL!J313="","*",SP_SUL!J313)</f>
        <v>*</v>
      </c>
      <c r="N310" s="144" t="str">
        <f>IF(SP_SUL!K313="","*",SP_SUL!K313)</f>
        <v>*</v>
      </c>
      <c r="O310" s="144" t="str">
        <f>IF(SP_SUL!L313="","*",SP_SUL!L313)</f>
        <v>*</v>
      </c>
      <c r="P310" s="143" t="str">
        <f>IF(SP_SUL!O313="","*",SP_SUL!O313)</f>
        <v>*</v>
      </c>
      <c r="Q310" s="143" t="str">
        <f>IF(SP_SUL!P313="","*",SP_SUL!P313)</f>
        <v>*</v>
      </c>
      <c r="R310" s="145" t="str">
        <f>IF(SP_SUL!Q313="","*",CONCATENATE(SP_SUL!Q313," ",SP_SUL!R313))</f>
        <v>*</v>
      </c>
      <c r="S310" s="145" t="str">
        <f>IF(SP_SUL!V313="","*",SP_SUL!V313)</f>
        <v>*</v>
      </c>
      <c r="T310" s="145" t="str">
        <f>IF(SP_SUL!W313="","*",SP_SUL!W313)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*</v>
      </c>
      <c r="B311" s="146" t="str">
        <f>IF(SP_SUL!X314="","*",SP_SUL!X314)</f>
        <v>*</v>
      </c>
      <c r="C311" s="146" t="str">
        <f>IF(SP_SUL!Z314="","*",SP_SUL!Z314)</f>
        <v>*</v>
      </c>
      <c r="D311" s="139" t="str">
        <f>IF(SP_SUL!S314="","*",SP_SUL!S314)</f>
        <v>-</v>
      </c>
      <c r="E311" s="139" t="str">
        <f>IF(SP_SUL!T314="","*",SP_SUL!T314)</f>
        <v>-</v>
      </c>
      <c r="F311" s="145" t="str">
        <f>IF(SP_SUL!B314="","*",SP_SUL!B314)</f>
        <v>*</v>
      </c>
      <c r="G311" s="145" t="str">
        <f>IF(SP_SUL!D314="","*",SP_SUL!D314)</f>
        <v>*</v>
      </c>
      <c r="H311" s="145" t="str">
        <f>IF(SP_SUL!F314="","*",SP_SUL!F314)</f>
        <v>*</v>
      </c>
      <c r="I311" s="145" t="str">
        <f>IF(SP_SUL!H314="","*",SP_SUL!H314)</f>
        <v>*</v>
      </c>
      <c r="J311" s="145" t="str">
        <f>IF(SP_SUL!I314="","*",SP_SUL!I314)</f>
        <v>*</v>
      </c>
      <c r="K311" s="139" t="str">
        <f>IF(SP_SUL!M314="","*",SP_SUL!M314)</f>
        <v>-</v>
      </c>
      <c r="L311" s="139" t="str">
        <f>IF(SP_SUL!N314="","*",SP_SUL!N314)</f>
        <v>-</v>
      </c>
      <c r="M311" s="140" t="str">
        <f>IF(SP_SUL!J314="","*",SP_SUL!J314)</f>
        <v>*</v>
      </c>
      <c r="N311" s="144" t="str">
        <f>IF(SP_SUL!K314="","*",SP_SUL!K314)</f>
        <v>*</v>
      </c>
      <c r="O311" s="144" t="str">
        <f>IF(SP_SUL!L314="","*",SP_SUL!L314)</f>
        <v>*</v>
      </c>
      <c r="P311" s="143" t="str">
        <f>IF(SP_SUL!O314="","*",SP_SUL!O314)</f>
        <v>*</v>
      </c>
      <c r="Q311" s="143" t="str">
        <f>IF(SP_SUL!P314="","*",SP_SUL!P314)</f>
        <v>*</v>
      </c>
      <c r="R311" s="145" t="str">
        <f>IF(SP_SUL!Q314="","*",CONCATENATE(SP_SUL!Q314," ",SP_SUL!R314))</f>
        <v>*</v>
      </c>
      <c r="S311" s="145" t="str">
        <f>IF(SP_SUL!V314="","*",SP_SUL!V314)</f>
        <v>*</v>
      </c>
      <c r="T311" s="145" t="str">
        <f>IF(SP_SUL!W314="","*",SP_SUL!W314)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IF(SP_SUL!Y315="","*",SP_SUL!Y315)</f>
        <v>*</v>
      </c>
      <c r="B312" s="146" t="str">
        <f>IF(SP_SUL!X315="","*",SP_SUL!X315)</f>
        <v>*</v>
      </c>
      <c r="C312" s="146" t="str">
        <f>IF(SP_SUL!Z315="","*",SP_SUL!Z315)</f>
        <v>*</v>
      </c>
      <c r="D312" s="139" t="str">
        <f>IF(SP_SUL!S315="","*",SP_SUL!S315)</f>
        <v>-</v>
      </c>
      <c r="E312" s="139" t="str">
        <f>IF(SP_SUL!T315="","*",SP_SUL!T315)</f>
        <v>-</v>
      </c>
      <c r="F312" s="145" t="str">
        <f>IF(SP_SUL!B315="","*",SP_SUL!B315)</f>
        <v>*</v>
      </c>
      <c r="G312" s="145" t="str">
        <f>IF(SP_SUL!D315="","*",SP_SUL!D315)</f>
        <v>*</v>
      </c>
      <c r="H312" s="145" t="str">
        <f>IF(SP_SUL!F315="","*",SP_SUL!F315)</f>
        <v>*</v>
      </c>
      <c r="I312" s="145" t="str">
        <f>IF(SP_SUL!H315="","*",SP_SUL!H315)</f>
        <v>*</v>
      </c>
      <c r="J312" s="145" t="str">
        <f>IF(SP_SUL!I315="","*",SP_SUL!I315)</f>
        <v>*</v>
      </c>
      <c r="K312" s="139" t="str">
        <f>IF(SP_SUL!M315="","*",SP_SUL!M315)</f>
        <v>-</v>
      </c>
      <c r="L312" s="139" t="str">
        <f>IF(SP_SUL!N315="","*",SP_SUL!N315)</f>
        <v>-</v>
      </c>
      <c r="M312" s="140" t="str">
        <f>IF(SP_SUL!J315="","*",SP_SUL!J315)</f>
        <v>*</v>
      </c>
      <c r="N312" s="144" t="str">
        <f>IF(SP_SUL!K315="","*",SP_SUL!K315)</f>
        <v>*</v>
      </c>
      <c r="O312" s="144" t="str">
        <f>IF(SP_SUL!L315="","*",SP_SUL!L315)</f>
        <v>*</v>
      </c>
      <c r="P312" s="143" t="str">
        <f>IF(SP_SUL!O315="","*",SP_SUL!O315)</f>
        <v>*</v>
      </c>
      <c r="Q312" s="143" t="str">
        <f>IF(SP_SUL!P315="","*",SP_SUL!P315)</f>
        <v>*</v>
      </c>
      <c r="R312" s="145" t="str">
        <f>IF(SP_SUL!Q315="","*",CONCATENATE(SP_SUL!Q315," ",SP_SUL!R315))</f>
        <v>*</v>
      </c>
      <c r="S312" s="145" t="str">
        <f>IF(SP_SUL!V315="","*",SP_SUL!V315)</f>
        <v>*</v>
      </c>
      <c r="T312" s="145" t="str">
        <f>IF(SP_SUL!W315="","*",SP_SUL!W315)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*</v>
      </c>
      <c r="B313" s="146" t="str">
        <f>IF(SP_SUL!X316="","*",SP_SUL!X316)</f>
        <v>*</v>
      </c>
      <c r="C313" s="146" t="str">
        <f>IF(SP_SUL!Z316="","*",SP_SUL!Z316)</f>
        <v>*</v>
      </c>
      <c r="D313" s="139" t="str">
        <f>IF(SP_SUL!S316="","*",SP_SUL!S316)</f>
        <v>-</v>
      </c>
      <c r="E313" s="139" t="str">
        <f>IF(SP_SUL!T316="","*",SP_SUL!T316)</f>
        <v>-</v>
      </c>
      <c r="F313" s="145" t="str">
        <f>IF(SP_SUL!B316="","*",SP_SUL!B316)</f>
        <v>*</v>
      </c>
      <c r="G313" s="145" t="str">
        <f>IF(SP_SUL!D316="","*",SP_SUL!D316)</f>
        <v>*</v>
      </c>
      <c r="H313" s="145" t="str">
        <f>IF(SP_SUL!F316="","*",SP_SUL!F316)</f>
        <v>*</v>
      </c>
      <c r="I313" s="145" t="str">
        <f>IF(SP_SUL!H316="","*",SP_SUL!H316)</f>
        <v>*</v>
      </c>
      <c r="J313" s="145" t="str">
        <f>IF(SP_SUL!I316="","*",SP_SUL!I316)</f>
        <v>*</v>
      </c>
      <c r="K313" s="139" t="str">
        <f>IF(SP_SUL!M316="","*",SP_SUL!M316)</f>
        <v>-</v>
      </c>
      <c r="L313" s="139" t="str">
        <f>IF(SP_SUL!N316="","*",SP_SUL!N316)</f>
        <v>-</v>
      </c>
      <c r="M313" s="140" t="str">
        <f>IF(SP_SUL!J316="","*",SP_SUL!J316)</f>
        <v>*</v>
      </c>
      <c r="N313" s="144" t="str">
        <f>IF(SP_SUL!K316="","*",SP_SUL!K316)</f>
        <v>*</v>
      </c>
      <c r="O313" s="144" t="str">
        <f>IF(SP_SUL!L316="","*",SP_SUL!L316)</f>
        <v>*</v>
      </c>
      <c r="P313" s="143" t="str">
        <f>IF(SP_SUL!O316="","*",SP_SUL!O316)</f>
        <v>*</v>
      </c>
      <c r="Q313" s="143" t="str">
        <f>IF(SP_SUL!P316="","*",SP_SUL!P316)</f>
        <v>*</v>
      </c>
      <c r="R313" s="145" t="str">
        <f>IF(SP_SUL!Q316="","*",CONCATENATE(SP_SUL!Q316," ",SP_SUL!R316))</f>
        <v>*</v>
      </c>
      <c r="S313" s="145" t="str">
        <f>IF(SP_SUL!V316="","*",SP_SUL!V316)</f>
        <v>*</v>
      </c>
      <c r="T313" s="145" t="str">
        <f>IF(SP_SUL!W316="","*",SP_SUL!W316)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*</v>
      </c>
      <c r="B316" s="146" t="str">
        <f>IF(SP_SUL!X319="","*",SP_SUL!X319)</f>
        <v>*</v>
      </c>
      <c r="C316" s="146" t="str">
        <f>IF(SP_SUL!Z319="","*",SP_SUL!Z319)</f>
        <v>*</v>
      </c>
      <c r="D316" s="139" t="str">
        <f>IF(SP_SUL!S319="","*",SP_SUL!S319)</f>
        <v>-</v>
      </c>
      <c r="E316" s="139" t="str">
        <f>IF(SP_SUL!T319="","*",SP_SUL!T319)</f>
        <v>-</v>
      </c>
      <c r="F316" s="145" t="str">
        <f>IF(SP_SUL!B319="","*",SP_SUL!B319)</f>
        <v>*</v>
      </c>
      <c r="G316" s="145" t="str">
        <f>IF(SP_SUL!D319="","*",SP_SUL!D319)</f>
        <v>*</v>
      </c>
      <c r="H316" s="145" t="str">
        <f>IF(SP_SUL!F319="","*",SP_SUL!F319)</f>
        <v>*</v>
      </c>
      <c r="I316" s="145" t="str">
        <f>IF(SP_SUL!H319="","*",SP_SUL!H319)</f>
        <v>*</v>
      </c>
      <c r="J316" s="145" t="str">
        <f>IF(SP_SUL!I319="","*",SP_SUL!I319)</f>
        <v>*</v>
      </c>
      <c r="K316" s="139" t="str">
        <f>IF(SP_SUL!M319="","*",SP_SUL!M319)</f>
        <v>-</v>
      </c>
      <c r="L316" s="139" t="str">
        <f>IF(SP_SUL!N319="","*",SP_SUL!N319)</f>
        <v>-</v>
      </c>
      <c r="M316" s="140" t="str">
        <f>IF(SP_SUL!J319="","*",SP_SUL!J319)</f>
        <v>*</v>
      </c>
      <c r="N316" s="144" t="str">
        <f>IF(SP_SUL!K319="","*",SP_SUL!K319)</f>
        <v>*</v>
      </c>
      <c r="O316" s="144" t="str">
        <f>IF(SP_SUL!L319="","*",SP_SUL!L319)</f>
        <v>*</v>
      </c>
      <c r="P316" s="143" t="str">
        <f>IF(SP_SUL!O319="","*",SP_SUL!O319)</f>
        <v>*</v>
      </c>
      <c r="Q316" s="143" t="str">
        <f>IF(SP_SUL!P319="","*",SP_SUL!P319)</f>
        <v>*</v>
      </c>
      <c r="R316" s="145" t="str">
        <f>IF(SP_SUL!Q319="","*",CONCATENATE(SP_SUL!Q319," ",SP_SUL!R319))</f>
        <v>*</v>
      </c>
      <c r="S316" s="145" t="str">
        <f>IF(SP_SUL!V319="","*",SP_SUL!V319)</f>
        <v>*</v>
      </c>
      <c r="T316" s="145" t="str">
        <f>IF(SP_SUL!W319="","*",SP_SUL!W319)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*</v>
      </c>
      <c r="B317" s="146" t="str">
        <f>IF(SP_SUL!X320="","*",SP_SUL!X320)</f>
        <v>*</v>
      </c>
      <c r="C317" s="146" t="str">
        <f>IF(SP_SUL!Z320="","*",SP_SUL!Z320)</f>
        <v>*</v>
      </c>
      <c r="D317" s="139" t="str">
        <f>IF(SP_SUL!S320="","*",SP_SUL!S320)</f>
        <v>-</v>
      </c>
      <c r="E317" s="139" t="str">
        <f>IF(SP_SUL!T320="","*",SP_SUL!T320)</f>
        <v>-</v>
      </c>
      <c r="F317" s="145" t="str">
        <f>IF(SP_SUL!B320="","*",SP_SUL!B320)</f>
        <v>*</v>
      </c>
      <c r="G317" s="145" t="str">
        <f>IF(SP_SUL!D320="","*",SP_SUL!D320)</f>
        <v>*</v>
      </c>
      <c r="H317" s="145" t="str">
        <f>IF(SP_SUL!F320="","*",SP_SUL!F320)</f>
        <v>*</v>
      </c>
      <c r="I317" s="145" t="str">
        <f>IF(SP_SUL!H320="","*",SP_SUL!H320)</f>
        <v>*</v>
      </c>
      <c r="J317" s="145" t="str">
        <f>IF(SP_SUL!I320="","*",SP_SUL!I320)</f>
        <v>*</v>
      </c>
      <c r="K317" s="139" t="str">
        <f>IF(SP_SUL!M320="","*",SP_SUL!M320)</f>
        <v>-</v>
      </c>
      <c r="L317" s="139" t="str">
        <f>IF(SP_SUL!N320="","*",SP_SUL!N320)</f>
        <v>-</v>
      </c>
      <c r="M317" s="140" t="str">
        <f>IF(SP_SUL!J320="","*",SP_SUL!J320)</f>
        <v>*</v>
      </c>
      <c r="N317" s="144" t="str">
        <f>IF(SP_SUL!K320="","*",SP_SUL!K320)</f>
        <v>*</v>
      </c>
      <c r="O317" s="144" t="str">
        <f>IF(SP_SUL!L320="","*",SP_SUL!L320)</f>
        <v>*</v>
      </c>
      <c r="P317" s="143" t="str">
        <f>IF(SP_SUL!O320="","*",SP_SUL!O320)</f>
        <v>*</v>
      </c>
      <c r="Q317" s="143" t="str">
        <f>IF(SP_SUL!P320="","*",SP_SUL!P320)</f>
        <v>*</v>
      </c>
      <c r="R317" s="145" t="str">
        <f>IF(SP_SUL!Q320="","*",CONCATENATE(SP_SUL!Q320," ",SP_SUL!R320))</f>
        <v>*</v>
      </c>
      <c r="S317" s="145" t="str">
        <f>IF(SP_SUL!V320="","*",SP_SUL!V320)</f>
        <v>*</v>
      </c>
      <c r="T317" s="145" t="str">
        <f>IF(SP_SUL!W320="","*",SP_SUL!W320)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*</v>
      </c>
      <c r="B319" s="146" t="str">
        <f>IF(SP_SUL!X322="","*",SP_SUL!X322)</f>
        <v>*</v>
      </c>
      <c r="C319" s="146" t="str">
        <f>IF(SP_SUL!Z322="","*",SP_SUL!Z322)</f>
        <v>*</v>
      </c>
      <c r="D319" s="139" t="str">
        <f>IF(SP_SUL!S322="","*",SP_SUL!S322)</f>
        <v>-</v>
      </c>
      <c r="E319" s="139" t="str">
        <f>IF(SP_SUL!T322="","*",SP_SUL!T322)</f>
        <v>-</v>
      </c>
      <c r="F319" s="145" t="str">
        <f>IF(SP_SUL!B322="","*",SP_SUL!B322)</f>
        <v>*</v>
      </c>
      <c r="G319" s="145" t="str">
        <f>IF(SP_SUL!D322="","*",SP_SUL!D322)</f>
        <v>*</v>
      </c>
      <c r="H319" s="145" t="str">
        <f>IF(SP_SUL!F322="","*",SP_SUL!F322)</f>
        <v>*</v>
      </c>
      <c r="I319" s="145" t="str">
        <f>IF(SP_SUL!H322="","*",SP_SUL!H322)</f>
        <v>*</v>
      </c>
      <c r="J319" s="145" t="str">
        <f>IF(SP_SUL!I322="","*",SP_SUL!I322)</f>
        <v>*</v>
      </c>
      <c r="K319" s="139" t="str">
        <f>IF(SP_SUL!M322="","*",SP_SUL!M322)</f>
        <v>-</v>
      </c>
      <c r="L319" s="139" t="str">
        <f>IF(SP_SUL!N322="","*",SP_SUL!N322)</f>
        <v>-</v>
      </c>
      <c r="M319" s="140" t="str">
        <f>IF(SP_SUL!J322="","*",SP_SUL!J322)</f>
        <v>*</v>
      </c>
      <c r="N319" s="144" t="str">
        <f>IF(SP_SUL!K322="","*",SP_SUL!K322)</f>
        <v>*</v>
      </c>
      <c r="O319" s="144" t="str">
        <f>IF(SP_SUL!L322="","*",SP_SUL!L322)</f>
        <v>*</v>
      </c>
      <c r="P319" s="143" t="str">
        <f>IF(SP_SUL!O322="","*",SP_SUL!O322)</f>
        <v>*</v>
      </c>
      <c r="Q319" s="143" t="str">
        <f>IF(SP_SUL!P322="","*",SP_SUL!P322)</f>
        <v>*</v>
      </c>
      <c r="R319" s="145" t="str">
        <f>IF(SP_SUL!Q322="","*",CONCATENATE(SP_SUL!Q322," ",SP_SUL!R322))</f>
        <v>*</v>
      </c>
      <c r="S319" s="145" t="str">
        <f>IF(SP_SUL!V322="","*",SP_SUL!V322)</f>
        <v>*</v>
      </c>
      <c r="T319" s="145" t="str">
        <f>IF(SP_SUL!W322="","*",SP_SUL!W322)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*</v>
      </c>
      <c r="B321" s="146" t="str">
        <f>IF(SP_SUL!X324="","*",SP_SUL!X324)</f>
        <v>*</v>
      </c>
      <c r="C321" s="146" t="str">
        <f>IF(SP_SUL!Z324="","*",SP_SUL!Z324)</f>
        <v>*</v>
      </c>
      <c r="D321" s="139" t="str">
        <f>IF(SP_SUL!S324="","*",SP_SUL!S324)</f>
        <v>-</v>
      </c>
      <c r="E321" s="139" t="str">
        <f>IF(SP_SUL!T324="","*",SP_SUL!T324)</f>
        <v>-</v>
      </c>
      <c r="F321" s="145" t="str">
        <f>IF(SP_SUL!B324="","*",SP_SUL!B324)</f>
        <v>*</v>
      </c>
      <c r="G321" s="145" t="str">
        <f>IF(SP_SUL!D324="","*",SP_SUL!D324)</f>
        <v>*</v>
      </c>
      <c r="H321" s="145" t="str">
        <f>IF(SP_SUL!F324="","*",SP_SUL!F324)</f>
        <v>*</v>
      </c>
      <c r="I321" s="145" t="str">
        <f>IF(SP_SUL!H324="","*",SP_SUL!H324)</f>
        <v>*</v>
      </c>
      <c r="J321" s="145" t="str">
        <f>IF(SP_SUL!I324="","*",SP_SUL!I324)</f>
        <v>*</v>
      </c>
      <c r="K321" s="139" t="str">
        <f>IF(SP_SUL!M324="","*",SP_SUL!M324)</f>
        <v>-</v>
      </c>
      <c r="L321" s="139" t="str">
        <f>IF(SP_SUL!N324="","*",SP_SUL!N324)</f>
        <v>-</v>
      </c>
      <c r="M321" s="140" t="str">
        <f>IF(SP_SUL!J324="","*",SP_SUL!J324)</f>
        <v>*</v>
      </c>
      <c r="N321" s="144" t="str">
        <f>IF(SP_SUL!K324="","*",SP_SUL!K324)</f>
        <v>*</v>
      </c>
      <c r="O321" s="144" t="str">
        <f>IF(SP_SUL!L324="","*",SP_SUL!L324)</f>
        <v>*</v>
      </c>
      <c r="P321" s="143" t="str">
        <f>IF(SP_SUL!O324="","*",SP_SUL!O324)</f>
        <v>*</v>
      </c>
      <c r="Q321" s="143" t="str">
        <f>IF(SP_SUL!P324="","*",SP_SUL!P324)</f>
        <v>*</v>
      </c>
      <c r="R321" s="145" t="str">
        <f>IF(SP_SUL!Q324="","*",CONCATENATE(SP_SUL!Q324," ",SP_SUL!R324))</f>
        <v>*</v>
      </c>
      <c r="S321" s="145" t="str">
        <f>IF(SP_SUL!V324="","*",SP_SUL!V324)</f>
        <v>*</v>
      </c>
      <c r="T321" s="145" t="str">
        <f>IF(SP_SUL!W324="","*",SP_SUL!W324)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*</v>
      </c>
      <c r="B322" s="146" t="str">
        <f>IF(SP_SUL!X325="","*",SP_SUL!X325)</f>
        <v>*</v>
      </c>
      <c r="C322" s="146" t="str">
        <f>IF(SP_SUL!Z325="","*",SP_SUL!Z325)</f>
        <v>*</v>
      </c>
      <c r="D322" s="139" t="str">
        <f>IF(SP_SUL!S325="","*",SP_SUL!S325)</f>
        <v>-</v>
      </c>
      <c r="E322" s="139" t="str">
        <f>IF(SP_SUL!T325="","*",SP_SUL!T325)</f>
        <v>-</v>
      </c>
      <c r="F322" s="145" t="str">
        <f>IF(SP_SUL!B325="","*",SP_SUL!B325)</f>
        <v>*</v>
      </c>
      <c r="G322" s="145" t="str">
        <f>IF(SP_SUL!D325="","*",SP_SUL!D325)</f>
        <v>*</v>
      </c>
      <c r="H322" s="145" t="str">
        <f>IF(SP_SUL!F325="","*",SP_SUL!F325)</f>
        <v>*</v>
      </c>
      <c r="I322" s="145" t="str">
        <f>IF(SP_SUL!H325="","*",SP_SUL!H325)</f>
        <v>*</v>
      </c>
      <c r="J322" s="145" t="str">
        <f>IF(SP_SUL!I325="","*",SP_SUL!I325)</f>
        <v>*</v>
      </c>
      <c r="K322" s="139" t="str">
        <f>IF(SP_SUL!M325="","*",SP_SUL!M325)</f>
        <v>-</v>
      </c>
      <c r="L322" s="139" t="str">
        <f>IF(SP_SUL!N325="","*",SP_SUL!N325)</f>
        <v>-</v>
      </c>
      <c r="M322" s="140" t="str">
        <f>IF(SP_SUL!J325="","*",SP_SUL!J325)</f>
        <v>*</v>
      </c>
      <c r="N322" s="144" t="str">
        <f>IF(SP_SUL!K325="","*",SP_SUL!K325)</f>
        <v>*</v>
      </c>
      <c r="O322" s="144" t="str">
        <f>IF(SP_SUL!L325="","*",SP_SUL!L325)</f>
        <v>*</v>
      </c>
      <c r="P322" s="143" t="str">
        <f>IF(SP_SUL!O325="","*",SP_SUL!O325)</f>
        <v>*</v>
      </c>
      <c r="Q322" s="143" t="str">
        <f>IF(SP_SUL!P325="","*",SP_SUL!P325)</f>
        <v>*</v>
      </c>
      <c r="R322" s="145" t="str">
        <f>IF(SP_SUL!Q325="","*",CONCATENATE(SP_SUL!Q325," ",SP_SUL!R325))</f>
        <v>*</v>
      </c>
      <c r="S322" s="145" t="str">
        <f>IF(SP_SUL!V325="","*",SP_SUL!V325)</f>
        <v>*</v>
      </c>
      <c r="T322" s="145" t="str">
        <f>IF(SP_SUL!W325="","*",SP_SUL!W325)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*</v>
      </c>
      <c r="B323" s="146" t="str">
        <f>IF(SP_SUL!X326="","*",SP_SUL!X326)</f>
        <v>*</v>
      </c>
      <c r="C323" s="146" t="str">
        <f>IF(SP_SUL!Z326="","*",SP_SUL!Z326)</f>
        <v>*</v>
      </c>
      <c r="D323" s="139" t="str">
        <f>IF(SP_SUL!S326="","*",SP_SUL!S326)</f>
        <v>-</v>
      </c>
      <c r="E323" s="139" t="str">
        <f>IF(SP_SUL!T326="","*",SP_SUL!T326)</f>
        <v>-</v>
      </c>
      <c r="F323" s="145" t="str">
        <f>IF(SP_SUL!B326="","*",SP_SUL!B326)</f>
        <v>*</v>
      </c>
      <c r="G323" s="145" t="str">
        <f>IF(SP_SUL!D326="","*",SP_SUL!D326)</f>
        <v>*</v>
      </c>
      <c r="H323" s="145" t="str">
        <f>IF(SP_SUL!F326="","*",SP_SUL!F326)</f>
        <v>*</v>
      </c>
      <c r="I323" s="145" t="str">
        <f>IF(SP_SUL!H326="","*",SP_SUL!H326)</f>
        <v>*</v>
      </c>
      <c r="J323" s="145" t="str">
        <f>IF(SP_SUL!I326="","*",SP_SUL!I326)</f>
        <v>*</v>
      </c>
      <c r="K323" s="139" t="str">
        <f>IF(SP_SUL!M326="","*",SP_SUL!M326)</f>
        <v>-</v>
      </c>
      <c r="L323" s="139" t="str">
        <f>IF(SP_SUL!N326="","*",SP_SUL!N326)</f>
        <v>-</v>
      </c>
      <c r="M323" s="140" t="str">
        <f>IF(SP_SUL!J326="","*",SP_SUL!J326)</f>
        <v>*</v>
      </c>
      <c r="N323" s="144" t="str">
        <f>IF(SP_SUL!K326="","*",SP_SUL!K326)</f>
        <v>*</v>
      </c>
      <c r="O323" s="144" t="str">
        <f>IF(SP_SUL!L326="","*",SP_SUL!L326)</f>
        <v>*</v>
      </c>
      <c r="P323" s="143" t="str">
        <f>IF(SP_SUL!O326="","*",SP_SUL!O326)</f>
        <v>*</v>
      </c>
      <c r="Q323" s="143" t="str">
        <f>IF(SP_SUL!P326="","*",SP_SUL!P326)</f>
        <v>*</v>
      </c>
      <c r="R323" s="145" t="str">
        <f>IF(SP_SUL!Q326="","*",CONCATENATE(SP_SUL!Q326," ",SP_SUL!R326))</f>
        <v>*</v>
      </c>
      <c r="S323" s="145" t="str">
        <f>IF(SP_SUL!V326="","*",SP_SUL!V326)</f>
        <v>*</v>
      </c>
      <c r="T323" s="145" t="str">
        <f>IF(SP_SUL!W326="","*",SP_SUL!W326)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*</v>
      </c>
      <c r="B324" s="146" t="str">
        <f>IF(SP_SUL!X327="","*",SP_SUL!X327)</f>
        <v>*</v>
      </c>
      <c r="C324" s="146" t="str">
        <f>IF(SP_SUL!Z327="","*",SP_SUL!Z327)</f>
        <v>*</v>
      </c>
      <c r="D324" s="139" t="str">
        <f>IF(SP_SUL!S327="","*",SP_SUL!S327)</f>
        <v>-</v>
      </c>
      <c r="E324" s="139" t="str">
        <f>IF(SP_SUL!T327="","*",SP_SUL!T327)</f>
        <v>-</v>
      </c>
      <c r="F324" s="145" t="str">
        <f>IF(SP_SUL!B327="","*",SP_SUL!B327)</f>
        <v>*</v>
      </c>
      <c r="G324" s="145" t="str">
        <f>IF(SP_SUL!D327="","*",SP_SUL!D327)</f>
        <v>*</v>
      </c>
      <c r="H324" s="145" t="str">
        <f>IF(SP_SUL!F327="","*",SP_SUL!F327)</f>
        <v>*</v>
      </c>
      <c r="I324" s="145" t="str">
        <f>IF(SP_SUL!H327="","*",SP_SUL!H327)</f>
        <v>*</v>
      </c>
      <c r="J324" s="145" t="str">
        <f>IF(SP_SUL!I327="","*",SP_SUL!I327)</f>
        <v>*</v>
      </c>
      <c r="K324" s="139" t="str">
        <f>IF(SP_SUL!M327="","*",SP_SUL!M327)</f>
        <v>-</v>
      </c>
      <c r="L324" s="139" t="str">
        <f>IF(SP_SUL!N327="","*",SP_SUL!N327)</f>
        <v>-</v>
      </c>
      <c r="M324" s="140" t="str">
        <f>IF(SP_SUL!J327="","*",SP_SUL!J327)</f>
        <v>*</v>
      </c>
      <c r="N324" s="144" t="str">
        <f>IF(SP_SUL!K327="","*",SP_SUL!K327)</f>
        <v>*</v>
      </c>
      <c r="O324" s="144" t="str">
        <f>IF(SP_SUL!L327="","*",SP_SUL!L327)</f>
        <v>*</v>
      </c>
      <c r="P324" s="143" t="str">
        <f>IF(SP_SUL!O327="","*",SP_SUL!O327)</f>
        <v>*</v>
      </c>
      <c r="Q324" s="143" t="str">
        <f>IF(SP_SUL!P327="","*",SP_SUL!P327)</f>
        <v>*</v>
      </c>
      <c r="R324" s="145" t="str">
        <f>IF(SP_SUL!Q327="","*",CONCATENATE(SP_SUL!Q327," ",SP_SUL!R327))</f>
        <v>*</v>
      </c>
      <c r="S324" s="145" t="str">
        <f>IF(SP_SUL!V327="","*",SP_SUL!V327)</f>
        <v>*</v>
      </c>
      <c r="T324" s="145" t="str">
        <f>IF(SP_SUL!W327="","*",SP_SUL!W327)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*</v>
      </c>
      <c r="B325" s="146" t="str">
        <f>IF(SP_SUL!X328="","*",SP_SUL!X328)</f>
        <v>*</v>
      </c>
      <c r="C325" s="146" t="str">
        <f>IF(SP_SUL!Z328="","*",SP_SUL!Z328)</f>
        <v>*</v>
      </c>
      <c r="D325" s="139" t="str">
        <f>IF(SP_SUL!S328="","*",SP_SUL!S328)</f>
        <v>-</v>
      </c>
      <c r="E325" s="139" t="str">
        <f>IF(SP_SUL!T328="","*",SP_SUL!T328)</f>
        <v>-</v>
      </c>
      <c r="F325" s="145" t="str">
        <f>IF(SP_SUL!B328="","*",SP_SUL!B328)</f>
        <v>*</v>
      </c>
      <c r="G325" s="145" t="str">
        <f>IF(SP_SUL!D328="","*",SP_SUL!D328)</f>
        <v>*</v>
      </c>
      <c r="H325" s="145" t="str">
        <f>IF(SP_SUL!F328="","*",SP_SUL!F328)</f>
        <v>*</v>
      </c>
      <c r="I325" s="145" t="str">
        <f>IF(SP_SUL!H328="","*",SP_SUL!H328)</f>
        <v>*</v>
      </c>
      <c r="J325" s="145" t="str">
        <f>IF(SP_SUL!I328="","*",SP_SUL!I328)</f>
        <v>*</v>
      </c>
      <c r="K325" s="139" t="str">
        <f>IF(SP_SUL!M328="","*",SP_SUL!M328)</f>
        <v>-</v>
      </c>
      <c r="L325" s="139" t="str">
        <f>IF(SP_SUL!N328="","*",SP_SUL!N328)</f>
        <v>-</v>
      </c>
      <c r="M325" s="140" t="str">
        <f>IF(SP_SUL!J328="","*",SP_SUL!J328)</f>
        <v>*</v>
      </c>
      <c r="N325" s="144" t="str">
        <f>IF(SP_SUL!K328="","*",SP_SUL!K328)</f>
        <v>*</v>
      </c>
      <c r="O325" s="144" t="str">
        <f>IF(SP_SUL!L328="","*",SP_SUL!L328)</f>
        <v>*</v>
      </c>
      <c r="P325" s="143" t="str">
        <f>IF(SP_SUL!O328="","*",SP_SUL!O328)</f>
        <v>*</v>
      </c>
      <c r="Q325" s="143" t="str">
        <f>IF(SP_SUL!P328="","*",SP_SUL!P328)</f>
        <v>*</v>
      </c>
      <c r="R325" s="145" t="str">
        <f>IF(SP_SUL!Q328="","*",CONCATENATE(SP_SUL!Q328," ",SP_SUL!R328))</f>
        <v>*</v>
      </c>
      <c r="S325" s="145" t="str">
        <f>IF(SP_SUL!V328="","*",SP_SUL!V328)</f>
        <v>*</v>
      </c>
      <c r="T325" s="145" t="str">
        <f>IF(SP_SUL!W328="","*",SP_SUL!W328)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IF(SP_SUL!Y446="","*",SP_SUL!Y446)</f>
        <v>*</v>
      </c>
      <c r="B443" s="146" t="str">
        <f>IF(SP_SUL!X446="","*",SP_SUL!X446)</f>
        <v>*</v>
      </c>
      <c r="C443" s="146" t="str">
        <f>IF(SP_SUL!Z446="","*",SP_SUL!Z446)</f>
        <v>*</v>
      </c>
      <c r="D443" s="139" t="str">
        <f>IF(SP_SUL!S446="","*",SP_SUL!S446)</f>
        <v>-</v>
      </c>
      <c r="E443" s="139" t="str">
        <f>IF(SP_SUL!T446="","*",SP_SUL!T446)</f>
        <v>-</v>
      </c>
      <c r="F443" s="145" t="str">
        <f>IF(SP_SUL!B446="","*",SP_SUL!B446)</f>
        <v>*</v>
      </c>
      <c r="G443" s="145" t="str">
        <f>IF(SP_SUL!D446="","*",SP_SUL!D446)</f>
        <v>*</v>
      </c>
      <c r="H443" s="145" t="str">
        <f>IF(SP_SUL!F446="","*",SP_SUL!F446)</f>
        <v>*</v>
      </c>
      <c r="I443" s="145" t="str">
        <f>IF(SP_SUL!H446="","*",SP_SUL!H446)</f>
        <v>*</v>
      </c>
      <c r="J443" s="145" t="str">
        <f>IF(SP_SUL!I446="","*",SP_SUL!I446)</f>
        <v>*</v>
      </c>
      <c r="K443" s="139" t="str">
        <f>IF(SP_SUL!M446="","*",SP_SUL!M446)</f>
        <v>-</v>
      </c>
      <c r="L443" s="139" t="str">
        <f>IF(SP_SUL!N446="","*",SP_SUL!N446)</f>
        <v>-</v>
      </c>
      <c r="M443" s="140" t="str">
        <f>IF(SP_SUL!J446="","*",SP_SUL!J446)</f>
        <v>*</v>
      </c>
      <c r="N443" s="144" t="str">
        <f>IF(SP_SUL!K446="","*",SP_SUL!K446)</f>
        <v>*</v>
      </c>
      <c r="O443" s="144" t="str">
        <f>IF(SP_SUL!L446="","*",SP_SUL!L446)</f>
        <v>*</v>
      </c>
      <c r="P443" s="143" t="str">
        <f>IF(SP_SUL!O446="","*",SP_SUL!O446)</f>
        <v>*</v>
      </c>
      <c r="Q443" s="143" t="str">
        <f>IF(SP_SUL!P446="","*",SP_SUL!P446)</f>
        <v>*</v>
      </c>
      <c r="R443" s="145" t="str">
        <f>IF(SP_SUL!Q446="","*",CONCATENATE(SP_SUL!Q446," ",SP_SUL!R446))</f>
        <v>*</v>
      </c>
      <c r="S443" s="145" t="str">
        <f>IF(SP_SUL!V446="","*",SP_SUL!V446)</f>
        <v>*</v>
      </c>
      <c r="T443" s="145" t="str">
        <f>IF(SP_SUL!W446="","*",SP_SUL!W446)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IF(SP_SUL!Y447="","*",SP_SUL!Y447)</f>
        <v>*</v>
      </c>
      <c r="B444" s="146" t="str">
        <f>IF(SP_SUL!X447="","*",SP_SUL!X447)</f>
        <v>*</v>
      </c>
      <c r="C444" s="146" t="str">
        <f>IF(SP_SUL!Z447="","*",SP_SUL!Z447)</f>
        <v>*</v>
      </c>
      <c r="D444" s="139" t="str">
        <f>IF(SP_SUL!S447="","*",SP_SUL!S447)</f>
        <v>-</v>
      </c>
      <c r="E444" s="139" t="str">
        <f>IF(SP_SUL!T447="","*",SP_SUL!T447)</f>
        <v>-</v>
      </c>
      <c r="F444" s="145" t="str">
        <f>IF(SP_SUL!B447="","*",SP_SUL!B447)</f>
        <v>*</v>
      </c>
      <c r="G444" s="145" t="str">
        <f>IF(SP_SUL!D447="","*",SP_SUL!D447)</f>
        <v>*</v>
      </c>
      <c r="H444" s="145" t="str">
        <f>IF(SP_SUL!F447="","*",SP_SUL!F447)</f>
        <v>*</v>
      </c>
      <c r="I444" s="145" t="str">
        <f>IF(SP_SUL!H447="","*",SP_SUL!H447)</f>
        <v>*</v>
      </c>
      <c r="J444" s="145" t="str">
        <f>IF(SP_SUL!I447="","*",SP_SUL!I447)</f>
        <v>*</v>
      </c>
      <c r="K444" s="139" t="str">
        <f>IF(SP_SUL!M447="","*",SP_SUL!M447)</f>
        <v>-</v>
      </c>
      <c r="L444" s="139" t="str">
        <f>IF(SP_SUL!N447="","*",SP_SUL!N447)</f>
        <v>-</v>
      </c>
      <c r="M444" s="140" t="str">
        <f>IF(SP_SUL!J447="","*",SP_SUL!J447)</f>
        <v>*</v>
      </c>
      <c r="N444" s="144" t="str">
        <f>IF(SP_SUL!K447="","*",SP_SUL!K447)</f>
        <v>*</v>
      </c>
      <c r="O444" s="144" t="str">
        <f>IF(SP_SUL!L447="","*",SP_SUL!L447)</f>
        <v>*</v>
      </c>
      <c r="P444" s="143" t="str">
        <f>IF(SP_SUL!O447="","*",SP_SUL!O447)</f>
        <v>*</v>
      </c>
      <c r="Q444" s="143" t="str">
        <f>IF(SP_SUL!P447="","*",SP_SUL!P447)</f>
        <v>*</v>
      </c>
      <c r="R444" s="145" t="str">
        <f>IF(SP_SUL!Q447="","*",CONCATENATE(SP_SUL!Q447," ",SP_SUL!R447))</f>
        <v>*</v>
      </c>
      <c r="S444" s="145" t="str">
        <f>IF(SP_SUL!V447="","*",SP_SUL!V447)</f>
        <v>*</v>
      </c>
      <c r="T444" s="145" t="str">
        <f>IF(SP_SUL!W447="","*",SP_SUL!W447)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IF(SP_SUL!Y448="","*",SP_SUL!Y448)</f>
        <v>*</v>
      </c>
      <c r="B445" s="146" t="str">
        <f>IF(SP_SUL!X448="","*",SP_SUL!X448)</f>
        <v>*</v>
      </c>
      <c r="C445" s="146" t="str">
        <f>IF(SP_SUL!Z448="","*",SP_SUL!Z448)</f>
        <v>*</v>
      </c>
      <c r="D445" s="139" t="str">
        <f>IF(SP_SUL!S448="","*",SP_SUL!S448)</f>
        <v>-</v>
      </c>
      <c r="E445" s="139" t="str">
        <f>IF(SP_SUL!T448="","*",SP_SUL!T448)</f>
        <v>-</v>
      </c>
      <c r="F445" s="145" t="str">
        <f>IF(SP_SUL!B448="","*",SP_SUL!B448)</f>
        <v>*</v>
      </c>
      <c r="G445" s="145" t="str">
        <f>IF(SP_SUL!D448="","*",SP_SUL!D448)</f>
        <v>*</v>
      </c>
      <c r="H445" s="145" t="str">
        <f>IF(SP_SUL!F448="","*",SP_SUL!F448)</f>
        <v>*</v>
      </c>
      <c r="I445" s="145" t="str">
        <f>IF(SP_SUL!H448="","*",SP_SUL!H448)</f>
        <v>*</v>
      </c>
      <c r="J445" s="145" t="str">
        <f>IF(SP_SUL!I448="","*",SP_SUL!I448)</f>
        <v>*</v>
      </c>
      <c r="K445" s="139" t="str">
        <f>IF(SP_SUL!M448="","*",SP_SUL!M448)</f>
        <v>-</v>
      </c>
      <c r="L445" s="139" t="str">
        <f>IF(SP_SUL!N448="","*",SP_SUL!N448)</f>
        <v>-</v>
      </c>
      <c r="M445" s="140" t="str">
        <f>IF(SP_SUL!J448="","*",SP_SUL!J448)</f>
        <v>*</v>
      </c>
      <c r="N445" s="144" t="str">
        <f>IF(SP_SUL!K448="","*",SP_SUL!K448)</f>
        <v>*</v>
      </c>
      <c r="O445" s="144" t="str">
        <f>IF(SP_SUL!L448="","*",SP_SUL!L448)</f>
        <v>*</v>
      </c>
      <c r="P445" s="143" t="str">
        <f>IF(SP_SUL!O448="","*",SP_SUL!O448)</f>
        <v>*</v>
      </c>
      <c r="Q445" s="143" t="str">
        <f>IF(SP_SUL!P448="","*",SP_SUL!P448)</f>
        <v>*</v>
      </c>
      <c r="R445" s="145" t="str">
        <f>IF(SP_SUL!Q448="","*",CONCATENATE(SP_SUL!Q448," ",SP_SUL!R448))</f>
        <v>*</v>
      </c>
      <c r="S445" s="145" t="str">
        <f>IF(SP_SUL!V448="","*",SP_SUL!V448)</f>
        <v>*</v>
      </c>
      <c r="T445" s="145" t="str">
        <f>IF(SP_SUL!W448="","*",SP_SUL!W448)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IF(SP_SUL!Y449="","*",SP_SUL!Y449)</f>
        <v>*</v>
      </c>
      <c r="B446" s="146" t="str">
        <f>IF(SP_SUL!X449="","*",SP_SUL!X449)</f>
        <v>*</v>
      </c>
      <c r="C446" s="146" t="str">
        <f>IF(SP_SUL!Z449="","*",SP_SUL!Z449)</f>
        <v>*</v>
      </c>
      <c r="D446" s="139" t="str">
        <f>IF(SP_SUL!S449="","*",SP_SUL!S449)</f>
        <v>-</v>
      </c>
      <c r="E446" s="139" t="str">
        <f>IF(SP_SUL!T449="","*",SP_SUL!T449)</f>
        <v>-</v>
      </c>
      <c r="F446" s="145" t="str">
        <f>IF(SP_SUL!B449="","*",SP_SUL!B449)</f>
        <v>*</v>
      </c>
      <c r="G446" s="145" t="str">
        <f>IF(SP_SUL!D449="","*",SP_SUL!D449)</f>
        <v>*</v>
      </c>
      <c r="H446" s="145" t="str">
        <f>IF(SP_SUL!F449="","*",SP_SUL!F449)</f>
        <v>*</v>
      </c>
      <c r="I446" s="145" t="str">
        <f>IF(SP_SUL!H449="","*",SP_SUL!H449)</f>
        <v>*</v>
      </c>
      <c r="J446" s="145" t="str">
        <f>IF(SP_SUL!I449="","*",SP_SUL!I449)</f>
        <v>*</v>
      </c>
      <c r="K446" s="139" t="str">
        <f>IF(SP_SUL!M449="","*",SP_SUL!M449)</f>
        <v>-</v>
      </c>
      <c r="L446" s="139" t="str">
        <f>IF(SP_SUL!N449="","*",SP_SUL!N449)</f>
        <v>-</v>
      </c>
      <c r="M446" s="140" t="str">
        <f>IF(SP_SUL!J449="","*",SP_SUL!J449)</f>
        <v>*</v>
      </c>
      <c r="N446" s="144" t="str">
        <f>IF(SP_SUL!K449="","*",SP_SUL!K449)</f>
        <v>*</v>
      </c>
      <c r="O446" s="144" t="str">
        <f>IF(SP_SUL!L449="","*",SP_SUL!L449)</f>
        <v>*</v>
      </c>
      <c r="P446" s="143" t="str">
        <f>IF(SP_SUL!O449="","*",SP_SUL!O449)</f>
        <v>*</v>
      </c>
      <c r="Q446" s="143" t="str">
        <f>IF(SP_SUL!P449="","*",SP_SUL!P449)</f>
        <v>*</v>
      </c>
      <c r="R446" s="145" t="str">
        <f>IF(SP_SUL!Q449="","*",CONCATENATE(SP_SUL!Q449," ",SP_SUL!R449))</f>
        <v>*</v>
      </c>
      <c r="S446" s="145" t="str">
        <f>IF(SP_SUL!V449="","*",SP_SUL!V449)</f>
        <v>*</v>
      </c>
      <c r="T446" s="145" t="str">
        <f>IF(SP_SUL!W449="","*",SP_SUL!W449)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IF(SP_SUL!Y450="","*",SP_SUL!Y450)</f>
        <v>*</v>
      </c>
      <c r="B447" s="146" t="str">
        <f>IF(SP_SUL!X450="","*",SP_SUL!X450)</f>
        <v>*</v>
      </c>
      <c r="C447" s="146" t="str">
        <f>IF(SP_SUL!Z450="","*",SP_SUL!Z450)</f>
        <v>*</v>
      </c>
      <c r="D447" s="139" t="str">
        <f>IF(SP_SUL!S450="","*",SP_SUL!S450)</f>
        <v>-</v>
      </c>
      <c r="E447" s="139" t="str">
        <f>IF(SP_SUL!T450="","*",SP_SUL!T450)</f>
        <v>-</v>
      </c>
      <c r="F447" s="145" t="str">
        <f>IF(SP_SUL!B450="","*",SP_SUL!B450)</f>
        <v>*</v>
      </c>
      <c r="G447" s="145" t="str">
        <f>IF(SP_SUL!D450="","*",SP_SUL!D450)</f>
        <v>*</v>
      </c>
      <c r="H447" s="145" t="str">
        <f>IF(SP_SUL!F450="","*",SP_SUL!F450)</f>
        <v>*</v>
      </c>
      <c r="I447" s="145" t="str">
        <f>IF(SP_SUL!H450="","*",SP_SUL!H450)</f>
        <v>*</v>
      </c>
      <c r="J447" s="145" t="str">
        <f>IF(SP_SUL!I450="","*",SP_SUL!I450)</f>
        <v>*</v>
      </c>
      <c r="K447" s="139" t="str">
        <f>IF(SP_SUL!M450="","*",SP_SUL!M450)</f>
        <v>-</v>
      </c>
      <c r="L447" s="139" t="str">
        <f>IF(SP_SUL!N450="","*",SP_SUL!N450)</f>
        <v>-</v>
      </c>
      <c r="M447" s="140" t="str">
        <f>IF(SP_SUL!J450="","*",SP_SUL!J450)</f>
        <v>*</v>
      </c>
      <c r="N447" s="144" t="str">
        <f>IF(SP_SUL!K450="","*",SP_SUL!K450)</f>
        <v>*</v>
      </c>
      <c r="O447" s="144" t="str">
        <f>IF(SP_SUL!L450="","*",SP_SUL!L450)</f>
        <v>*</v>
      </c>
      <c r="P447" s="143" t="str">
        <f>IF(SP_SUL!O450="","*",SP_SUL!O450)</f>
        <v>*</v>
      </c>
      <c r="Q447" s="143" t="str">
        <f>IF(SP_SUL!P450="","*",SP_SUL!P450)</f>
        <v>*</v>
      </c>
      <c r="R447" s="145" t="str">
        <f>IF(SP_SUL!Q450="","*",CONCATENATE(SP_SUL!Q450," ",SP_SUL!R450))</f>
        <v>*</v>
      </c>
      <c r="S447" s="145" t="str">
        <f>IF(SP_SUL!V450="","*",SP_SUL!V450)</f>
        <v>*</v>
      </c>
      <c r="T447" s="145" t="str">
        <f>IF(SP_SUL!W450="","*",SP_SUL!W450)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IF(SP_SUL!Y451="","*",SP_SUL!Y451)</f>
        <v>*</v>
      </c>
      <c r="B448" s="146" t="str">
        <f>IF(SP_SUL!X451="","*",SP_SUL!X451)</f>
        <v>*</v>
      </c>
      <c r="C448" s="146" t="str">
        <f>IF(SP_SUL!Z451="","*",SP_SUL!Z451)</f>
        <v>*</v>
      </c>
      <c r="D448" s="139" t="str">
        <f>IF(SP_SUL!S451="","*",SP_SUL!S451)</f>
        <v>-</v>
      </c>
      <c r="E448" s="139" t="str">
        <f>IF(SP_SUL!T451="","*",SP_SUL!T451)</f>
        <v>-</v>
      </c>
      <c r="F448" s="145" t="str">
        <f>IF(SP_SUL!B451="","*",SP_SUL!B451)</f>
        <v>*</v>
      </c>
      <c r="G448" s="145" t="str">
        <f>IF(SP_SUL!D451="","*",SP_SUL!D451)</f>
        <v>*</v>
      </c>
      <c r="H448" s="145" t="str">
        <f>IF(SP_SUL!F451="","*",SP_SUL!F451)</f>
        <v>*</v>
      </c>
      <c r="I448" s="145" t="str">
        <f>IF(SP_SUL!H451="","*",SP_SUL!H451)</f>
        <v>*</v>
      </c>
      <c r="J448" s="145" t="str">
        <f>IF(SP_SUL!I451="","*",SP_SUL!I451)</f>
        <v>*</v>
      </c>
      <c r="K448" s="139" t="str">
        <f>IF(SP_SUL!M451="","*",SP_SUL!M451)</f>
        <v>-</v>
      </c>
      <c r="L448" s="139" t="str">
        <f>IF(SP_SUL!N451="","*",SP_SUL!N451)</f>
        <v>-</v>
      </c>
      <c r="M448" s="140" t="str">
        <f>IF(SP_SUL!J451="","*",SP_SUL!J451)</f>
        <v>*</v>
      </c>
      <c r="N448" s="144" t="str">
        <f>IF(SP_SUL!K451="","*",SP_SUL!K451)</f>
        <v>*</v>
      </c>
      <c r="O448" s="144" t="str">
        <f>IF(SP_SUL!L451="","*",SP_SUL!L451)</f>
        <v>*</v>
      </c>
      <c r="P448" s="143" t="str">
        <f>IF(SP_SUL!O451="","*",SP_SUL!O451)</f>
        <v>*</v>
      </c>
      <c r="Q448" s="143" t="str">
        <f>IF(SP_SUL!P451="","*",SP_SUL!P451)</f>
        <v>*</v>
      </c>
      <c r="R448" s="145" t="str">
        <f>IF(SP_SUL!Q451="","*",CONCATENATE(SP_SUL!Q451," ",SP_SUL!R451))</f>
        <v>*</v>
      </c>
      <c r="S448" s="145" t="str">
        <f>IF(SP_SUL!V451="","*",SP_SUL!V451)</f>
        <v>*</v>
      </c>
      <c r="T448" s="145" t="str">
        <f>IF(SP_SUL!W451="","*",SP_SUL!W451)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IF(SP_SUL!Y453="","*",SP_SUL!Y453)</f>
        <v>*</v>
      </c>
      <c r="B450" s="146" t="str">
        <f>IF(SP_SUL!X453="","*",SP_SUL!X453)</f>
        <v>*</v>
      </c>
      <c r="C450" s="146" t="str">
        <f>IF(SP_SUL!Z453="","*",SP_SUL!Z453)</f>
        <v>*</v>
      </c>
      <c r="D450" s="139" t="str">
        <f>IF(SP_SUL!S453="","*",SP_SUL!S453)</f>
        <v>-</v>
      </c>
      <c r="E450" s="139" t="str">
        <f>IF(SP_SUL!T453="","*",SP_SUL!T453)</f>
        <v>-</v>
      </c>
      <c r="F450" s="145" t="str">
        <f>IF(SP_SUL!B453="","*",SP_SUL!B453)</f>
        <v>*</v>
      </c>
      <c r="G450" s="145" t="str">
        <f>IF(SP_SUL!D453="","*",SP_SUL!D453)</f>
        <v>*</v>
      </c>
      <c r="H450" s="145" t="str">
        <f>IF(SP_SUL!F453="","*",SP_SUL!F453)</f>
        <v>*</v>
      </c>
      <c r="I450" s="145" t="str">
        <f>IF(SP_SUL!H453="","*",SP_SUL!H453)</f>
        <v>*</v>
      </c>
      <c r="J450" s="145" t="str">
        <f>IF(SP_SUL!I453="","*",SP_SUL!I453)</f>
        <v>*</v>
      </c>
      <c r="K450" s="139" t="str">
        <f>IF(SP_SUL!M453="","*",SP_SUL!M453)</f>
        <v>-</v>
      </c>
      <c r="L450" s="139" t="str">
        <f>IF(SP_SUL!N453="","*",SP_SUL!N453)</f>
        <v>-</v>
      </c>
      <c r="M450" s="140" t="str">
        <f>IF(SP_SUL!J453="","*",SP_SUL!J453)</f>
        <v>*</v>
      </c>
      <c r="N450" s="144" t="str">
        <f>IF(SP_SUL!K453="","*",SP_SUL!K453)</f>
        <v>*</v>
      </c>
      <c r="O450" s="144" t="str">
        <f>IF(SP_SUL!L453="","*",SP_SUL!L453)</f>
        <v>*</v>
      </c>
      <c r="P450" s="143" t="str">
        <f>IF(SP_SUL!O453="","*",SP_SUL!O453)</f>
        <v>*</v>
      </c>
      <c r="Q450" s="143" t="str">
        <f>IF(SP_SUL!P453="","*",SP_SUL!P453)</f>
        <v>*</v>
      </c>
      <c r="R450" s="145" t="str">
        <f>IF(SP_SUL!Q453="","*",CONCATENATE(SP_SUL!Q453," ",SP_SUL!R453))</f>
        <v>*</v>
      </c>
      <c r="S450" s="145" t="str">
        <f>IF(SP_SUL!V453="","*",SP_SUL!V453)</f>
        <v>*</v>
      </c>
      <c r="T450" s="145" t="str">
        <f>IF(SP_SUL!W453="","*",SP_SUL!W453)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IF(SP_SUL!Y454="","*",SP_SUL!Y454)</f>
        <v>*</v>
      </c>
      <c r="B451" s="146" t="str">
        <f>IF(SP_SUL!X454="","*",SP_SUL!X454)</f>
        <v>*</v>
      </c>
      <c r="C451" s="146" t="str">
        <f>IF(SP_SUL!Z454="","*",SP_SUL!Z454)</f>
        <v>*</v>
      </c>
      <c r="D451" s="139" t="str">
        <f>IF(SP_SUL!S454="","*",SP_SUL!S454)</f>
        <v>-</v>
      </c>
      <c r="E451" s="139" t="str">
        <f>IF(SP_SUL!T454="","*",SP_SUL!T454)</f>
        <v>-</v>
      </c>
      <c r="F451" s="145" t="str">
        <f>IF(SP_SUL!B454="","*",SP_SUL!B454)</f>
        <v>*</v>
      </c>
      <c r="G451" s="145" t="str">
        <f>IF(SP_SUL!D454="","*",SP_SUL!D454)</f>
        <v>*</v>
      </c>
      <c r="H451" s="145" t="str">
        <f>IF(SP_SUL!F454="","*",SP_SUL!F454)</f>
        <v>*</v>
      </c>
      <c r="I451" s="145" t="str">
        <f>IF(SP_SUL!H454="","*",SP_SUL!H454)</f>
        <v>*</v>
      </c>
      <c r="J451" s="145" t="str">
        <f>IF(SP_SUL!I454="","*",SP_SUL!I454)</f>
        <v>*</v>
      </c>
      <c r="K451" s="139" t="str">
        <f>IF(SP_SUL!M454="","*",SP_SUL!M454)</f>
        <v>-</v>
      </c>
      <c r="L451" s="139" t="str">
        <f>IF(SP_SUL!N454="","*",SP_SUL!N454)</f>
        <v>-</v>
      </c>
      <c r="M451" s="140" t="str">
        <f>IF(SP_SUL!J454="","*",SP_SUL!J454)</f>
        <v>*</v>
      </c>
      <c r="N451" s="144" t="str">
        <f>IF(SP_SUL!K454="","*",SP_SUL!K454)</f>
        <v>*</v>
      </c>
      <c r="O451" s="144" t="str">
        <f>IF(SP_SUL!L454="","*",SP_SUL!L454)</f>
        <v>*</v>
      </c>
      <c r="P451" s="143" t="str">
        <f>IF(SP_SUL!O454="","*",SP_SUL!O454)</f>
        <v>*</v>
      </c>
      <c r="Q451" s="143" t="str">
        <f>IF(SP_SUL!P454="","*",SP_SUL!P454)</f>
        <v>*</v>
      </c>
      <c r="R451" s="145" t="str">
        <f>IF(SP_SUL!Q454="","*",CONCATENATE(SP_SUL!Q454," ",SP_SUL!R454))</f>
        <v>*</v>
      </c>
      <c r="S451" s="145" t="str">
        <f>IF(SP_SUL!V454="","*",SP_SUL!V454)</f>
        <v>*</v>
      </c>
      <c r="T451" s="145" t="str">
        <f>IF(SP_SUL!W454="","*",SP_SUL!W454)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IF(SP_SUL!Y456="","*",SP_SUL!Y456)</f>
        <v>*</v>
      </c>
      <c r="B453" s="146" t="str">
        <f>IF(SP_SUL!X456="","*",SP_SUL!X456)</f>
        <v>*</v>
      </c>
      <c r="C453" s="146" t="str">
        <f>IF(SP_SUL!Z456="","*",SP_SUL!Z456)</f>
        <v>*</v>
      </c>
      <c r="D453" s="139" t="str">
        <f>IF(SP_SUL!S456="","*",SP_SUL!S456)</f>
        <v>-</v>
      </c>
      <c r="E453" s="139" t="str">
        <f>IF(SP_SUL!T456="","*",SP_SUL!T456)</f>
        <v>-</v>
      </c>
      <c r="F453" s="145" t="str">
        <f>IF(SP_SUL!B456="","*",SP_SUL!B456)</f>
        <v>*</v>
      </c>
      <c r="G453" s="145" t="str">
        <f>IF(SP_SUL!D456="","*",SP_SUL!D456)</f>
        <v>*</v>
      </c>
      <c r="H453" s="145" t="str">
        <f>IF(SP_SUL!F456="","*",SP_SUL!F456)</f>
        <v>*</v>
      </c>
      <c r="I453" s="145" t="str">
        <f>IF(SP_SUL!H456="","*",SP_SUL!H456)</f>
        <v>*</v>
      </c>
      <c r="J453" s="145" t="str">
        <f>IF(SP_SUL!I456="","*",SP_SUL!I456)</f>
        <v>*</v>
      </c>
      <c r="K453" s="139" t="str">
        <f>IF(SP_SUL!M456="","*",SP_SUL!M456)</f>
        <v>-</v>
      </c>
      <c r="L453" s="139" t="str">
        <f>IF(SP_SUL!N456="","*",SP_SUL!N456)</f>
        <v>-</v>
      </c>
      <c r="M453" s="140" t="str">
        <f>IF(SP_SUL!J456="","*",SP_SUL!J456)</f>
        <v>*</v>
      </c>
      <c r="N453" s="144" t="str">
        <f>IF(SP_SUL!K456="","*",SP_SUL!K456)</f>
        <v>*</v>
      </c>
      <c r="O453" s="144" t="str">
        <f>IF(SP_SUL!L456="","*",SP_SUL!L456)</f>
        <v>*</v>
      </c>
      <c r="P453" s="143" t="str">
        <f>IF(SP_SUL!O456="","*",SP_SUL!O456)</f>
        <v>*</v>
      </c>
      <c r="Q453" s="143" t="str">
        <f>IF(SP_SUL!P456="","*",SP_SUL!P456)</f>
        <v>*</v>
      </c>
      <c r="R453" s="145" t="str">
        <f>IF(SP_SUL!Q456="","*",CONCATENATE(SP_SUL!Q456," ",SP_SUL!R456))</f>
        <v>*</v>
      </c>
      <c r="S453" s="145" t="str">
        <f>IF(SP_SUL!V456="","*",SP_SUL!V456)</f>
        <v>*</v>
      </c>
      <c r="T453" s="145" t="str">
        <f>IF(SP_SUL!W456="","*",SP_SUL!W456)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IF(SP_SUL!Y457="","*",SP_SUL!Y457)</f>
        <v>*</v>
      </c>
      <c r="B454" s="146" t="str">
        <f>IF(SP_SUL!X457="","*",SP_SUL!X457)</f>
        <v>*</v>
      </c>
      <c r="C454" s="146" t="str">
        <f>IF(SP_SUL!Z457="","*",SP_SUL!Z457)</f>
        <v>*</v>
      </c>
      <c r="D454" s="139" t="str">
        <f>IF(SP_SUL!S457="","*",SP_SUL!S457)</f>
        <v>-</v>
      </c>
      <c r="E454" s="139" t="str">
        <f>IF(SP_SUL!T457="","*",SP_SUL!T457)</f>
        <v>-</v>
      </c>
      <c r="F454" s="145" t="str">
        <f>IF(SP_SUL!B457="","*",SP_SUL!B457)</f>
        <v>*</v>
      </c>
      <c r="G454" s="145" t="str">
        <f>IF(SP_SUL!D457="","*",SP_SUL!D457)</f>
        <v>*</v>
      </c>
      <c r="H454" s="145" t="str">
        <f>IF(SP_SUL!F457="","*",SP_SUL!F457)</f>
        <v>*</v>
      </c>
      <c r="I454" s="145" t="str">
        <f>IF(SP_SUL!H457="","*",SP_SUL!H457)</f>
        <v>*</v>
      </c>
      <c r="J454" s="145" t="str">
        <f>IF(SP_SUL!I457="","*",SP_SUL!I457)</f>
        <v>*</v>
      </c>
      <c r="K454" s="139" t="str">
        <f>IF(SP_SUL!M457="","*",SP_SUL!M457)</f>
        <v>-</v>
      </c>
      <c r="L454" s="139" t="str">
        <f>IF(SP_SUL!N457="","*",SP_SUL!N457)</f>
        <v>-</v>
      </c>
      <c r="M454" s="140" t="str">
        <f>IF(SP_SUL!J457="","*",SP_SUL!J457)</f>
        <v>*</v>
      </c>
      <c r="N454" s="144" t="str">
        <f>IF(SP_SUL!K457="","*",SP_SUL!K457)</f>
        <v>*</v>
      </c>
      <c r="O454" s="144" t="str">
        <f>IF(SP_SUL!L457="","*",SP_SUL!L457)</f>
        <v>*</v>
      </c>
      <c r="P454" s="143" t="str">
        <f>IF(SP_SUL!O457="","*",SP_SUL!O457)</f>
        <v>*</v>
      </c>
      <c r="Q454" s="143" t="str">
        <f>IF(SP_SUL!P457="","*",SP_SUL!P457)</f>
        <v>*</v>
      </c>
      <c r="R454" s="145" t="str">
        <f>IF(SP_SUL!Q457="","*",CONCATENATE(SP_SUL!Q457," ",SP_SUL!R457))</f>
        <v>*</v>
      </c>
      <c r="S454" s="145" t="str">
        <f>IF(SP_SUL!V457="","*",SP_SUL!V457)</f>
        <v>*</v>
      </c>
      <c r="T454" s="145" t="str">
        <f>IF(SP_SUL!W457="","*",SP_SUL!W457)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IF(SP_SUL!Y458="","*",SP_SUL!Y458)</f>
        <v>*</v>
      </c>
      <c r="B455" s="146" t="str">
        <f>IF(SP_SUL!X458="","*",SP_SUL!X458)</f>
        <v>*</v>
      </c>
      <c r="C455" s="146" t="str">
        <f>IF(SP_SUL!Z458="","*",SP_SUL!Z458)</f>
        <v>*</v>
      </c>
      <c r="D455" s="139" t="str">
        <f>IF(SP_SUL!S458="","*",SP_SUL!S458)</f>
        <v>-</v>
      </c>
      <c r="E455" s="139" t="str">
        <f>IF(SP_SUL!T458="","*",SP_SUL!T458)</f>
        <v>-</v>
      </c>
      <c r="F455" s="145" t="str">
        <f>IF(SP_SUL!B458="","*",SP_SUL!B458)</f>
        <v>*</v>
      </c>
      <c r="G455" s="145" t="str">
        <f>IF(SP_SUL!D458="","*",SP_SUL!D458)</f>
        <v>*</v>
      </c>
      <c r="H455" s="145" t="str">
        <f>IF(SP_SUL!F458="","*",SP_SUL!F458)</f>
        <v>*</v>
      </c>
      <c r="I455" s="145" t="str">
        <f>IF(SP_SUL!H458="","*",SP_SUL!H458)</f>
        <v>*</v>
      </c>
      <c r="J455" s="145" t="str">
        <f>IF(SP_SUL!I458="","*",SP_SUL!I458)</f>
        <v>*</v>
      </c>
      <c r="K455" s="139" t="str">
        <f>IF(SP_SUL!M458="","*",SP_SUL!M458)</f>
        <v>-</v>
      </c>
      <c r="L455" s="139" t="str">
        <f>IF(SP_SUL!N458="","*",SP_SUL!N458)</f>
        <v>-</v>
      </c>
      <c r="M455" s="140" t="str">
        <f>IF(SP_SUL!J458="","*",SP_SUL!J458)</f>
        <v>*</v>
      </c>
      <c r="N455" s="144" t="str">
        <f>IF(SP_SUL!K458="","*",SP_SUL!K458)</f>
        <v>*</v>
      </c>
      <c r="O455" s="144" t="str">
        <f>IF(SP_SUL!L458="","*",SP_SUL!L458)</f>
        <v>*</v>
      </c>
      <c r="P455" s="143" t="str">
        <f>IF(SP_SUL!O458="","*",SP_SUL!O458)</f>
        <v>*</v>
      </c>
      <c r="Q455" s="143" t="str">
        <f>IF(SP_SUL!P458="","*",SP_SUL!P458)</f>
        <v>*</v>
      </c>
      <c r="R455" s="145" t="str">
        <f>IF(SP_SUL!Q458="","*",CONCATENATE(SP_SUL!Q458," ",SP_SUL!R458))</f>
        <v>*</v>
      </c>
      <c r="S455" s="145" t="str">
        <f>IF(SP_SUL!V458="","*",SP_SUL!V458)</f>
        <v>*</v>
      </c>
      <c r="T455" s="145" t="str">
        <f>IF(SP_SUL!W458="","*",SP_SUL!W458)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IF(SP_SUL!Y459="","*",SP_SUL!Y459)</f>
        <v>*</v>
      </c>
      <c r="B456" s="146" t="str">
        <f>IF(SP_SUL!X459="","*",SP_SUL!X459)</f>
        <v>*</v>
      </c>
      <c r="C456" s="146" t="str">
        <f>IF(SP_SUL!Z459="","*",SP_SUL!Z459)</f>
        <v>*</v>
      </c>
      <c r="D456" s="139" t="str">
        <f>IF(SP_SUL!S459="","*",SP_SUL!S459)</f>
        <v>-</v>
      </c>
      <c r="E456" s="139" t="str">
        <f>IF(SP_SUL!T459="","*",SP_SUL!T459)</f>
        <v>-</v>
      </c>
      <c r="F456" s="145" t="str">
        <f>IF(SP_SUL!B459="","*",SP_SUL!B459)</f>
        <v>*</v>
      </c>
      <c r="G456" s="145" t="str">
        <f>IF(SP_SUL!D459="","*",SP_SUL!D459)</f>
        <v>*</v>
      </c>
      <c r="H456" s="145" t="str">
        <f>IF(SP_SUL!F459="","*",SP_SUL!F459)</f>
        <v>*</v>
      </c>
      <c r="I456" s="145" t="str">
        <f>IF(SP_SUL!H459="","*",SP_SUL!H459)</f>
        <v>*</v>
      </c>
      <c r="J456" s="145" t="str">
        <f>IF(SP_SUL!I459="","*",SP_SUL!I459)</f>
        <v>*</v>
      </c>
      <c r="K456" s="139" t="str">
        <f>IF(SP_SUL!M459="","*",SP_SUL!M459)</f>
        <v>-</v>
      </c>
      <c r="L456" s="139" t="str">
        <f>IF(SP_SUL!N459="","*",SP_SUL!N459)</f>
        <v>-</v>
      </c>
      <c r="M456" s="140" t="str">
        <f>IF(SP_SUL!J459="","*",SP_SUL!J459)</f>
        <v>*</v>
      </c>
      <c r="N456" s="144" t="str">
        <f>IF(SP_SUL!K459="","*",SP_SUL!K459)</f>
        <v>*</v>
      </c>
      <c r="O456" s="144" t="str">
        <f>IF(SP_SUL!L459="","*",SP_SUL!L459)</f>
        <v>*</v>
      </c>
      <c r="P456" s="143" t="str">
        <f>IF(SP_SUL!O459="","*",SP_SUL!O459)</f>
        <v>*</v>
      </c>
      <c r="Q456" s="143" t="str">
        <f>IF(SP_SUL!P459="","*",SP_SUL!P459)</f>
        <v>*</v>
      </c>
      <c r="R456" s="145" t="str">
        <f>IF(SP_SUL!Q459="","*",CONCATENATE(SP_SUL!Q459," ",SP_SUL!R459))</f>
        <v>*</v>
      </c>
      <c r="S456" s="145" t="str">
        <f>IF(SP_SUL!V459="","*",SP_SUL!V459)</f>
        <v>*</v>
      </c>
      <c r="T456" s="145" t="str">
        <f>IF(SP_SUL!W459="","*",SP_SUL!W459)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IF(SP_SUL!Y460="","*",SP_SUL!Y460)</f>
        <v>*</v>
      </c>
      <c r="B457" s="146" t="str">
        <f>IF(SP_SUL!X460="","*",SP_SUL!X460)</f>
        <v>*</v>
      </c>
      <c r="C457" s="146" t="str">
        <f>IF(SP_SUL!Z460="","*",SP_SUL!Z460)</f>
        <v>*</v>
      </c>
      <c r="D457" s="139" t="str">
        <f>IF(SP_SUL!S460="","*",SP_SUL!S460)</f>
        <v>-</v>
      </c>
      <c r="E457" s="139" t="str">
        <f>IF(SP_SUL!T460="","*",SP_SUL!T460)</f>
        <v>-</v>
      </c>
      <c r="F457" s="145" t="str">
        <f>IF(SP_SUL!B460="","*",SP_SUL!B460)</f>
        <v>*</v>
      </c>
      <c r="G457" s="145" t="str">
        <f>IF(SP_SUL!D460="","*",SP_SUL!D460)</f>
        <v>*</v>
      </c>
      <c r="H457" s="145" t="str">
        <f>IF(SP_SUL!F460="","*",SP_SUL!F460)</f>
        <v>*</v>
      </c>
      <c r="I457" s="145" t="str">
        <f>IF(SP_SUL!H460="","*",SP_SUL!H460)</f>
        <v>*</v>
      </c>
      <c r="J457" s="145" t="str">
        <f>IF(SP_SUL!I460="","*",SP_SUL!I460)</f>
        <v>*</v>
      </c>
      <c r="K457" s="139" t="str">
        <f>IF(SP_SUL!M460="","*",SP_SUL!M460)</f>
        <v>-</v>
      </c>
      <c r="L457" s="139" t="str">
        <f>IF(SP_SUL!N460="","*",SP_SUL!N460)</f>
        <v>-</v>
      </c>
      <c r="M457" s="140" t="str">
        <f>IF(SP_SUL!J460="","*",SP_SUL!J460)</f>
        <v>*</v>
      </c>
      <c r="N457" s="144" t="str">
        <f>IF(SP_SUL!K460="","*",SP_SUL!K460)</f>
        <v>*</v>
      </c>
      <c r="O457" s="144" t="str">
        <f>IF(SP_SUL!L460="","*",SP_SUL!L460)</f>
        <v>*</v>
      </c>
      <c r="P457" s="143" t="str">
        <f>IF(SP_SUL!O460="","*",SP_SUL!O460)</f>
        <v>*</v>
      </c>
      <c r="Q457" s="143" t="str">
        <f>IF(SP_SUL!P460="","*",SP_SUL!P460)</f>
        <v>*</v>
      </c>
      <c r="R457" s="145" t="str">
        <f>IF(SP_SUL!Q460="","*",CONCATENATE(SP_SUL!Q460," ",SP_SUL!R460))</f>
        <v>*</v>
      </c>
      <c r="S457" s="145" t="str">
        <f>IF(SP_SUL!V460="","*",SP_SUL!V460)</f>
        <v>*</v>
      </c>
      <c r="T457" s="145" t="str">
        <f>IF(SP_SUL!W460="","*",SP_SUL!W460)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IF(SP_SUL!Y461="","*",SP_SUL!Y461)</f>
        <v>*</v>
      </c>
      <c r="B458" s="146" t="str">
        <f>IF(SP_SUL!X461="","*",SP_SUL!X461)</f>
        <v>*</v>
      </c>
      <c r="C458" s="146" t="str">
        <f>IF(SP_SUL!Z461="","*",SP_SUL!Z461)</f>
        <v>*</v>
      </c>
      <c r="D458" s="139" t="str">
        <f>IF(SP_SUL!S461="","*",SP_SUL!S461)</f>
        <v>-</v>
      </c>
      <c r="E458" s="139" t="str">
        <f>IF(SP_SUL!T461="","*",SP_SUL!T461)</f>
        <v>-</v>
      </c>
      <c r="F458" s="145" t="str">
        <f>IF(SP_SUL!B461="","*",SP_SUL!B461)</f>
        <v>*</v>
      </c>
      <c r="G458" s="145" t="str">
        <f>IF(SP_SUL!D461="","*",SP_SUL!D461)</f>
        <v>*</v>
      </c>
      <c r="H458" s="145" t="str">
        <f>IF(SP_SUL!F461="","*",SP_SUL!F461)</f>
        <v>*</v>
      </c>
      <c r="I458" s="145" t="str">
        <f>IF(SP_SUL!H461="","*",SP_SUL!H461)</f>
        <v>*</v>
      </c>
      <c r="J458" s="145" t="str">
        <f>IF(SP_SUL!I461="","*",SP_SUL!I461)</f>
        <v>*</v>
      </c>
      <c r="K458" s="139" t="str">
        <f>IF(SP_SUL!M461="","*",SP_SUL!M461)</f>
        <v>-</v>
      </c>
      <c r="L458" s="139" t="str">
        <f>IF(SP_SUL!N461="","*",SP_SUL!N461)</f>
        <v>-</v>
      </c>
      <c r="M458" s="140" t="str">
        <f>IF(SP_SUL!J461="","*",SP_SUL!J461)</f>
        <v>*</v>
      </c>
      <c r="N458" s="144" t="str">
        <f>IF(SP_SUL!K461="","*",SP_SUL!K461)</f>
        <v>*</v>
      </c>
      <c r="O458" s="144" t="str">
        <f>IF(SP_SUL!L461="","*",SP_SUL!L461)</f>
        <v>*</v>
      </c>
      <c r="P458" s="143" t="str">
        <f>IF(SP_SUL!O461="","*",SP_SUL!O461)</f>
        <v>*</v>
      </c>
      <c r="Q458" s="143" t="str">
        <f>IF(SP_SUL!P461="","*",SP_SUL!P461)</f>
        <v>*</v>
      </c>
      <c r="R458" s="145" t="str">
        <f>IF(SP_SUL!Q461="","*",CONCATENATE(SP_SUL!Q461," ",SP_SUL!R461))</f>
        <v>*</v>
      </c>
      <c r="S458" s="145" t="str">
        <f>IF(SP_SUL!V461="","*",SP_SUL!V461)</f>
        <v>*</v>
      </c>
      <c r="T458" s="145" t="str">
        <f>IF(SP_SUL!W461="","*",SP_SUL!W461)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-</v>
      </c>
      <c r="E459" s="139" t="str">
        <f>IF(SP_SUL!T462="","*",SP_SUL!T462)</f>
        <v>-</v>
      </c>
      <c r="F459" s="145" t="str">
        <f>IF(SP_SUL!B462="","*",SP_SUL!B462)</f>
        <v>*</v>
      </c>
      <c r="G459" s="145" t="str">
        <f>IF(SP_SUL!D462="","*",SP_SUL!D462)</f>
        <v>*</v>
      </c>
      <c r="H459" s="145" t="str">
        <f>IF(SP_SUL!F462="","*",SP_SUL!F462)</f>
        <v>*</v>
      </c>
      <c r="I459" s="145" t="str">
        <f>IF(SP_SUL!H462="","*",SP_SUL!H462)</f>
        <v>*</v>
      </c>
      <c r="J459" s="145" t="str">
        <f>IF(SP_SUL!I462="","*",SP_SUL!I462)</f>
        <v>*</v>
      </c>
      <c r="K459" s="139" t="str">
        <f>IF(SP_SUL!M462="","*",SP_SUL!M462)</f>
        <v>-</v>
      </c>
      <c r="L459" s="139" t="str">
        <f>IF(SP_SUL!N462="","*",SP_SUL!N462)</f>
        <v>-</v>
      </c>
      <c r="M459" s="140" t="str">
        <f>IF(SP_SUL!J462="","*",SP_SUL!J462)</f>
        <v>*</v>
      </c>
      <c r="N459" s="144" t="str">
        <f>IF(SP_SUL!K462="","*",SP_SUL!K462)</f>
        <v>*</v>
      </c>
      <c r="O459" s="144" t="str">
        <f>IF(SP_SUL!L462="","*",SP_SUL!L462)</f>
        <v>*</v>
      </c>
      <c r="P459" s="143" t="str">
        <f>IF(SP_SUL!O462="","*",SP_SUL!O462)</f>
        <v>*</v>
      </c>
      <c r="Q459" s="143" t="str">
        <f>IF(SP_SUL!P462="","*",SP_SUL!P462)</f>
        <v>*</v>
      </c>
      <c r="R459" s="145" t="str">
        <f>IF(SP_SUL!Q462="","*",CONCATENATE(SP_SUL!Q462," ",SP_SUL!R462))</f>
        <v>*</v>
      </c>
      <c r="S459" s="145" t="str">
        <f>IF(SP_SUL!V462="","*",SP_SUL!V462)</f>
        <v>*</v>
      </c>
      <c r="T459" s="145" t="str">
        <f>IF(SP_SUL!W462="","*",SP_SUL!W462)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-</v>
      </c>
      <c r="E998" s="139" t="str">
        <f>IF(SP_SUL!T1001="","*",SP_SUL!T1001)</f>
        <v>-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-</v>
      </c>
      <c r="L998" s="139" t="str">
        <f>IF(SP_SUL!N1001="","*",SP_SUL!N1001)</f>
        <v>-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10" dateTimeGrouping="day"/>
      </filters>
    </filterColumn>
    <filterColumn colId="6">
      <filters>
        <filter val="V85"/>
        <filter val="V89"/>
        <filter val="V93"/>
        <filter val="V96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222" sqref="B222:K224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1455</v>
      </c>
      <c r="C2" s="121" t="s">
        <v>977</v>
      </c>
      <c r="D2" s="76" t="s">
        <v>979</v>
      </c>
      <c r="E2" s="76" t="s">
        <v>1456</v>
      </c>
      <c r="F2" s="99" t="s">
        <v>1457</v>
      </c>
      <c r="G2" s="76" t="s">
        <v>1458</v>
      </c>
      <c r="H2" s="76" t="s">
        <v>1459</v>
      </c>
      <c r="I2" s="76" t="s">
        <v>1460</v>
      </c>
      <c r="J2" s="76" t="s">
        <v>1461</v>
      </c>
      <c r="K2" s="78" t="s">
        <v>1462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 hidden="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 hidden="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 hidden="1">
      <c r="B9" s="94" t="str">
        <f>IF(SP_SUL!Y12="","*",SP_SUL!Y12)</f>
        <v>OPORTUNIDADE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 hidden="1">
      <c r="B10" s="94" t="str">
        <f>IF(SP_SUL!Y13="","*",SP_SUL!Y13)</f>
        <v>OPORTUNIDADE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ZCD-ZSQ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OPORTUNIDADE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 hidden="1">
      <c r="B12" s="94" t="str">
        <f>IF(SP_SUL!Y15="","*",SP_SUL!Y15)</f>
        <v>OPORTUNIDADE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 hidden="1">
      <c r="B13" s="94" t="str">
        <f>IF(SP_SUL!Y16="","*",SP_SUL!Y16)</f>
        <v>OPORTUNIDADE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OPORTUNIDADE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 hidden="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 hidden="1">
      <c r="B16" s="94" t="str">
        <f>IF(SP_SUL!Y19="","*",SP_SUL!Y19)</f>
        <v>OPORTUNIDADE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 hidden="1">
      <c r="B17" s="94" t="str">
        <f>IF(SP_SUL!Y20="","*",SP_SUL!Y20)</f>
        <v>OPORTUNIDADE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 hidden="1">
      <c r="B18" s="94" t="str">
        <f>IF(SP_SUL!Y21="","*",SP_SUL!Y21)</f>
        <v>OPORTUNIDADE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 hidden="1">
      <c r="B19" s="94" t="str">
        <f>IF(SP_SUL!Y22="","*",SP_SUL!Y22)</f>
        <v>OPORTUNIDADE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ZER-ZDI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 hidden="1">
      <c r="B20" s="94" t="str">
        <f>IF(SP_SUL!Y23="","*",SP_SUL!Y23)</f>
        <v>OPORTUNIDADE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ZGA-ZCX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 hidden="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 hidden="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OPORTUNIDADE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ZKE-ZWW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 hidden="1">
      <c r="B24" s="94" t="str">
        <f>IF(SP_SUL!Y27="","*",SP_SUL!Y27)</f>
        <v>OPORTUNIDADE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 hidden="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 hidden="1">
      <c r="B26" s="94" t="str">
        <f>IF(SP_SUL!Y30="","*",SP_SUL!Y30)</f>
        <v>OPORTUNIDADE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ZWI-ZEM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 hidden="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 hidden="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 hidden="1">
      <c r="B29" s="94" t="str">
        <f>IF(SP_SUL!Y33="","*",SP_SUL!Y33)</f>
        <v>OPORTUNIDADE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 hidden="1">
      <c r="B30" s="94" t="str">
        <f>IF(SP_SUL!Y34="","*",SP_SUL!Y34)</f>
        <v>OPORTUNIDADE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 hidden="1">
      <c r="B31" s="94" t="str">
        <f>IF(SP_SUL!Y35="","*",SP_SUL!Y35)</f>
        <v>OPORTUNIDADE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ZEJ-ZRB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 hidden="1">
      <c r="B32" s="94" t="str">
        <f>IF(SP_SUL!Y36="","*",SP_SUL!Y36)</f>
        <v>NÃO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ZXW-ZGP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 hidden="1">
      <c r="B33" s="94" t="str">
        <f>IF(SP_SUL!Y37="","*",SP_SUL!Y37)</f>
        <v>NÃO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ZXW-ZGP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 hidden="1">
      <c r="B34" s="94" t="str">
        <f>IF(SP_SUL!Y38="","*",SP_SUL!Y38)</f>
        <v>OPORTUNIDADE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ZEZ-ZXW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 hidden="1">
      <c r="B35" s="94" t="str">
        <f>IF(SP_SUL!Y39="","*",SP_SUL!Y39)</f>
        <v>OPORTUNIDADE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ZPG-MRS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 hidden="1">
      <c r="B36" s="94" t="str">
        <f>IF(SP_SUL!Y40="","*",SP_SUL!Y40)</f>
        <v>OPORTUNIDADE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ZZV-ZPG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 hidden="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 hidden="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 hidden="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 hidden="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 hidden="1">
      <c r="B41" s="94" t="str">
        <f>IF(SP_SUL!Y45="","*",SP_SUL!Y45)</f>
        <v>OPORTUNIDADE</v>
      </c>
      <c r="C41" s="95" t="str">
        <f>IF(SP_SUL!B45="","*",SP_SUL!B45)</f>
        <v>*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ZRX-ZRQ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 hidden="1">
      <c r="B42" s="94" t="str">
        <f>IF(SP_SUL!Y46="","*",SP_SUL!Y46)</f>
        <v>OPORTUNIDADE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 hidden="1">
      <c r="B43" s="94" t="str">
        <f>IF(SP_SUL!Y47="","*",SP_SUL!Y47)</f>
        <v>OPORTUNIDADE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ZCD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 hidden="1">
      <c r="B44" s="94" t="str">
        <f>IF(SP_SUL!Y48="","*",SP_SUL!Y48)</f>
        <v>OPORTUNIDADE</v>
      </c>
      <c r="C44" s="95">
        <f>IF(SP_SUL!B48="","*",SP_SUL!B48)</f>
        <v>46056</v>
      </c>
      <c r="D44" s="94" t="str">
        <f>IF(SP_SUL!D48="","*",SP_SUL!D48)</f>
        <v>KLECIO (TP-699)</v>
      </c>
      <c r="E44" s="94" t="str">
        <f>IF(SP_SUL!H48="","*",SP_SUL!H48)</f>
        <v>-</v>
      </c>
      <c r="F44" s="100" t="str">
        <f>IF(SP_SUL!M48="","*",SP_SUL!M48)</f>
        <v>ZSW-2</v>
      </c>
      <c r="G44" s="95" t="str">
        <f>IF(SP_SUL!I48="","*",SP_SUL!I48)</f>
        <v>-</v>
      </c>
      <c r="H44" s="95" t="str">
        <f>IF(SP_SUL!AB48="","*",SP_SUL!AB48)</f>
        <v>*</v>
      </c>
      <c r="I44" s="95" t="str">
        <f>IF(SP_SUL!AC48="","*",SP_SUL!AC48)</f>
        <v>-</v>
      </c>
      <c r="J44" s="96" t="str">
        <f>IF(SP_SUL!AA48="","*",SP_SUL!AA48)</f>
        <v>-</v>
      </c>
      <c r="K44" s="97" t="str">
        <f>IF(SP_SUL!AD48="","*",SP_SUL!AD48)</f>
        <v>-</v>
      </c>
    </row>
    <row r="45" spans="2:11" hidden="1">
      <c r="B45" s="94" t="str">
        <f>IF(SP_SUL!Y49="","*",SP_SUL!Y49)</f>
        <v>OPORTUNIDADE</v>
      </c>
      <c r="C45" s="95">
        <f>IF(SP_SUL!B49="","*",SP_SUL!B49)</f>
        <v>46056</v>
      </c>
      <c r="D45" s="94" t="str">
        <f>IF(SP_SUL!D49="","*",SP_SUL!D49)</f>
        <v>V48</v>
      </c>
      <c r="E45" s="94" t="str">
        <f>IF(SP_SUL!H49="","*",SP_SUL!H49)</f>
        <v>ZAC2</v>
      </c>
      <c r="F45" s="100" t="str">
        <f>IF(SP_SUL!M49="","*",SP_SUL!M49)</f>
        <v>ZAC-ZSW</v>
      </c>
      <c r="G45" s="95" t="str">
        <f>IF(SP_SUL!I49="","*",SP_SUL!I49)</f>
        <v>ZAC2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 hidden="1">
      <c r="B46" s="94" t="str">
        <f>IF(SP_SUL!Y50="","*",SP_SUL!Y50)</f>
        <v>OPORTUNIDADE</v>
      </c>
      <c r="C46" s="95" t="str">
        <f>IF(SP_SUL!B50="","*",SP_SUL!B50)</f>
        <v>*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</v>
      </c>
      <c r="G46" s="95">
        <f>IF(SP_SUL!I50="","*",SP_SUL!I50)</f>
        <v>106109</v>
      </c>
      <c r="H46" s="95" t="str">
        <f>IF(SP_SUL!AB50="","*",SP_SUL!AB50)</f>
        <v>FIXO + ESCALA</v>
      </c>
      <c r="I46" s="95" t="str">
        <f>IF(SP_SUL!AC50="","*",SP_SUL!AC50)</f>
        <v>-</v>
      </c>
      <c r="J46" s="96">
        <f>IF(SP_SUL!AA50="","*",SP_SUL!AA50)</f>
        <v>2</v>
      </c>
      <c r="K46" s="97">
        <f>IF(SP_SUL!AD50="","*",SP_SUL!AD50)</f>
        <v>0.29166666666666669</v>
      </c>
    </row>
    <row r="47" spans="2:11" hidden="1">
      <c r="B47" s="94" t="str">
        <f>IF(SP_SUL!Y51="","*",SP_SUL!Y51)</f>
        <v>OPORTUNIDADE</v>
      </c>
      <c r="C47" s="95">
        <f>IF(SP_SUL!B51="","*",SP_SUL!B51)</f>
        <v>46056</v>
      </c>
      <c r="D47" s="94" t="str">
        <f>IF(SP_SUL!D51="","*",SP_SUL!D51)</f>
        <v>W58</v>
      </c>
      <c r="E47" s="94">
        <f>IF(SP_SUL!H51="","*",SP_SUL!H51)</f>
        <v>106109</v>
      </c>
      <c r="F47" s="100" t="str">
        <f>IF(SP_SUL!M51="","*",SP_SUL!M51)</f>
        <v>ZBM-ZHO</v>
      </c>
      <c r="G47" s="95">
        <f>IF(SP_SUL!I51="","*",SP_SUL!I51)</f>
        <v>106109</v>
      </c>
      <c r="H47" s="95" t="str">
        <f>IF(SP_SUL!AB51="","*",SP_SUL!AB51)</f>
        <v>FIXO</v>
      </c>
      <c r="I47" s="95" t="str">
        <f>IF(SP_SUL!AC51="","*",SP_SUL!AC51)</f>
        <v>-</v>
      </c>
      <c r="J47" s="96">
        <f>IF(SP_SUL!AA51="","*",SP_SUL!AA51)</f>
        <v>1</v>
      </c>
      <c r="K47" s="97">
        <f>IF(SP_SUL!AD51="","*",SP_SUL!AD51)</f>
        <v>0.29166666666666669</v>
      </c>
    </row>
    <row r="48" spans="2:11" hidden="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 hidden="1">
      <c r="B49" s="94" t="str">
        <f>IF(SP_SUL!Y53="","*",SP_SUL!Y53)</f>
        <v>OPORTUNIDADE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 hidden="1">
      <c r="B50" s="94" t="str">
        <f>IF(SP_SUL!Y54="","*",SP_SUL!Y54)</f>
        <v>OPORTUNIDADE</v>
      </c>
      <c r="C50" s="95">
        <f>IF(SP_SUL!B54="","*",SP_SUL!B54)</f>
        <v>46056</v>
      </c>
      <c r="D50" s="94" t="str">
        <f>IF(SP_SUL!D54="","*",SP_SUL!D54)</f>
        <v>EDSON (TP-780)</v>
      </c>
      <c r="E50" s="94" t="str">
        <f>IF(SP_SUL!H54="","*",SP_SUL!H54)</f>
        <v>-</v>
      </c>
      <c r="F50" s="100" t="str">
        <f>IF(SP_SUL!M54="","*",SP_SUL!M54)</f>
        <v>ZYU-ZST</v>
      </c>
      <c r="G50" s="95" t="str">
        <f>IF(SP_SUL!I54="","*",SP_SUL!I54)</f>
        <v>-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 hidden="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DANIEL (TP-647)</v>
      </c>
      <c r="E51" s="94" t="str">
        <f>IF(SP_SUL!H55="","*",SP_SUL!H55)</f>
        <v>-</v>
      </c>
      <c r="F51" s="100" t="str">
        <f>IF(SP_SUL!M55="","*",SP_SUL!M55)</f>
        <v>ZFY-ZYU</v>
      </c>
      <c r="G51" s="95" t="str">
        <f>IF(SP_SUL!I55="","*",SP_SUL!I55)</f>
        <v>-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-</v>
      </c>
      <c r="K51" s="97" t="str">
        <f>IF(SP_SUL!AD55="","*",SP_SUL!AD55)</f>
        <v>-</v>
      </c>
    </row>
    <row r="52" spans="2:11" hidden="1">
      <c r="B52" s="94" t="str">
        <f>IF(SP_SUL!Y56="","*",SP_SUL!Y56)</f>
        <v>OPORTUNIDADE</v>
      </c>
      <c r="C52" s="95">
        <f>IF(SP_SUL!B56="","*",SP_SUL!B56)</f>
        <v>46056</v>
      </c>
      <c r="D52" s="94" t="str">
        <f>IF(SP_SUL!D56="","*",SP_SUL!D56)</f>
        <v>W59</v>
      </c>
      <c r="E52" s="94" t="str">
        <f>IF(SP_SUL!H56="","*",SP_SUL!H56)</f>
        <v>ZYU1</v>
      </c>
      <c r="F52" s="100" t="str">
        <f>IF(SP_SUL!M56="","*",SP_SUL!M56)</f>
        <v>ZFY-ZYU</v>
      </c>
      <c r="G52" s="95" t="str">
        <f>IF(SP_SUL!I56="","*",SP_SUL!I56)</f>
        <v>ZYU1</v>
      </c>
      <c r="H52" s="95" t="str">
        <f>IF(SP_SUL!AB56="","*",SP_SUL!AB56)</f>
        <v>FIXO</v>
      </c>
      <c r="I52" s="95" t="str">
        <f>IF(SP_SUL!AC56="","*",SP_SUL!AC56)</f>
        <v>*</v>
      </c>
      <c r="J52" s="96">
        <f>IF(SP_SUL!AA56="","*",SP_SUL!AA56)</f>
        <v>1</v>
      </c>
      <c r="K52" s="97">
        <f>IF(SP_SUL!AD56="","*",SP_SUL!AD56)</f>
        <v>0.3125</v>
      </c>
    </row>
    <row r="53" spans="2:11" hidden="1">
      <c r="B53" s="94" t="str">
        <f>IF(SP_SUL!Y57="","*",SP_SUL!Y57)</f>
        <v>OPORTUNIDADE</v>
      </c>
      <c r="C53" s="95">
        <f>IF(SP_SUL!B57="","*",SP_SUL!B57)</f>
        <v>46056</v>
      </c>
      <c r="D53" s="94" t="str">
        <f>IF(SP_SUL!D57="","*",SP_SUL!D57)</f>
        <v>ROBSON (TF-701)</v>
      </c>
      <c r="E53" s="94" t="str">
        <f>IF(SP_SUL!H57="","*",SP_SUL!H57)</f>
        <v>-</v>
      </c>
      <c r="F53" s="100" t="str">
        <f>IF(SP_SUL!M57="","*",SP_SUL!M57)</f>
        <v>ZER-ZDI</v>
      </c>
      <c r="G53" s="95" t="str">
        <f>IF(SP_SUL!I57="","*",SP_SUL!I57)</f>
        <v>-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-</v>
      </c>
      <c r="K53" s="97" t="str">
        <f>IF(SP_SUL!AD57="","*",SP_SUL!AD57)</f>
        <v>*</v>
      </c>
    </row>
    <row r="54" spans="2:11" hidden="1">
      <c r="B54" s="94" t="str">
        <f>IF(SP_SUL!Y58="","*",SP_SUL!Y58)</f>
        <v>OPORTUNIDADE</v>
      </c>
      <c r="C54" s="95">
        <f>IF(SP_SUL!B58="","*",SP_SUL!B58)</f>
        <v>46056</v>
      </c>
      <c r="D54" s="94" t="str">
        <f>IF(SP_SUL!D58="","*",SP_SUL!D58)</f>
        <v>CARLOS (TP-722)</v>
      </c>
      <c r="E54" s="94" t="str">
        <f>IF(SP_SUL!H58="","*",SP_SUL!H58)</f>
        <v>-</v>
      </c>
      <c r="F54" s="100" t="str">
        <f>IF(SP_SUL!M58="","*",SP_SUL!M58)</f>
        <v>ZGA-ZCX</v>
      </c>
      <c r="G54" s="95" t="str">
        <f>IF(SP_SUL!I58="","*",SP_SUL!I58)</f>
        <v>-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-</v>
      </c>
      <c r="K54" s="97" t="str">
        <f>IF(SP_SUL!AD58="","*",SP_SUL!AD58)</f>
        <v>*</v>
      </c>
    </row>
    <row r="55" spans="2:11" hidden="1">
      <c r="B55" s="94" t="str">
        <f>IF(SP_SUL!Y59="","*",SP_SUL!Y59)</f>
        <v>OPORTUNIDADE</v>
      </c>
      <c r="C55" s="95">
        <f>IF(SP_SUL!B59="","*",SP_SUL!B59)</f>
        <v>46056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ZKE-ZWW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 hidden="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 hidden="1">
      <c r="B57" s="94" t="str">
        <f>IF(SP_SUL!Y61="","*",SP_SUL!Y61)</f>
        <v>OPORTUNIDADE</v>
      </c>
      <c r="C57" s="95">
        <f>IF(SP_SUL!B61="","*",SP_SUL!B61)</f>
        <v>46056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 hidden="1">
      <c r="B58" s="94" t="str">
        <f>IF(SP_SUL!Y62="","*",SP_SUL!Y62)</f>
        <v>OPORTUNIDADE</v>
      </c>
      <c r="C58" s="95">
        <f>IF(SP_SUL!B62="","*",SP_SUL!B62)</f>
        <v>46056</v>
      </c>
      <c r="D58" s="94" t="str">
        <f>IF(SP_SUL!D62="","*",SP_SUL!D62)</f>
        <v>CAIQUE (TMA-677)</v>
      </c>
      <c r="E58" s="94" t="str">
        <f>IF(SP_SUL!H62="","*",SP_SUL!H62)</f>
        <v>-</v>
      </c>
      <c r="F58" s="100" t="str">
        <f>IF(SP_SUL!M62="","*",SP_SUL!M62)</f>
        <v>ZWI-ZEM</v>
      </c>
      <c r="G58" s="95" t="str">
        <f>IF(SP_SUL!I62="","*",SP_SUL!I62)</f>
        <v>-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-</v>
      </c>
      <c r="K58" s="97" t="str">
        <f>IF(SP_SUL!AD62="","*",SP_SUL!AD62)</f>
        <v>*</v>
      </c>
    </row>
    <row r="59" spans="2:11" hidden="1">
      <c r="B59" s="94" t="str">
        <f>IF(SP_SUL!Y63="","*",SP_SUL!Y63)</f>
        <v>OPORTUNIDADE</v>
      </c>
      <c r="C59" s="95">
        <f>IF(SP_SUL!B63="","*",SP_SUL!B63)</f>
        <v>46056</v>
      </c>
      <c r="D59" s="94" t="str">
        <f>IF(SP_SUL!D63="","*",SP_SUL!D63)</f>
        <v>WALTER (TP-810)</v>
      </c>
      <c r="E59" s="94" t="str">
        <f>IF(SP_SUL!H63="","*",SP_SUL!H63)</f>
        <v>*</v>
      </c>
      <c r="F59" s="100" t="str">
        <f>IF(SP_SUL!M63="","*",SP_SUL!M63)</f>
        <v>ZWI-ZEM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-</v>
      </c>
      <c r="K59" s="97" t="str">
        <f>IF(SP_SUL!AD63="","*",SP_SUL!AD63)</f>
        <v>*</v>
      </c>
    </row>
    <row r="60" spans="2:11" hidden="1">
      <c r="B60" s="94" t="str">
        <f>IF(SP_SUL!Y64="","*",SP_SUL!Y64)</f>
        <v>OPORTUNIDADE</v>
      </c>
      <c r="C60" s="95">
        <f>IF(SP_SUL!B64="","*",SP_SUL!B64)</f>
        <v>46056</v>
      </c>
      <c r="D60" s="94" t="str">
        <f>IF(SP_SUL!D64="","*",SP_SUL!D64)</f>
        <v>CLEBISON (TP-728)</v>
      </c>
      <c r="E60" s="94" t="str">
        <f>IF(SP_SUL!H64="","*",SP_SUL!H64)</f>
        <v>-</v>
      </c>
      <c r="F60" s="100" t="str">
        <f>IF(SP_SUL!M64="","*",SP_SUL!M64)</f>
        <v>ZRB-ZEV</v>
      </c>
      <c r="G60" s="95" t="str">
        <f>IF(SP_SUL!I64="","*",SP_SUL!I64)</f>
        <v>-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-</v>
      </c>
      <c r="K60" s="97" t="str">
        <f>IF(SP_SUL!AD64="","*",SP_SUL!AD64)</f>
        <v>*</v>
      </c>
    </row>
    <row r="61" spans="2:11" hidden="1">
      <c r="B61" s="94" t="str">
        <f>IF(SP_SUL!Y65="","*",SP_SUL!Y65)</f>
        <v>OPORTUNIDADE</v>
      </c>
      <c r="C61" s="95">
        <f>IF(SP_SUL!B65="","*",SP_SUL!B65)</f>
        <v>46056</v>
      </c>
      <c r="D61" s="94" t="str">
        <f>IF(SP_SUL!D65="","*",SP_SUL!D65)</f>
        <v>ISMAEL(TP-726)</v>
      </c>
      <c r="E61" s="94" t="str">
        <f>IF(SP_SUL!H65="","*",SP_SUL!H65)</f>
        <v>-</v>
      </c>
      <c r="F61" s="100" t="str">
        <f>IF(SP_SUL!M65="","*",SP_SUL!M65)</f>
        <v>ZRB-ZEV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-</v>
      </c>
      <c r="K61" s="97" t="str">
        <f>IF(SP_SUL!AD65="","*",SP_SUL!AD65)</f>
        <v>*</v>
      </c>
    </row>
    <row r="62" spans="2:11" hidden="1">
      <c r="B62" s="94" t="str">
        <f>IF(SP_SUL!Y66="","*",SP_SUL!Y66)</f>
        <v>OPORTUNIDADE</v>
      </c>
      <c r="C62" s="95">
        <f>IF(SP_SUL!B66="","*",SP_SUL!B66)</f>
        <v>46056</v>
      </c>
      <c r="D62" s="94" t="str">
        <f>IF(SP_SUL!D66="","*",SP_SUL!D66)</f>
        <v>W96</v>
      </c>
      <c r="E62" s="94" t="str">
        <f>IF(SP_SUL!H66="","*",SP_SUL!H66)</f>
        <v>ZEM-1</v>
      </c>
      <c r="F62" s="100" t="str">
        <f>IF(SP_SUL!M66="","*",SP_SUL!M66)</f>
        <v>ZEJ-ZRB</v>
      </c>
      <c r="G62" s="95" t="str">
        <f>IF(SP_SUL!I66="","*",SP_SUL!I66)</f>
        <v>ZEM-1</v>
      </c>
      <c r="H62" s="95" t="str">
        <f>IF(SP_SUL!AB66="","*",SP_SUL!AB66)</f>
        <v>FIXO</v>
      </c>
      <c r="I62" s="95" t="str">
        <f>IF(SP_SUL!AC66="","*",SP_SUL!AC66)</f>
        <v>*</v>
      </c>
      <c r="J62" s="96">
        <f>IF(SP_SUL!AA66="","*",SP_SUL!AA66)</f>
        <v>1</v>
      </c>
      <c r="K62" s="97">
        <f>IF(SP_SUL!AD66="","*",SP_SUL!AD66)</f>
        <v>0.29166666666666669</v>
      </c>
    </row>
    <row r="63" spans="2:11" hidden="1">
      <c r="B63" s="94" t="str">
        <f>IF(SP_SUL!Y67="","*",SP_SUL!Y67)</f>
        <v>NÃO</v>
      </c>
      <c r="C63" s="95">
        <f>IF(SP_SUL!B67="","*",SP_SUL!B67)</f>
        <v>46056</v>
      </c>
      <c r="D63" s="94" t="str">
        <f>IF(SP_SUL!D67="","*",SP_SUL!D67)</f>
        <v>MODERNIZAÇÃO SERRA</v>
      </c>
      <c r="E63" s="94" t="str">
        <f>IF(SP_SUL!H67="","*",SP_SUL!H67)</f>
        <v>-</v>
      </c>
      <c r="F63" s="100" t="str">
        <f>IF(SP_SUL!M67="","*",SP_SUL!M67)</f>
        <v>ZEZ-ZXW</v>
      </c>
      <c r="G63" s="95" t="str">
        <f>IF(SP_SUL!I67="","*",SP_SUL!I67)</f>
        <v>-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-</v>
      </c>
      <c r="K63" s="97" t="str">
        <f>IF(SP_SUL!AD67="","*",SP_SUL!AD67)</f>
        <v>-</v>
      </c>
    </row>
    <row r="64" spans="2:11" hidden="1">
      <c r="B64" s="94" t="str">
        <f>IF(SP_SUL!Y68="","*",SP_SUL!Y68)</f>
        <v>NÃO</v>
      </c>
      <c r="C64" s="95">
        <f>IF(SP_SUL!B68="","*",SP_SUL!B68)</f>
        <v>46056</v>
      </c>
      <c r="D64" s="94" t="str">
        <f>IF(SP_SUL!D68="","*",SP_SUL!D68)</f>
        <v>W61</v>
      </c>
      <c r="E64" s="94" t="str">
        <f>IF(SP_SUL!H68="","*",SP_SUL!H68)</f>
        <v>K67ZEV2</v>
      </c>
      <c r="F64" s="100" t="str">
        <f>IF(SP_SUL!M68="","*",SP_SUL!M68)</f>
        <v>ZEZ-ZXW</v>
      </c>
      <c r="G64" s="95" t="str">
        <f>IF(SP_SUL!I68="","*",SP_SUL!I68)</f>
        <v>K67ZEV2</v>
      </c>
      <c r="H64" s="95" t="str">
        <f>IF(SP_SUL!AB68="","*",SP_SUL!AB68)</f>
        <v>FIXO</v>
      </c>
      <c r="I64" s="95" t="str">
        <f>IF(SP_SUL!AC68="","*",SP_SUL!AC68)</f>
        <v>ACIONAMENTO</v>
      </c>
      <c r="J64" s="96">
        <f>IF(SP_SUL!AA68="","*",SP_SUL!AA68)</f>
        <v>1</v>
      </c>
      <c r="K64" s="97">
        <f>IF(SP_SUL!AD68="","*",SP_SUL!AD68)</f>
        <v>0.29166666666666669</v>
      </c>
    </row>
    <row r="65" spans="2:11" hidden="1">
      <c r="B65" s="94" t="str">
        <f>IF(SP_SUL!Y69="","*",SP_SUL!Y69)</f>
        <v>NÃO</v>
      </c>
      <c r="C65" s="95">
        <f>IF(SP_SUL!B69="","*",SP_SUL!B69)</f>
        <v>46056</v>
      </c>
      <c r="D65" s="94" t="str">
        <f>IF(SP_SUL!D69="","*",SP_SUL!D69)</f>
        <v>MODERNIZAÇÃO TURMA 2</v>
      </c>
      <c r="E65" s="94" t="str">
        <f>IF(SP_SUL!H69="","*",SP_SUL!H69)</f>
        <v>-</v>
      </c>
      <c r="F65" s="100" t="str">
        <f>IF(SP_SUL!M69="","*",SP_SUL!M69)</f>
        <v>ZEZ-ZXW</v>
      </c>
      <c r="G65" s="95" t="str">
        <f>IF(SP_SUL!I69="","*",SP_SUL!I69)</f>
        <v>-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 hidden="1">
      <c r="B66" s="94" t="str">
        <f>IF(SP_SUL!Y70="","*",SP_SUL!Y70)</f>
        <v>OPORTUNIDADE</v>
      </c>
      <c r="C66" s="95" t="str">
        <f>IF(SP_SUL!B70="","*",SP_SUL!B70)</f>
        <v>*</v>
      </c>
      <c r="D66" s="94" t="str">
        <f>IF(SP_SUL!D70="","*",SP_SUL!D70)</f>
        <v>V85</v>
      </c>
      <c r="E66" s="94" t="str">
        <f>IF(SP_SUL!H70="","*",SP_SUL!H70)</f>
        <v>ZDRZPT</v>
      </c>
      <c r="F66" s="100" t="str">
        <f>IF(SP_SUL!M70="","*",SP_SUL!M70)</f>
        <v>ZPT-ZEV</v>
      </c>
      <c r="G66" s="95" t="str">
        <f>IF(SP_SUL!I70="","*",SP_SUL!I70)</f>
        <v>ZEV-2</v>
      </c>
      <c r="H66" s="95" t="str">
        <f>IF(SP_SUL!AB70="","*",SP_SUL!AB70)</f>
        <v>FIXO</v>
      </c>
      <c r="I66" s="95" t="str">
        <f>IF(SP_SUL!AC70="","*",SP_SUL!AC70)</f>
        <v>*</v>
      </c>
      <c r="J66" s="96">
        <f>IF(SP_SUL!AA70="","*",SP_SUL!AA70)</f>
        <v>1</v>
      </c>
      <c r="K66" s="97">
        <f>IF(SP_SUL!AD70="","*",SP_SUL!AD70)</f>
        <v>0.35416666666666669</v>
      </c>
    </row>
    <row r="67" spans="2:11" hidden="1">
      <c r="B67" s="94" t="str">
        <f>IF(SP_SUL!Y71="","*",SP_SUL!Y71)</f>
        <v>NÃO</v>
      </c>
      <c r="C67" s="95">
        <f>IF(SP_SUL!B71="","*",SP_SUL!B71)</f>
        <v>46056</v>
      </c>
      <c r="D67" s="94" t="str">
        <f>IF(SP_SUL!D71="","*",SP_SUL!D71)</f>
        <v>MODERNIZAÇÃO SERRA</v>
      </c>
      <c r="E67" s="94" t="str">
        <f>IF(SP_SUL!H71="","*",SP_SUL!H71)</f>
        <v>-</v>
      </c>
      <c r="F67" s="100" t="str">
        <f>IF(SP_SUL!M71="","*",SP_SUL!M71)</f>
        <v>ZGP-ZPT</v>
      </c>
      <c r="G67" s="95" t="str">
        <f>IF(SP_SUL!I71="","*",SP_SUL!I71)</f>
        <v>-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-</v>
      </c>
      <c r="K67" s="97" t="str">
        <f>IF(SP_SUL!AD71="","*",SP_SUL!AD71)</f>
        <v>*</v>
      </c>
    </row>
    <row r="68" spans="2:11" hidden="1">
      <c r="B68" s="94" t="str">
        <f>IF(SP_SUL!Y72="","*",SP_SUL!Y72)</f>
        <v>NÃO</v>
      </c>
      <c r="C68" s="95">
        <f>IF(SP_SUL!B72="","*",SP_SUL!B72)</f>
        <v>46056</v>
      </c>
      <c r="D68" s="94" t="str">
        <f>IF(SP_SUL!D72="","*",SP_SUL!D72)</f>
        <v>W62</v>
      </c>
      <c r="E68" s="94" t="str">
        <f>IF(SP_SUL!H72="","*",SP_SUL!H72)</f>
        <v>ZPT1051</v>
      </c>
      <c r="F68" s="100" t="str">
        <f>IF(SP_SUL!M72="","*",SP_SUL!M72)</f>
        <v>ZGP</v>
      </c>
      <c r="G68" s="95" t="str">
        <f>IF(SP_SUL!I72="","*",SP_SUL!I72)</f>
        <v>ZPTZDR</v>
      </c>
      <c r="H68" s="95" t="str">
        <f>IF(SP_SUL!AB72="","*",SP_SUL!AB72)</f>
        <v>FIXO</v>
      </c>
      <c r="I68" s="95" t="str">
        <f>IF(SP_SUL!AC72="","*",SP_SUL!AC72)</f>
        <v>*</v>
      </c>
      <c r="J68" s="96">
        <f>IF(SP_SUL!AA72="","*",SP_SUL!AA72)</f>
        <v>1</v>
      </c>
      <c r="K68" s="97">
        <f>IF(SP_SUL!AD72="","*",SP_SUL!AD72)</f>
        <v>0.29166666666666669</v>
      </c>
    </row>
    <row r="69" spans="2:11" hidden="1">
      <c r="B69" s="94" t="str">
        <f>IF(SP_SUL!Y73="","*",SP_SUL!Y73)</f>
        <v>OPORTUNIDADE</v>
      </c>
      <c r="C69" s="95">
        <f>IF(SP_SUL!B73="","*",SP_SUL!B73)</f>
        <v>46056</v>
      </c>
      <c r="D69" s="94" t="str">
        <f>IF(SP_SUL!D73="","*",SP_SUL!D73)</f>
        <v>HUELTON (TP-725)</v>
      </c>
      <c r="E69" s="94" t="str">
        <f>IF(SP_SUL!H73="","*",SP_SUL!H73)</f>
        <v>-</v>
      </c>
      <c r="F69" s="100" t="str">
        <f>IF(SP_SUL!M73="","*",SP_SUL!M73)</f>
        <v>ZPT</v>
      </c>
      <c r="G69" s="95" t="str">
        <f>IF(SP_SUL!I73="","*",SP_SUL!I73)</f>
        <v>-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-</v>
      </c>
      <c r="K69" s="97" t="str">
        <f>IF(SP_SUL!AD73="","*",SP_SUL!AD73)</f>
        <v>-</v>
      </c>
    </row>
    <row r="70" spans="2:11" hidden="1">
      <c r="B70" s="94" t="str">
        <f>IF(SP_SUL!Y74="","*",SP_SUL!Y74)</f>
        <v>*</v>
      </c>
      <c r="C70" s="95">
        <f>IF(SP_SUL!B74="","*",SP_SUL!B74)</f>
        <v>46056</v>
      </c>
      <c r="D70" s="94" t="str">
        <f>IF(SP_SUL!D74="","*",SP_SUL!D74)</f>
        <v>V85</v>
      </c>
      <c r="E70" s="94" t="str">
        <f>IF(SP_SUL!H74="","*",SP_SUL!H74)</f>
        <v>ZDRZPT</v>
      </c>
      <c r="F70" s="100" t="str">
        <f>IF(SP_SUL!M74="","*",SP_SUL!M74)</f>
        <v>ZPT</v>
      </c>
      <c r="G70" s="95" t="str">
        <f>IF(SP_SUL!I74="","*",SP_SUL!I74)</f>
        <v>ZDRZPT</v>
      </c>
      <c r="H70" s="95" t="str">
        <f>IF(SP_SUL!AB74="","*",SP_SUL!AB74)</f>
        <v>FIXO</v>
      </c>
      <c r="I70" s="95" t="str">
        <f>IF(SP_SUL!AC74="","*",SP_SUL!AC74)</f>
        <v>*</v>
      </c>
      <c r="J70" s="96">
        <f>IF(SP_SUL!AA74="","*",SP_SUL!AA74)</f>
        <v>1</v>
      </c>
      <c r="K70" s="97">
        <f>IF(SP_SUL!AD74="","*",SP_SUL!AD74)</f>
        <v>0.35416666666666669</v>
      </c>
    </row>
    <row r="71" spans="2:11" hidden="1">
      <c r="B71" s="94" t="str">
        <f>IF(SP_SUL!Y75="","*",SP_SUL!Y75)</f>
        <v>*</v>
      </c>
      <c r="C71" s="95">
        <f>IF(SP_SUL!B75="","*",SP_SUL!B75)</f>
        <v>46056</v>
      </c>
      <c r="D71" s="94" t="str">
        <f>IF(SP_SUL!D75="","*",SP_SUL!D75)</f>
        <v>EXPANSÃO TURMA 1</v>
      </c>
      <c r="E71" s="94" t="str">
        <f>IF(SP_SUL!H75="","*",SP_SUL!H75)</f>
        <v>-</v>
      </c>
      <c r="F71" s="100" t="str">
        <f>IF(SP_SUL!M75="","*",SP_SUL!M75)</f>
        <v>ZZV-ZPG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 hidden="1">
      <c r="B72" s="94" t="str">
        <f>IF(SP_SUL!Y76="","*",SP_SUL!Y76)</f>
        <v>*</v>
      </c>
      <c r="C72" s="95">
        <f>IF(SP_SUL!B76="","*",SP_SUL!B76)</f>
        <v>46056</v>
      </c>
      <c r="D72" s="94" t="str">
        <f>IF(SP_SUL!D76="","*",SP_SUL!D76)</f>
        <v xml:space="preserve">TURMA FIXA VIA </v>
      </c>
      <c r="E72" s="94" t="str">
        <f>IF(SP_SUL!H76="","*",SP_SUL!H76)</f>
        <v>-</v>
      </c>
      <c r="F72" s="100" t="str">
        <f>IF(SP_SUL!M76="","*",SP_SUL!M76)</f>
        <v>ZGP-ZPT</v>
      </c>
      <c r="G72" s="95" t="str">
        <f>IF(SP_SUL!I76="","*",SP_SUL!I76)</f>
        <v>-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-</v>
      </c>
      <c r="K72" s="97" t="str">
        <f>IF(SP_SUL!AD76="","*",SP_SUL!AD76)</f>
        <v>*</v>
      </c>
    </row>
    <row r="73" spans="2:11" hidden="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 hidden="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EXPANSÃO TURMA 1</v>
      </c>
      <c r="E74" s="94" t="str">
        <f>IF(SP_SUL!H78="","*",SP_SUL!H78)</f>
        <v>-</v>
      </c>
      <c r="F74" s="100" t="str">
        <f>IF(SP_SUL!M78="","*",SP_SUL!M78)</f>
        <v>ZCD</v>
      </c>
      <c r="G74" s="95" t="str">
        <f>IF(SP_SUL!I78="","*",SP_SUL!I78)</f>
        <v>-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-</v>
      </c>
      <c r="K74" s="97" t="str">
        <f>IF(SP_SUL!AD78="","*",SP_SUL!AD78)</f>
        <v>*</v>
      </c>
    </row>
    <row r="75" spans="2:11" hidden="1">
      <c r="B75" s="94" t="str">
        <f>IF(SP_SUL!Y79="","*",SP_SUL!Y79)</f>
        <v>OPORTUNIDADE</v>
      </c>
      <c r="C75" s="95">
        <f>IF(SP_SUL!B79="","*",SP_SUL!B79)</f>
        <v>46057</v>
      </c>
      <c r="D75" s="94" t="str">
        <f>IF(SP_SUL!D79="","*",SP_SUL!D79)</f>
        <v>EXPANSÃO TURMA 1</v>
      </c>
      <c r="E75" s="94" t="str">
        <f>IF(SP_SUL!H79="","*",SP_SUL!H79)</f>
        <v>-</v>
      </c>
      <c r="F75" s="100" t="str">
        <f>IF(SP_SUL!M79="","*",SP_SUL!M79)</f>
        <v>ZCD</v>
      </c>
      <c r="G75" s="95" t="str">
        <f>IF(SP_SUL!I79="","*",SP_SUL!I79)</f>
        <v>-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-</v>
      </c>
      <c r="K75" s="97" t="str">
        <f>IF(SP_SUL!AD79="","*",SP_SUL!AD79)</f>
        <v>*</v>
      </c>
    </row>
    <row r="76" spans="2:11" hidden="1">
      <c r="B76" s="94" t="str">
        <f>IF(SP_SUL!Y80="","*",SP_SUL!Y80)</f>
        <v>OPORTUNIDADE</v>
      </c>
      <c r="C76" s="95">
        <f>IF(SP_SUL!B80="","*",SP_SUL!B80)</f>
        <v>46057</v>
      </c>
      <c r="D76" s="94" t="str">
        <f>IF(SP_SUL!D80="","*",SP_SUL!D80)</f>
        <v>KLECIO (TP-699)</v>
      </c>
      <c r="E76" s="94" t="str">
        <f>IF(SP_SUL!H80="","*",SP_SUL!H80)</f>
        <v>-</v>
      </c>
      <c r="F76" s="100" t="str">
        <f>IF(SP_SUL!M80="","*",SP_SUL!M80)</f>
        <v>ZSW-2</v>
      </c>
      <c r="G76" s="95" t="str">
        <f>IF(SP_SUL!I80="","*",SP_SUL!I80)</f>
        <v>-</v>
      </c>
      <c r="H76" s="95" t="str">
        <f>IF(SP_SUL!AB80="","*",SP_SUL!AB80)</f>
        <v>*</v>
      </c>
      <c r="I76" s="95" t="str">
        <f>IF(SP_SUL!AC80="","*",SP_SUL!AC80)</f>
        <v>-</v>
      </c>
      <c r="J76" s="96" t="str">
        <f>IF(SP_SUL!AA80="","*",SP_SUL!AA80)</f>
        <v>-</v>
      </c>
      <c r="K76" s="97" t="str">
        <f>IF(SP_SUL!AD80="","*",SP_SUL!AD80)</f>
        <v>-</v>
      </c>
    </row>
    <row r="77" spans="2:11" hidden="1">
      <c r="B77" s="94" t="str">
        <f>IF(SP_SUL!Y81="","*",SP_SUL!Y81)</f>
        <v>OPORTUNIDADE</v>
      </c>
      <c r="C77" s="95">
        <f>IF(SP_SUL!B81="","*",SP_SUL!B81)</f>
        <v>46057</v>
      </c>
      <c r="D77" s="94" t="str">
        <f>IF(SP_SUL!D81="","*",SP_SUL!D81)</f>
        <v>V48</v>
      </c>
      <c r="E77" s="94" t="str">
        <f>IF(SP_SUL!H81="","*",SP_SUL!H81)</f>
        <v>ZAC2</v>
      </c>
      <c r="F77" s="100" t="str">
        <f>IF(SP_SUL!M81="","*",SP_SUL!M81)</f>
        <v>ZAC-ZSW</v>
      </c>
      <c r="G77" s="95" t="str">
        <f>IF(SP_SUL!I81="","*",SP_SUL!I81)</f>
        <v>ZAC2</v>
      </c>
      <c r="H77" s="95" t="str">
        <f>IF(SP_SUL!AB81="","*",SP_SUL!AB81)</f>
        <v>FIXO</v>
      </c>
      <c r="I77" s="95" t="str">
        <f>IF(SP_SUL!AC81="","*",SP_SUL!AC81)</f>
        <v>-</v>
      </c>
      <c r="J77" s="96">
        <f>IF(SP_SUL!AA81="","*",SP_SUL!AA81)</f>
        <v>1</v>
      </c>
      <c r="K77" s="97">
        <f>IF(SP_SUL!AD81="","*",SP_SUL!AD81)</f>
        <v>0.29166666666666669</v>
      </c>
    </row>
    <row r="78" spans="2:11" hidden="1">
      <c r="B78" s="94" t="str">
        <f>IF(SP_SUL!Y82="","*",SP_SUL!Y82)</f>
        <v>OPORTUNIDADE</v>
      </c>
      <c r="C78" s="95">
        <f>IF(SP_SUL!B82="","*",SP_SUL!B82)</f>
        <v>46057</v>
      </c>
      <c r="D78" s="94" t="str">
        <f>IF(SP_SUL!D82="","*",SP_SUL!D82)</f>
        <v>W58</v>
      </c>
      <c r="E78" s="94" t="str">
        <f>IF(SP_SUL!H82="","*",SP_SUL!H82)</f>
        <v>106-109</v>
      </c>
      <c r="F78" s="100" t="str">
        <f>IF(SP_SUL!M82="","*",SP_SUL!M82)</f>
        <v>ZBM-ZHO</v>
      </c>
      <c r="G78" s="95" t="str">
        <f>IF(SP_SUL!I82="","*",SP_SUL!I82)</f>
        <v>106-109</v>
      </c>
      <c r="H78" s="95" t="str">
        <f>IF(SP_SUL!AB82="","*",SP_SUL!AB82)</f>
        <v>FIXO + ESCALA</v>
      </c>
      <c r="I78" s="95" t="str">
        <f>IF(SP_SUL!AC82="","*",SP_SUL!AC82)</f>
        <v>-</v>
      </c>
      <c r="J78" s="96">
        <f>IF(SP_SUL!AA82="","*",SP_SUL!AA82)</f>
        <v>2</v>
      </c>
      <c r="K78" s="97">
        <f>IF(SP_SUL!AD82="","*",SP_SUL!AD82)</f>
        <v>0.29166666666666669</v>
      </c>
    </row>
    <row r="79" spans="2:11" hidden="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 hidden="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 hidden="1">
      <c r="B81" s="94" t="str">
        <f>IF(SP_SUL!Y85="","*",SP_SUL!Y85)</f>
        <v>SIM</v>
      </c>
      <c r="C81" s="95">
        <f>IF(SP_SUL!B85="","*",SP_SUL!B85)</f>
        <v>46057</v>
      </c>
      <c r="D81" s="94" t="str">
        <f>IF(SP_SUL!D85="","*",SP_SUL!D85)</f>
        <v>V42</v>
      </c>
      <c r="E81" s="94" t="str">
        <f>IF(SP_SUL!H85="","*",SP_SUL!H85)</f>
        <v>ZYU1</v>
      </c>
      <c r="F81" s="100" t="str">
        <f>IF(SP_SUL!M85="","*",SP_SUL!M85)</f>
        <v>ZYU-ZST</v>
      </c>
      <c r="G81" s="95" t="str">
        <f>IF(SP_SUL!I85="","*",SP_SUL!I85)</f>
        <v>ZYU1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 hidden="1">
      <c r="B82" s="94" t="str">
        <f>IF(SP_SUL!Y86="","*",SP_SUL!Y86)</f>
        <v>OPORTUNIDADE</v>
      </c>
      <c r="C82" s="95">
        <f>IF(SP_SUL!B86="","*",SP_SUL!B86)</f>
        <v>46057</v>
      </c>
      <c r="D82" s="94" t="str">
        <f>IF(SP_SUL!D86="","*",SP_SUL!D86)</f>
        <v>EDSON (TP-780)</v>
      </c>
      <c r="E82" s="94" t="str">
        <f>IF(SP_SUL!H86="","*",SP_SUL!H86)</f>
        <v>-</v>
      </c>
      <c r="F82" s="100" t="str">
        <f>IF(SP_SUL!M86="","*",SP_SUL!M86)</f>
        <v>ZYU-ZST</v>
      </c>
      <c r="G82" s="95" t="str">
        <f>IF(SP_SUL!I86="","*",SP_SUL!I86)</f>
        <v>-</v>
      </c>
      <c r="H82" s="95" t="str">
        <f>IF(SP_SUL!AB86="","*",SP_SUL!AB86)</f>
        <v>FIXO</v>
      </c>
      <c r="I82" s="95" t="str">
        <f>IF(SP_SUL!AC86="","*",SP_SUL!AC86)</f>
        <v>-</v>
      </c>
      <c r="J82" s="96">
        <f>IF(SP_SUL!AA86="","*",SP_SUL!AA86)</f>
        <v>1</v>
      </c>
      <c r="K82" s="97">
        <f>IF(SP_SUL!AD86="","*",SP_SUL!AD86)</f>
        <v>0.29166666666666669</v>
      </c>
    </row>
    <row r="83" spans="2:11" hidden="1">
      <c r="B83" s="94" t="str">
        <f>IF(SP_SUL!Y87="","*",SP_SUL!Y87)</f>
        <v>OPORTUNIDADE</v>
      </c>
      <c r="C83" s="95">
        <f>IF(SP_SUL!B87="","*",SP_SUL!B87)</f>
        <v>46057</v>
      </c>
      <c r="D83" s="94" t="str">
        <f>IF(SP_SUL!D87="","*",SP_SUL!D87)</f>
        <v>ROGÉRIO (TP-730)</v>
      </c>
      <c r="E83" s="94" t="str">
        <f>IF(SP_SUL!H87="","*",SP_SUL!H87)</f>
        <v>-</v>
      </c>
      <c r="F83" s="100" t="str">
        <f>IF(SP_SUL!M87="","*",SP_SUL!M87)</f>
        <v>ZYU-ZST</v>
      </c>
      <c r="G83" s="95" t="str">
        <f>IF(SP_SUL!I87="","*",SP_SUL!I87)</f>
        <v>-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 hidden="1">
      <c r="B84" s="94" t="str">
        <f>IF(SP_SUL!Y88="","*",SP_SUL!Y88)</f>
        <v>*</v>
      </c>
      <c r="C84" s="95">
        <f>IF(SP_SUL!B88="","*",SP_SUL!B88)</f>
        <v>46057</v>
      </c>
      <c r="D84" s="94" t="str">
        <f>IF(SP_SUL!D88="","*",SP_SUL!D88)</f>
        <v>W59</v>
      </c>
      <c r="E84" s="94" t="str">
        <f>IF(SP_SUL!H88="","*",SP_SUL!H88)</f>
        <v>ZYU1</v>
      </c>
      <c r="F84" s="100" t="str">
        <f>IF(SP_SUL!M88="","*",SP_SUL!M88)</f>
        <v>ZYU</v>
      </c>
      <c r="G84" s="95" t="str">
        <f>IF(SP_SUL!I88="","*",SP_SUL!I88)</f>
        <v>ZYU1</v>
      </c>
      <c r="H84" s="95" t="str">
        <f>IF(SP_SUL!AB88="","*",SP_SUL!AB88)</f>
        <v>FIXO</v>
      </c>
      <c r="I84" s="95" t="str">
        <f>IF(SP_SUL!AC88="","*",SP_SUL!AC88)</f>
        <v>*</v>
      </c>
      <c r="J84" s="96">
        <f>IF(SP_SUL!AA88="","*",SP_SUL!AA88)</f>
        <v>1</v>
      </c>
      <c r="K84" s="97">
        <f>IF(SP_SUL!AD88="","*",SP_SUL!AD88)</f>
        <v>0.29166666666666669</v>
      </c>
    </row>
    <row r="85" spans="2:11" hidden="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 hidden="1">
      <c r="B86" s="94" t="str">
        <f>IF(SP_SUL!Y90="","*",SP_SUL!Y90)</f>
        <v>OPORTUNIDADE</v>
      </c>
      <c r="C86" s="95">
        <f>IF(SP_SUL!B90="","*",SP_SUL!B90)</f>
        <v>46057</v>
      </c>
      <c r="D86" s="94" t="str">
        <f>IF(SP_SUL!D90="","*",SP_SUL!D90)</f>
        <v>E17</v>
      </c>
      <c r="E86" s="94" t="str">
        <f>IF(SP_SUL!H90="","*",SP_SUL!H90)</f>
        <v>102ZKW2</v>
      </c>
      <c r="F86" s="100" t="str">
        <f>IF(SP_SUL!M90="","*",SP_SUL!M90)</f>
        <v>ZKE-ZWW</v>
      </c>
      <c r="G86" s="95" t="str">
        <f>IF(SP_SUL!I90="","*",SP_SUL!I90)</f>
        <v>102ZKW2</v>
      </c>
      <c r="H86" s="95" t="str">
        <f>IF(SP_SUL!AB90="","*",SP_SUL!AB90)</f>
        <v>FIXO</v>
      </c>
      <c r="I86" s="95" t="str">
        <f>IF(SP_SUL!AC90="","*",SP_SUL!AC90)</f>
        <v>*</v>
      </c>
      <c r="J86" s="96">
        <f>IF(SP_SUL!AA90="","*",SP_SUL!AA90)</f>
        <v>1</v>
      </c>
      <c r="K86" s="97">
        <f>IF(SP_SUL!AD90="","*",SP_SUL!AD90)</f>
        <v>0.33333333333333331</v>
      </c>
    </row>
    <row r="87" spans="2:11" hidden="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V89</v>
      </c>
      <c r="E87" s="94" t="str">
        <f>IF(SP_SUL!H91="","*",SP_SUL!H91)</f>
        <v>102ZKW2</v>
      </c>
      <c r="F87" s="100" t="str">
        <f>IF(SP_SUL!M91="","*",SP_SUL!M91)</f>
        <v>ZWW-ZKW</v>
      </c>
      <c r="G87" s="95" t="str">
        <f>IF(SP_SUL!I91="","*",SP_SUL!I91)</f>
        <v>102ZKW2</v>
      </c>
      <c r="H87" s="95" t="str">
        <f>IF(SP_SUL!AB91="","*",SP_SUL!AB91)</f>
        <v>FIXO</v>
      </c>
      <c r="I87" s="95" t="str">
        <f>IF(SP_SUL!AC91="","*",SP_SUL!AC91)</f>
        <v>*</v>
      </c>
      <c r="J87" s="96">
        <f>IF(SP_SUL!AA91="","*",SP_SUL!AA91)</f>
        <v>1</v>
      </c>
      <c r="K87" s="97">
        <f>IF(SP_SUL!AD91="","*",SP_SUL!AD91)</f>
        <v>0.35416666666666669</v>
      </c>
    </row>
    <row r="88" spans="2:11" hidden="1">
      <c r="B88" s="94" t="str">
        <f>IF(SP_SUL!Y92="","*",SP_SUL!Y92)</f>
        <v>OPORTUNIDADE</v>
      </c>
      <c r="C88" s="95">
        <f>IF(SP_SUL!B92="","*",SP_SUL!B92)</f>
        <v>46057</v>
      </c>
      <c r="D88" s="94" t="str">
        <f>IF(SP_SUL!D92="","*",SP_SUL!D92)</f>
        <v>E42</v>
      </c>
      <c r="E88" s="94" t="str">
        <f>IF(SP_SUL!H92="","*",SP_SUL!H92)</f>
        <v>102ZKW2</v>
      </c>
      <c r="F88" s="100" t="str">
        <f>IF(SP_SUL!M92="","*",SP_SUL!M92)</f>
        <v>ZKW-ZCP</v>
      </c>
      <c r="G88" s="95" t="str">
        <f>IF(SP_SUL!I92="","*",SP_SUL!I92)</f>
        <v>ZCP1</v>
      </c>
      <c r="H88" s="95" t="str">
        <f>IF(SP_SUL!AB92="","*",SP_SUL!AB92)</f>
        <v>FIXO + ESCALA</v>
      </c>
      <c r="I88" s="95" t="str">
        <f>IF(SP_SUL!AC92="","*",SP_SUL!AC92)</f>
        <v>AGD ACIONAMENTO PCM</v>
      </c>
      <c r="J88" s="96">
        <f>IF(SP_SUL!AA92="","*",SP_SUL!AA92)</f>
        <v>2</v>
      </c>
      <c r="K88" s="97">
        <f>IF(SP_SUL!AD92="","*",SP_SUL!AD92)</f>
        <v>0.33333333333333331</v>
      </c>
    </row>
    <row r="89" spans="2:11" hidden="1">
      <c r="B89" s="94" t="str">
        <f>IF(SP_SUL!Y93="","*",SP_SUL!Y93)</f>
        <v>*</v>
      </c>
      <c r="C89" s="95">
        <f>IF(SP_SUL!B93="","*",SP_SUL!B93)</f>
        <v>46057</v>
      </c>
      <c r="D89" s="94" t="str">
        <f>IF(SP_SUL!D93="","*",SP_SUL!D93)</f>
        <v xml:space="preserve">TURMA FIXA VIA </v>
      </c>
      <c r="E89" s="94" t="str">
        <f>IF(SP_SUL!H93="","*",SP_SUL!H93)</f>
        <v>-</v>
      </c>
      <c r="F89" s="100" t="str">
        <f>IF(SP_SUL!M93="","*",SP_SUL!M93)</f>
        <v>ZKW-ZLU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-</v>
      </c>
      <c r="K89" s="97" t="str">
        <f>IF(SP_SUL!AD93="","*",SP_SUL!AD93)</f>
        <v>*</v>
      </c>
    </row>
    <row r="90" spans="2:11" hidden="1">
      <c r="B90" s="94" t="str">
        <f>IF(SP_SUL!Y94="","*",SP_SUL!Y94)</f>
        <v>OPORTUNIDADE</v>
      </c>
      <c r="C90" s="95">
        <f>IF(SP_SUL!B94="","*",SP_SUL!B94)</f>
        <v>46057</v>
      </c>
      <c r="D90" s="94" t="str">
        <f>IF(SP_SUL!D94="","*",SP_SUL!D94)</f>
        <v>CAIQUE (TMA-677)</v>
      </c>
      <c r="E90" s="94" t="str">
        <f>IF(SP_SUL!H94="","*",SP_SUL!H94)</f>
        <v>-</v>
      </c>
      <c r="F90" s="100" t="str">
        <f>IF(SP_SUL!M94="","*",SP_SUL!M94)</f>
        <v>ZWI-ZEM</v>
      </c>
      <c r="G90" s="95" t="str">
        <f>IF(SP_SUL!I94="","*",SP_SUL!I94)</f>
        <v>-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-</v>
      </c>
      <c r="K90" s="97" t="str">
        <f>IF(SP_SUL!AD94="","*",SP_SUL!AD94)</f>
        <v>*</v>
      </c>
    </row>
    <row r="91" spans="2:11" hidden="1">
      <c r="B91" s="94" t="str">
        <f>IF(SP_SUL!Y95="","*",SP_SUL!Y95)</f>
        <v>OPORTUNIDADE</v>
      </c>
      <c r="C91" s="95">
        <f>IF(SP_SUL!B95="","*",SP_SUL!B95)</f>
        <v>46057</v>
      </c>
      <c r="D91" s="94" t="str">
        <f>IF(SP_SUL!D95="","*",SP_SUL!D95)</f>
        <v>WALTER (TP-810)</v>
      </c>
      <c r="E91" s="94" t="str">
        <f>IF(SP_SUL!H95="","*",SP_SUL!H95)</f>
        <v>-</v>
      </c>
      <c r="F91" s="100" t="str">
        <f>IF(SP_SUL!M95="","*",SP_SUL!M95)</f>
        <v>ZWI-ZEM</v>
      </c>
      <c r="G91" s="95" t="str">
        <f>IF(SP_SUL!I95="","*",SP_SUL!I95)</f>
        <v>-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-</v>
      </c>
      <c r="K91" s="97" t="str">
        <f>IF(SP_SUL!AD95="","*",SP_SUL!AD95)</f>
        <v>*</v>
      </c>
    </row>
    <row r="92" spans="2:11" hidden="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 hidden="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 hidden="1">
      <c r="B94" s="94" t="str">
        <f>IF(SP_SUL!Y98="","*",SP_SUL!Y98)</f>
        <v>OPORTUNIDADE</v>
      </c>
      <c r="C94" s="95">
        <f>IF(SP_SUL!B98="","*",SP_SUL!B98)</f>
        <v>46057</v>
      </c>
      <c r="D94" s="94" t="str">
        <f>IF(SP_SUL!D98="","*",SP_SUL!D98)</f>
        <v>HUELTON (TP-725)</v>
      </c>
      <c r="E94" s="94" t="str">
        <f>IF(SP_SUL!H98="","*",SP_SUL!H98)</f>
        <v>-</v>
      </c>
      <c r="F94" s="100" t="str">
        <f>IF(SP_SUL!M98="","*",SP_SUL!M98)</f>
        <v>ZPG-MRS</v>
      </c>
      <c r="G94" s="95" t="str">
        <f>IF(SP_SUL!I98="","*",SP_SUL!I98)</f>
        <v>-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-</v>
      </c>
      <c r="K94" s="97" t="str">
        <f>IF(SP_SUL!AD98="","*",SP_SUL!AD98)</f>
        <v>*</v>
      </c>
    </row>
    <row r="95" spans="2:11" hidden="1">
      <c r="B95" s="94" t="str">
        <f>IF(SP_SUL!Y99="","*",SP_SUL!Y99)</f>
        <v>SIM</v>
      </c>
      <c r="C95" s="95">
        <f>IF(SP_SUL!B99="","*",SP_SUL!B99)</f>
        <v>46057</v>
      </c>
      <c r="D95" s="94" t="str">
        <f>IF(SP_SUL!D99="","*",SP_SUL!D99)</f>
        <v>DIEGO (TF-42)</v>
      </c>
      <c r="E95" s="94" t="str">
        <f>IF(SP_SUL!H99="","*",SP_SUL!H99)</f>
        <v>-</v>
      </c>
      <c r="F95" s="100" t="str">
        <f>IF(SP_SUL!M99="","*",SP_SUL!M99)</f>
        <v>PAT-ZGM</v>
      </c>
      <c r="G95" s="95" t="str">
        <f>IF(SP_SUL!I99="","*",SP_SUL!I99)</f>
        <v>-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-</v>
      </c>
      <c r="K95" s="97" t="str">
        <f>IF(SP_SUL!AD99="","*",SP_SUL!AD99)</f>
        <v>-</v>
      </c>
    </row>
    <row r="96" spans="2:11" hidden="1">
      <c r="B96" s="94" t="str">
        <f>IF(SP_SUL!Y100="","*",SP_SUL!Y100)</f>
        <v>OPORTUNIDADE</v>
      </c>
      <c r="C96" s="95">
        <f>IF(SP_SUL!B100="","*",SP_SUL!B100)</f>
        <v>46057</v>
      </c>
      <c r="D96" s="94" t="str">
        <f>IF(SP_SUL!D100="","*",SP_SUL!D100)</f>
        <v>V85</v>
      </c>
      <c r="E96" s="94" t="str">
        <f>IF(SP_SUL!H100="","*",SP_SUL!H100)</f>
        <v>ZDRZPT</v>
      </c>
      <c r="F96" s="100" t="str">
        <f>IF(SP_SUL!M100="","*",SP_SUL!M100)</f>
        <v>PAT-ZGM</v>
      </c>
      <c r="G96" s="95" t="str">
        <f>IF(SP_SUL!I100="","*",SP_SUL!I100)</f>
        <v>ZDRZPT</v>
      </c>
      <c r="H96" s="95" t="str">
        <f>IF(SP_SUL!AB100="","*",SP_SUL!AB100)</f>
        <v>FIXO</v>
      </c>
      <c r="I96" s="95" t="str">
        <f>IF(SP_SUL!AC100="","*",SP_SUL!AC100)</f>
        <v>*</v>
      </c>
      <c r="J96" s="96">
        <f>IF(SP_SUL!AA100="","*",SP_SUL!AA100)</f>
        <v>1</v>
      </c>
      <c r="K96" s="97">
        <f>IF(SP_SUL!AD100="","*",SP_SUL!AD100)</f>
        <v>0.35416666666666669</v>
      </c>
    </row>
    <row r="97" spans="2:11" hidden="1">
      <c r="B97" s="94" t="str">
        <f>IF(SP_SUL!Y101="","*",SP_SUL!Y101)</f>
        <v>OPORTUNIDADE</v>
      </c>
      <c r="C97" s="95">
        <f>IF(SP_SUL!B101="","*",SP_SUL!B101)</f>
        <v>46057</v>
      </c>
      <c r="D97" s="94" t="str">
        <f>IF(SP_SUL!D101="","*",SP_SUL!D101)</f>
        <v>EXPANSÃO TURMA 1</v>
      </c>
      <c r="E97" s="94" t="str">
        <f>IF(SP_SUL!H101="","*",SP_SUL!H101)</f>
        <v>-</v>
      </c>
      <c r="F97" s="100" t="str">
        <f>IF(SP_SUL!M101="","*",SP_SUL!M101)</f>
        <v>109-ZGM</v>
      </c>
      <c r="G97" s="95" t="str">
        <f>IF(SP_SUL!I101="","*",SP_SUL!I101)</f>
        <v>-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-</v>
      </c>
      <c r="K97" s="97" t="str">
        <f>IF(SP_SUL!AD101="","*",SP_SUL!AD101)</f>
        <v>-</v>
      </c>
    </row>
    <row r="98" spans="2:11" hidden="1">
      <c r="B98" s="94" t="str">
        <f>IF(SP_SUL!Y102="","*",SP_SUL!Y102)</f>
        <v>OPORTUNIDADE</v>
      </c>
      <c r="C98" s="95">
        <f>IF(SP_SUL!B102="","*",SP_SUL!B102)</f>
        <v>46057</v>
      </c>
      <c r="D98" s="94" t="str">
        <f>IF(SP_SUL!D102="","*",SP_SUL!D102)</f>
        <v>W62</v>
      </c>
      <c r="E98" s="94" t="str">
        <f>IF(SP_SUL!H102="","*",SP_SUL!H102)</f>
        <v>ZPTZDR</v>
      </c>
      <c r="F98" s="100" t="str">
        <f>IF(SP_SUL!M102="","*",SP_SUL!M102)</f>
        <v>ZZV-ZPG</v>
      </c>
      <c r="G98" s="95" t="str">
        <f>IF(SP_SUL!I102="","*",SP_SUL!I102)</f>
        <v>ZPTZDR</v>
      </c>
      <c r="H98" s="95" t="str">
        <f>IF(SP_SUL!AB102="","*",SP_SUL!AB102)</f>
        <v>FIXO</v>
      </c>
      <c r="I98" s="95" t="str">
        <f>IF(SP_SUL!AC102="","*",SP_SUL!AC102)</f>
        <v>AGD ACIONAMENTO PCM</v>
      </c>
      <c r="J98" s="96" t="str">
        <f>IF(SP_SUL!AA102="","*",SP_SUL!AA102)</f>
        <v>1 (Fixo)</v>
      </c>
      <c r="K98" s="97">
        <f>IF(SP_SUL!AD102="","*",SP_SUL!AD102)</f>
        <v>0.3125</v>
      </c>
    </row>
    <row r="99" spans="2:11" hidden="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 hidden="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 hidden="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EXPANSÃO TURMA 1</v>
      </c>
      <c r="E101" s="94" t="str">
        <f>IF(SP_SUL!H105="","*",SP_SUL!H105)</f>
        <v>-</v>
      </c>
      <c r="F101" s="100" t="str">
        <f>IF(SP_SUL!M105="","*",SP_SUL!M105)</f>
        <v>ZCD</v>
      </c>
      <c r="G101" s="95" t="str">
        <f>IF(SP_SUL!I105="","*",SP_SUL!I105)</f>
        <v>-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-</v>
      </c>
      <c r="K101" s="97" t="str">
        <f>IF(SP_SUL!AD105="","*",SP_SUL!AD105)</f>
        <v>*</v>
      </c>
    </row>
    <row r="102" spans="2:11" hidden="1">
      <c r="B102" s="94" t="str">
        <f>IF(SP_SUL!Y106="","*",SP_SUL!Y106)</f>
        <v>OPORTUNIDADE</v>
      </c>
      <c r="C102" s="95">
        <f>IF(SP_SUL!B106="","*",SP_SUL!B106)</f>
        <v>46058</v>
      </c>
      <c r="D102" s="94" t="str">
        <f>IF(SP_SUL!D106="","*",SP_SUL!D106)</f>
        <v>EXPANSÃO TURMA 1</v>
      </c>
      <c r="E102" s="94" t="str">
        <f>IF(SP_SUL!H106="","*",SP_SUL!H106)</f>
        <v>-</v>
      </c>
      <c r="F102" s="100" t="str">
        <f>IF(SP_SUL!M106="","*",SP_SUL!M106)</f>
        <v>ZCD</v>
      </c>
      <c r="G102" s="95" t="str">
        <f>IF(SP_SUL!I106="","*",SP_SUL!I106)</f>
        <v>-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-</v>
      </c>
      <c r="K102" s="97" t="str">
        <f>IF(SP_SUL!AD106="","*",SP_SUL!AD106)</f>
        <v>*</v>
      </c>
    </row>
    <row r="103" spans="2:11" hidden="1">
      <c r="B103" s="94" t="str">
        <f>IF(SP_SUL!Y107="","*",SP_SUL!Y107)</f>
        <v>OPORTUNIDADE</v>
      </c>
      <c r="C103" s="95">
        <f>IF(SP_SUL!B107="","*",SP_SUL!B107)</f>
        <v>46058</v>
      </c>
      <c r="D103" s="94" t="str">
        <f>IF(SP_SUL!D107="","*",SP_SUL!D107)</f>
        <v>KLECIO (TP-699)</v>
      </c>
      <c r="E103" s="94" t="str">
        <f>IF(SP_SUL!H107="","*",SP_SUL!H107)</f>
        <v>-</v>
      </c>
      <c r="F103" s="100" t="str">
        <f>IF(SP_SUL!M107="","*",SP_SUL!M107)</f>
        <v>ZSW-2</v>
      </c>
      <c r="G103" s="95" t="str">
        <f>IF(SP_SUL!I107="","*",SP_SUL!I107)</f>
        <v>-</v>
      </c>
      <c r="H103" s="95" t="str">
        <f>IF(SP_SUL!AB107="","*",SP_SUL!AB107)</f>
        <v>*</v>
      </c>
      <c r="I103" s="95" t="str">
        <f>IF(SP_SUL!AC107="","*",SP_SUL!AC107)</f>
        <v>-</v>
      </c>
      <c r="J103" s="96" t="str">
        <f>IF(SP_SUL!AA107="","*",SP_SUL!AA107)</f>
        <v>-</v>
      </c>
      <c r="K103" s="97" t="str">
        <f>IF(SP_SUL!AD107="","*",SP_SUL!AD107)</f>
        <v>-</v>
      </c>
    </row>
    <row r="104" spans="2:11" hidden="1">
      <c r="B104" s="94" t="str">
        <f>IF(SP_SUL!Y108="","*",SP_SUL!Y108)</f>
        <v>OPORTUNIDADE</v>
      </c>
      <c r="C104" s="95">
        <f>IF(SP_SUL!B108="","*",SP_SUL!B108)</f>
        <v>46058</v>
      </c>
      <c r="D104" s="94" t="str">
        <f>IF(SP_SUL!D108="","*",SP_SUL!D108)</f>
        <v>V48</v>
      </c>
      <c r="E104" s="94" t="str">
        <f>IF(SP_SUL!H108="","*",SP_SUL!H108)</f>
        <v>ZAC2</v>
      </c>
      <c r="F104" s="100" t="str">
        <f>IF(SP_SUL!M108="","*",SP_SUL!M108)</f>
        <v>ZAC-ZSW</v>
      </c>
      <c r="G104" s="95" t="str">
        <f>IF(SP_SUL!I108="","*",SP_SUL!I108)</f>
        <v>ZAC2</v>
      </c>
      <c r="H104" s="95" t="str">
        <f>IF(SP_SUL!AB108="","*",SP_SUL!AB108)</f>
        <v>FIXO</v>
      </c>
      <c r="I104" s="95" t="str">
        <f>IF(SP_SUL!AC108="","*",SP_SUL!AC108)</f>
        <v>-</v>
      </c>
      <c r="J104" s="96">
        <f>IF(SP_SUL!AA108="","*",SP_SUL!AA108)</f>
        <v>1</v>
      </c>
      <c r="K104" s="97">
        <f>IF(SP_SUL!AD108="","*",SP_SUL!AD108)</f>
        <v>0.29166666666666669</v>
      </c>
    </row>
    <row r="105" spans="2:11" hidden="1">
      <c r="B105" s="94" t="str">
        <f>IF(SP_SUL!Y109="","*",SP_SUL!Y109)</f>
        <v>OPORTUNIDADE</v>
      </c>
      <c r="C105" s="95">
        <f>IF(SP_SUL!B109="","*",SP_SUL!B109)</f>
        <v>46058</v>
      </c>
      <c r="D105" s="94" t="str">
        <f>IF(SP_SUL!D109="","*",SP_SUL!D109)</f>
        <v>W58</v>
      </c>
      <c r="E105" s="94">
        <f>IF(SP_SUL!H109="","*",SP_SUL!H109)</f>
        <v>106109</v>
      </c>
      <c r="F105" s="100" t="str">
        <f>IF(SP_SUL!M109="","*",SP_SUL!M109)</f>
        <v>ZBM-ZHO</v>
      </c>
      <c r="G105" s="95">
        <f>IF(SP_SUL!I109="","*",SP_SUL!I109)</f>
        <v>106109</v>
      </c>
      <c r="H105" s="95" t="str">
        <f>IF(SP_SUL!AB109="","*",SP_SUL!AB109)</f>
        <v>FIXO + ESCALA</v>
      </c>
      <c r="I105" s="95" t="str">
        <f>IF(SP_SUL!AC109="","*",SP_SUL!AC109)</f>
        <v>-</v>
      </c>
      <c r="J105" s="96">
        <f>IF(SP_SUL!AA109="","*",SP_SUL!AA109)</f>
        <v>2</v>
      </c>
      <c r="K105" s="97">
        <f>IF(SP_SUL!AD109="","*",SP_SUL!AD109)</f>
        <v>0.29166666666666669</v>
      </c>
    </row>
    <row r="106" spans="2:11" hidden="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 hidden="1">
      <c r="B107" s="94" t="str">
        <f>IF(SP_SUL!Y111="","*",SP_SUL!Y111)</f>
        <v>OPORTUNIDADE</v>
      </c>
      <c r="C107" s="95">
        <f>IF(SP_SUL!B111="","*",SP_SUL!B111)</f>
        <v>46058</v>
      </c>
      <c r="D107" s="94" t="str">
        <f>IF(SP_SUL!D111="","*",SP_SUL!D111)</f>
        <v>V42</v>
      </c>
      <c r="E107" s="94" t="str">
        <f>IF(SP_SUL!H111="","*",SP_SUL!H111)</f>
        <v>ZYU1</v>
      </c>
      <c r="F107" s="100" t="str">
        <f>IF(SP_SUL!M111="","*",SP_SUL!M111)</f>
        <v>ZYU-ZST</v>
      </c>
      <c r="G107" s="95" t="str">
        <f>IF(SP_SUL!I111="","*",SP_SUL!I111)</f>
        <v>ZYU1</v>
      </c>
      <c r="H107" s="95" t="str">
        <f>IF(SP_SUL!AB111="","*",SP_SUL!AB111)</f>
        <v>FIXO</v>
      </c>
      <c r="I107" s="95" t="str">
        <f>IF(SP_SUL!AC111="","*",SP_SUL!AC111)</f>
        <v>*</v>
      </c>
      <c r="J107" s="96">
        <f>IF(SP_SUL!AA111="","*",SP_SUL!AA111)</f>
        <v>1</v>
      </c>
      <c r="K107" s="97">
        <f>IF(SP_SUL!AD111="","*",SP_SUL!AD111)</f>
        <v>0.33333333333333331</v>
      </c>
    </row>
    <row r="108" spans="2:11" hidden="1">
      <c r="B108" s="94" t="str">
        <f>IF(SP_SUL!Y112="","*",SP_SUL!Y112)</f>
        <v>OPORTUNIDADE</v>
      </c>
      <c r="C108" s="95">
        <f>IF(SP_SUL!B112="","*",SP_SUL!B112)</f>
        <v>46058</v>
      </c>
      <c r="D108" s="94" t="str">
        <f>IF(SP_SUL!D112="","*",SP_SUL!D112)</f>
        <v>EDSON (TP-780)</v>
      </c>
      <c r="E108" s="94" t="str">
        <f>IF(SP_SUL!H112="","*",SP_SUL!H112)</f>
        <v>-</v>
      </c>
      <c r="F108" s="100" t="str">
        <f>IF(SP_SUL!M112="","*",SP_SUL!M112)</f>
        <v>ZYU-ZST</v>
      </c>
      <c r="G108" s="95" t="str">
        <f>IF(SP_SUL!I112="","*",SP_SUL!I112)</f>
        <v>-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-</v>
      </c>
      <c r="K108" s="97" t="str">
        <f>IF(SP_SUL!AD112="","*",SP_SUL!AD112)</f>
        <v>*</v>
      </c>
    </row>
    <row r="109" spans="2:11" hidden="1">
      <c r="B109" s="94" t="str">
        <f>IF(SP_SUL!Y113="","*",SP_SUL!Y113)</f>
        <v>OPORTUNIDADE</v>
      </c>
      <c r="C109" s="95">
        <f>IF(SP_SUL!B113="","*",SP_SUL!B113)</f>
        <v>46058</v>
      </c>
      <c r="D109" s="94" t="str">
        <f>IF(SP_SUL!D113="","*",SP_SUL!D113)</f>
        <v>ROGÉRIO (TP-730)</v>
      </c>
      <c r="E109" s="94" t="str">
        <f>IF(SP_SUL!H113="","*",SP_SUL!H113)</f>
        <v>-</v>
      </c>
      <c r="F109" s="100" t="str">
        <f>IF(SP_SUL!M113="","*",SP_SUL!M113)</f>
        <v>ZYU-ZST</v>
      </c>
      <c r="G109" s="95" t="str">
        <f>IF(SP_SUL!I113="","*",SP_SUL!I113)</f>
        <v>-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-</v>
      </c>
      <c r="K109" s="97" t="str">
        <f>IF(SP_SUL!AD113="","*",SP_SUL!AD113)</f>
        <v>*</v>
      </c>
    </row>
    <row r="110" spans="2:11" hidden="1">
      <c r="B110" s="94" t="str">
        <f>IF(SP_SUL!Y114="","*",SP_SUL!Y114)</f>
        <v>OPORTUNIDADE</v>
      </c>
      <c r="C110" s="95">
        <f>IF(SP_SUL!B114="","*",SP_SUL!B114)</f>
        <v>46058</v>
      </c>
      <c r="D110" s="94" t="str">
        <f>IF(SP_SUL!D114="","*",SP_SUL!D114)</f>
        <v>DANIEL (TP-647)</v>
      </c>
      <c r="E110" s="94" t="str">
        <f>IF(SP_SUL!H114="","*",SP_SUL!H114)</f>
        <v>-</v>
      </c>
      <c r="F110" s="100" t="str">
        <f>IF(SP_SUL!M114="","*",SP_SUL!M114)</f>
        <v>ZYU</v>
      </c>
      <c r="G110" s="95" t="str">
        <f>IF(SP_SUL!I114="","*",SP_SUL!I114)</f>
        <v>-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-</v>
      </c>
      <c r="K110" s="97" t="str">
        <f>IF(SP_SUL!AD114="","*",SP_SUL!AD114)</f>
        <v>*</v>
      </c>
    </row>
    <row r="111" spans="2:11" hidden="1">
      <c r="B111" s="94" t="str">
        <f>IF(SP_SUL!Y115="","*",SP_SUL!Y115)</f>
        <v>OPORTUNIDADE</v>
      </c>
      <c r="C111" s="95">
        <f>IF(SP_SUL!B115="","*",SP_SUL!B115)</f>
        <v>46058</v>
      </c>
      <c r="D111" s="94" t="str">
        <f>IF(SP_SUL!D115="","*",SP_SUL!D115)</f>
        <v>W59</v>
      </c>
      <c r="E111" s="94" t="str">
        <f>IF(SP_SUL!H115="","*",SP_SUL!H115)</f>
        <v>ZYU1</v>
      </c>
      <c r="F111" s="100" t="str">
        <f>IF(SP_SUL!M115="","*",SP_SUL!M115)</f>
        <v>ZYU</v>
      </c>
      <c r="G111" s="95" t="str">
        <f>IF(SP_SUL!I115="","*",SP_SUL!I115)</f>
        <v>ZYU1</v>
      </c>
      <c r="H111" s="95" t="str">
        <f>IF(SP_SUL!AB115="","*",SP_SUL!AB115)</f>
        <v>FIXO</v>
      </c>
      <c r="I111" s="95" t="str">
        <f>IF(SP_SUL!AC115="","*",SP_SUL!AC115)</f>
        <v>*</v>
      </c>
      <c r="J111" s="96">
        <f>IF(SP_SUL!AA115="","*",SP_SUL!AA115)</f>
        <v>1</v>
      </c>
      <c r="K111" s="97">
        <f>IF(SP_SUL!AD115="","*",SP_SUL!AD115)</f>
        <v>0.29166666666666669</v>
      </c>
    </row>
    <row r="112" spans="2:11" hidden="1">
      <c r="B112" s="94" t="str">
        <f>IF(SP_SUL!Y116="","*",SP_SUL!Y116)</f>
        <v>OPORTUNIDADE</v>
      </c>
      <c r="C112" s="95">
        <f>IF(SP_SUL!B116="","*",SP_SUL!B116)</f>
        <v>46058</v>
      </c>
      <c r="D112" s="94" t="str">
        <f>IF(SP_SUL!D116="","*",SP_SUL!D116)</f>
        <v>E17</v>
      </c>
      <c r="E112" s="94" t="str">
        <f>IF(SP_SUL!H116="","*",SP_SUL!H116)</f>
        <v>102ZKW2</v>
      </c>
      <c r="F112" s="100" t="str">
        <f>IF(SP_SUL!M116="","*",SP_SUL!M116)</f>
        <v>ZKE-ZWW</v>
      </c>
      <c r="G112" s="95" t="str">
        <f>IF(SP_SUL!I116="","*",SP_SUL!I116)</f>
        <v>102ZKW2</v>
      </c>
      <c r="H112" s="95" t="str">
        <f>IF(SP_SUL!AB116="","*",SP_SUL!AB116)</f>
        <v>FIXO</v>
      </c>
      <c r="I112" s="95" t="str">
        <f>IF(SP_SUL!AC116="","*",SP_SUL!AC116)</f>
        <v>*</v>
      </c>
      <c r="J112" s="96">
        <f>IF(SP_SUL!AA116="","*",SP_SUL!AA116)</f>
        <v>1</v>
      </c>
      <c r="K112" s="97">
        <f>IF(SP_SUL!AD116="","*",SP_SUL!AD116)</f>
        <v>0.33333333333333331</v>
      </c>
    </row>
    <row r="113" spans="2:11" hidden="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V89</v>
      </c>
      <c r="E113" s="94" t="str">
        <f>IF(SP_SUL!H117="","*",SP_SUL!H117)</f>
        <v>102ZKW2</v>
      </c>
      <c r="F113" s="100" t="str">
        <f>IF(SP_SUL!M117="","*",SP_SUL!M117)</f>
        <v>ZWW-ZKW</v>
      </c>
      <c r="G113" s="95" t="str">
        <f>IF(SP_SUL!I117="","*",SP_SUL!I117)</f>
        <v>102ZKW2</v>
      </c>
      <c r="H113" s="95" t="str">
        <f>IF(SP_SUL!AB117="","*",SP_SUL!AB117)</f>
        <v>FIXO</v>
      </c>
      <c r="I113" s="95" t="str">
        <f>IF(SP_SUL!AC117="","*",SP_SUL!AC117)</f>
        <v>*</v>
      </c>
      <c r="J113" s="96">
        <f>IF(SP_SUL!AA117="","*",SP_SUL!AA117)</f>
        <v>1</v>
      </c>
      <c r="K113" s="97">
        <f>IF(SP_SUL!AD117="","*",SP_SUL!AD117)</f>
        <v>0.35416666666666669</v>
      </c>
    </row>
    <row r="114" spans="2:11" hidden="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E42</v>
      </c>
      <c r="E114" s="94" t="str">
        <f>IF(SP_SUL!H118="","*",SP_SUL!H118)</f>
        <v>102ZKW2</v>
      </c>
      <c r="F114" s="100" t="str">
        <f>IF(SP_SUL!M118="","*",SP_SUL!M118)</f>
        <v>ZKW-ZCP</v>
      </c>
      <c r="G114" s="95" t="str">
        <f>IF(SP_SUL!I118="","*",SP_SUL!I118)</f>
        <v>ZCP1</v>
      </c>
      <c r="H114" s="95" t="str">
        <f>IF(SP_SUL!AB118="","*",SP_SUL!AB118)</f>
        <v>FIXO + ESCALA</v>
      </c>
      <c r="I114" s="95" t="str">
        <f>IF(SP_SUL!AC118="","*",SP_SUL!AC118)</f>
        <v>AGD ACIONAMENTO PCM</v>
      </c>
      <c r="J114" s="96">
        <f>IF(SP_SUL!AA118="","*",SP_SUL!AA118)</f>
        <v>2</v>
      </c>
      <c r="K114" s="97">
        <f>IF(SP_SUL!AD118="","*",SP_SUL!AD118)</f>
        <v>0.33333333333333331</v>
      </c>
    </row>
    <row r="115" spans="2:11" hidden="1">
      <c r="B115" s="94" t="str">
        <f>IF(SP_SUL!Y119="","*",SP_SUL!Y119)</f>
        <v>OPORTUNIDADE</v>
      </c>
      <c r="C115" s="95">
        <f>IF(SP_SUL!B119="","*",SP_SUL!B119)</f>
        <v>46058</v>
      </c>
      <c r="D115" s="94" t="str">
        <f>IF(SP_SUL!D119="","*",SP_SUL!D119)</f>
        <v>CAIQUE (TMA-677)</v>
      </c>
      <c r="E115" s="94" t="str">
        <f>IF(SP_SUL!H119="","*",SP_SUL!H119)</f>
        <v>-</v>
      </c>
      <c r="F115" s="100" t="str">
        <f>IF(SP_SUL!M119="","*",SP_SUL!M119)</f>
        <v>ZWI-ZEM</v>
      </c>
      <c r="G115" s="95" t="str">
        <f>IF(SP_SUL!I119="","*",SP_SUL!I119)</f>
        <v>-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 hidden="1">
      <c r="B116" s="94" t="str">
        <f>IF(SP_SUL!Y120="","*",SP_SUL!Y120)</f>
        <v>OPORTUNIDADE</v>
      </c>
      <c r="C116" s="95">
        <f>IF(SP_SUL!B120="","*",SP_SUL!B120)</f>
        <v>46058</v>
      </c>
      <c r="D116" s="94" t="str">
        <f>IF(SP_SUL!D120="","*",SP_SUL!D120)</f>
        <v>WALTER (TP-810)</v>
      </c>
      <c r="E116" s="94" t="str">
        <f>IF(SP_SUL!H120="","*",SP_SUL!H120)</f>
        <v>-</v>
      </c>
      <c r="F116" s="100" t="str">
        <f>IF(SP_SUL!M120="","*",SP_SUL!M120)</f>
        <v>ZWI-ZEM</v>
      </c>
      <c r="G116" s="95" t="str">
        <f>IF(SP_SUL!I120="","*",SP_SUL!I120)</f>
        <v>-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 hidden="1">
      <c r="B117" s="94" t="str">
        <f>IF(SP_SUL!Y121="","*",SP_SUL!Y121)</f>
        <v>OPORTUNIDADE</v>
      </c>
      <c r="C117" s="95">
        <f>IF(SP_SUL!B121="","*",SP_SUL!B121)</f>
        <v>46058</v>
      </c>
      <c r="D117" s="94" t="str">
        <f>IF(SP_SUL!D121="","*",SP_SUL!D121)</f>
        <v>W60</v>
      </c>
      <c r="E117" s="94" t="str">
        <f>IF(SP_SUL!H121="","*",SP_SUL!H121)</f>
        <v>ZEM1302</v>
      </c>
      <c r="F117" s="100" t="str">
        <f>IF(SP_SUL!M121="","*",SP_SUL!M121)</f>
        <v>ZEJ-ZRB</v>
      </c>
      <c r="G117" s="95" t="str">
        <f>IF(SP_SUL!I121="","*",SP_SUL!I121)</f>
        <v>ZEM1302</v>
      </c>
      <c r="H117" s="95" t="str">
        <f>IF(SP_SUL!AB121="","*",SP_SUL!AB121)</f>
        <v>FIXO</v>
      </c>
      <c r="I117" s="95" t="str">
        <f>IF(SP_SUL!AC121="","*",SP_SUL!AC121)</f>
        <v>*</v>
      </c>
      <c r="J117" s="96">
        <f>IF(SP_SUL!AA121="","*",SP_SUL!AA121)</f>
        <v>1</v>
      </c>
      <c r="K117" s="97">
        <f>IF(SP_SUL!AD121="","*",SP_SUL!AD121)</f>
        <v>0.29166666666666669</v>
      </c>
    </row>
    <row r="118" spans="2:11" hidden="1">
      <c r="B118" s="94" t="str">
        <f>IF(SP_SUL!Y122="","*",SP_SUL!Y122)</f>
        <v>OPORTUNIDADE</v>
      </c>
      <c r="C118" s="95">
        <f>IF(SP_SUL!B122="","*",SP_SUL!B122)</f>
        <v>46058</v>
      </c>
      <c r="D118" s="94" t="str">
        <f>IF(SP_SUL!D122="","*",SP_SUL!D122)</f>
        <v>W96</v>
      </c>
      <c r="E118" s="94" t="str">
        <f>IF(SP_SUL!H122="","*",SP_SUL!H122)</f>
        <v>ZEM1</v>
      </c>
      <c r="F118" s="100" t="str">
        <f>IF(SP_SUL!M122="","*",SP_SUL!M122)</f>
        <v>ZEJ-ZRB</v>
      </c>
      <c r="G118" s="95" t="str">
        <f>IF(SP_SUL!I122="","*",SP_SUL!I122)</f>
        <v>ZEM-1</v>
      </c>
      <c r="H118" s="95" t="str">
        <f>IF(SP_SUL!AB122="","*",SP_SUL!AB122)</f>
        <v>FIXO</v>
      </c>
      <c r="I118" s="95" t="str">
        <f>IF(SP_SUL!AC122="","*",SP_SUL!AC122)</f>
        <v>*</v>
      </c>
      <c r="J118" s="96">
        <f>IF(SP_SUL!AA122="","*",SP_SUL!AA122)</f>
        <v>1</v>
      </c>
      <c r="K118" s="97">
        <f>IF(SP_SUL!AD122="","*",SP_SUL!AD122)</f>
        <v>0.29166666666666669</v>
      </c>
    </row>
    <row r="119" spans="2:11" hidden="1">
      <c r="B119" s="94" t="str">
        <f>IF(SP_SUL!Y123="","*",SP_SUL!Y123)</f>
        <v>OPORTUNIDADE</v>
      </c>
      <c r="C119" s="95">
        <f>IF(SP_SUL!B123="","*",SP_SUL!B123)</f>
        <v>46058</v>
      </c>
      <c r="D119" s="94" t="str">
        <f>IF(SP_SUL!D123="","*",SP_SUL!D123)</f>
        <v>HUELTON (TP-725)</v>
      </c>
      <c r="E119" s="94" t="str">
        <f>IF(SP_SUL!H123="","*",SP_SUL!H123)</f>
        <v>-</v>
      </c>
      <c r="F119" s="100" t="str">
        <f>IF(SP_SUL!M123="","*",SP_SUL!M123)</f>
        <v>ZPG-MRS</v>
      </c>
      <c r="G119" s="95" t="str">
        <f>IF(SP_SUL!I123="","*",SP_SUL!I123)</f>
        <v>-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-</v>
      </c>
      <c r="K119" s="97" t="str">
        <f>IF(SP_SUL!AD123="","*",SP_SUL!AD123)</f>
        <v>*</v>
      </c>
    </row>
    <row r="120" spans="2:11" hidden="1">
      <c r="B120" s="94" t="str">
        <f>IF(SP_SUL!Y124="","*",SP_SUL!Y124)</f>
        <v>SIM</v>
      </c>
      <c r="C120" s="95">
        <f>IF(SP_SUL!B124="","*",SP_SUL!B124)</f>
        <v>46058</v>
      </c>
      <c r="D120" s="94" t="str">
        <f>IF(SP_SUL!D124="","*",SP_SUL!D124)</f>
        <v>W62</v>
      </c>
      <c r="E120" s="94" t="str">
        <f>IF(SP_SUL!H124="","*",SP_SUL!H124)</f>
        <v>ZPT1051</v>
      </c>
      <c r="F120" s="100" t="str">
        <f>IF(SP_SUL!M124="","*",SP_SUL!M124)</f>
        <v>ZXW-ZGP</v>
      </c>
      <c r="G120" s="95" t="str">
        <f>IF(SP_SUL!I124="","*",SP_SUL!I124)</f>
        <v>ZPTZDR</v>
      </c>
      <c r="H120" s="95" t="str">
        <f>IF(SP_SUL!AB124="","*",SP_SUL!AB124)</f>
        <v>FIXO</v>
      </c>
      <c r="I120" s="95" t="str">
        <f>IF(SP_SUL!AC124="","*",SP_SUL!AC124)</f>
        <v>*</v>
      </c>
      <c r="J120" s="96">
        <f>IF(SP_SUL!AA124="","*",SP_SUL!AA124)</f>
        <v>1</v>
      </c>
      <c r="K120" s="97">
        <f>IF(SP_SUL!AD124="","*",SP_SUL!AD124)</f>
        <v>0.29166666666666669</v>
      </c>
    </row>
    <row r="121" spans="2:11" hidden="1">
      <c r="B121" s="94" t="str">
        <f>IF(SP_SUL!Y125="","*",SP_SUL!Y125)</f>
        <v>OPORTUNIDADE</v>
      </c>
      <c r="C121" s="95">
        <f>IF(SP_SUL!B125="","*",SP_SUL!B125)</f>
        <v>46058</v>
      </c>
      <c r="D121" s="94" t="str">
        <f>IF(SP_SUL!D125="","*",SP_SUL!D125)</f>
        <v>DIEGO (TF-42)</v>
      </c>
      <c r="E121" s="94" t="str">
        <f>IF(SP_SUL!H125="","*",SP_SUL!H125)</f>
        <v>-</v>
      </c>
      <c r="F121" s="100" t="str">
        <f>IF(SP_SUL!M125="","*",SP_SUL!M125)</f>
        <v>PAT-ZGM</v>
      </c>
      <c r="G121" s="95" t="str">
        <f>IF(SP_SUL!I125="","*",SP_SUL!I125)</f>
        <v>-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-</v>
      </c>
      <c r="K121" s="97" t="str">
        <f>IF(SP_SUL!AD125="","*",SP_SUL!AD125)</f>
        <v>*</v>
      </c>
    </row>
    <row r="122" spans="2:11" hidden="1">
      <c r="B122" s="94" t="str">
        <f>IF(SP_SUL!Y126="","*",SP_SUL!Y126)</f>
        <v>OPORTUNIDADE</v>
      </c>
      <c r="C122" s="95">
        <f>IF(SP_SUL!B126="","*",SP_SUL!B126)</f>
        <v>46058</v>
      </c>
      <c r="D122" s="94" t="str">
        <f>IF(SP_SUL!D126="","*",SP_SUL!D126)</f>
        <v>V85</v>
      </c>
      <c r="E122" s="94" t="str">
        <f>IF(SP_SUL!H126="","*",SP_SUL!H126)</f>
        <v>ZDRZPT</v>
      </c>
      <c r="F122" s="100" t="str">
        <f>IF(SP_SUL!M126="","*",SP_SUL!M126)</f>
        <v>ZGM-ZZV</v>
      </c>
      <c r="G122" s="95" t="str">
        <f>IF(SP_SUL!I126="","*",SP_SUL!I126)</f>
        <v>ZDRZPT</v>
      </c>
      <c r="H122" s="95" t="str">
        <f>IF(SP_SUL!AB126="","*",SP_SUL!AB126)</f>
        <v>FIXO</v>
      </c>
      <c r="I122" s="95" t="str">
        <f>IF(SP_SUL!AC126="","*",SP_SUL!AC126)</f>
        <v>*</v>
      </c>
      <c r="J122" s="96">
        <f>IF(SP_SUL!AA126="","*",SP_SUL!AA126)</f>
        <v>1</v>
      </c>
      <c r="K122" s="97">
        <f>IF(SP_SUL!AD126="","*",SP_SUL!AD126)</f>
        <v>0.35416666666666669</v>
      </c>
    </row>
    <row r="123" spans="2:11" hidden="1">
      <c r="B123" s="94" t="str">
        <f>IF(SP_SUL!Y127="","*",SP_SUL!Y127)</f>
        <v>OPORTUNIDADE</v>
      </c>
      <c r="C123" s="95">
        <f>IF(SP_SUL!B127="","*",SP_SUL!B127)</f>
        <v>46058</v>
      </c>
      <c r="D123" s="94" t="str">
        <f>IF(SP_SUL!D127="","*",SP_SUL!D127)</f>
        <v>INFRA 1</v>
      </c>
      <c r="E123" s="94" t="str">
        <f>IF(SP_SUL!H127="","*",SP_SUL!H127)</f>
        <v>-</v>
      </c>
      <c r="F123" s="100" t="str">
        <f>IF(SP_SUL!M127="","*",SP_SUL!M127)</f>
        <v>ZGM-ZZV</v>
      </c>
      <c r="G123" s="95" t="str">
        <f>IF(SP_SUL!I127="","*",SP_SUL!I127)</f>
        <v>-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-</v>
      </c>
      <c r="K123" s="97" t="str">
        <f>IF(SP_SUL!AD127="","*",SP_SUL!AD127)</f>
        <v>*</v>
      </c>
    </row>
    <row r="124" spans="2:11" hidden="1">
      <c r="B124" s="94" t="str">
        <f>IF(SP_SUL!Y128="","*",SP_SUL!Y128)</f>
        <v>OPORTUNIDADE</v>
      </c>
      <c r="C124" s="95">
        <f>IF(SP_SUL!B128="","*",SP_SUL!B128)</f>
        <v>46058</v>
      </c>
      <c r="D124" s="94" t="str">
        <f>IF(SP_SUL!D128="","*",SP_SUL!D128)</f>
        <v>EXPANSÃO TURMA 1</v>
      </c>
      <c r="E124" s="94" t="str">
        <f>IF(SP_SUL!H128="","*",SP_SUL!H128)</f>
        <v>-</v>
      </c>
      <c r="F124" s="100" t="str">
        <f>IF(SP_SUL!M128="","*",SP_SUL!M128)</f>
        <v>ZZV-ZPG</v>
      </c>
      <c r="G124" s="95" t="str">
        <f>IF(SP_SUL!I128="","*",SP_SUL!I128)</f>
        <v>-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-</v>
      </c>
      <c r="K124" s="97" t="str">
        <f>IF(SP_SUL!AD128="","*",SP_SUL!AD128)</f>
        <v>*</v>
      </c>
    </row>
    <row r="125" spans="2:11" hidden="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 hidden="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 hidden="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EXPANSÃO TURMA 1</v>
      </c>
      <c r="E127" s="94" t="str">
        <f>IF(SP_SUL!H131="","*",SP_SUL!H131)</f>
        <v>-</v>
      </c>
      <c r="F127" s="100" t="str">
        <f>IF(SP_SUL!M131="","*",SP_SUL!M131)</f>
        <v>ZCD</v>
      </c>
      <c r="G127" s="95" t="str">
        <f>IF(SP_SUL!I131="","*",SP_SUL!I131)</f>
        <v>-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-</v>
      </c>
      <c r="K127" s="97" t="str">
        <f>IF(SP_SUL!AD131="","*",SP_SUL!AD131)</f>
        <v>*</v>
      </c>
    </row>
    <row r="128" spans="2:11" hidden="1">
      <c r="B128" s="94" t="str">
        <f>IF(SP_SUL!Y132="","*",SP_SUL!Y132)</f>
        <v>OPORTUNIDADE</v>
      </c>
      <c r="C128" s="95">
        <f>IF(SP_SUL!B132="","*",SP_SUL!B132)</f>
        <v>46059</v>
      </c>
      <c r="D128" s="94" t="str">
        <f>IF(SP_SUL!D132="","*",SP_SUL!D132)</f>
        <v>EXPANSÃO TURMA 1</v>
      </c>
      <c r="E128" s="94" t="str">
        <f>IF(SP_SUL!H132="","*",SP_SUL!H132)</f>
        <v>-</v>
      </c>
      <c r="F128" s="100" t="str">
        <f>IF(SP_SUL!M132="","*",SP_SUL!M132)</f>
        <v>ZCD</v>
      </c>
      <c r="G128" s="95" t="str">
        <f>IF(SP_SUL!I132="","*",SP_SUL!I132)</f>
        <v>-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-</v>
      </c>
      <c r="K128" s="97" t="str">
        <f>IF(SP_SUL!AD132="","*",SP_SUL!AD132)</f>
        <v>*</v>
      </c>
    </row>
    <row r="129" spans="2:11" hidden="1">
      <c r="B129" s="94" t="str">
        <f>IF(SP_SUL!Y133="","*",SP_SUL!Y133)</f>
        <v>OPORTUNIDADE</v>
      </c>
      <c r="C129" s="95">
        <f>IF(SP_SUL!B133="","*",SP_SUL!B133)</f>
        <v>46059</v>
      </c>
      <c r="D129" s="94" t="str">
        <f>IF(SP_SUL!D133="","*",SP_SUL!D133)</f>
        <v>KLECIO (TP-699)</v>
      </c>
      <c r="E129" s="94" t="str">
        <f>IF(SP_SUL!H133="","*",SP_SUL!H133)</f>
        <v>-</v>
      </c>
      <c r="F129" s="100" t="str">
        <f>IF(SP_SUL!M133="","*",SP_SUL!M133)</f>
        <v>ZSW-2</v>
      </c>
      <c r="G129" s="95" t="str">
        <f>IF(SP_SUL!I133="","*",SP_SUL!I133)</f>
        <v>-</v>
      </c>
      <c r="H129" s="95" t="str">
        <f>IF(SP_SUL!AB133="","*",SP_SUL!AB133)</f>
        <v>*</v>
      </c>
      <c r="I129" s="95" t="str">
        <f>IF(SP_SUL!AC133="","*",SP_SUL!AC133)</f>
        <v>-</v>
      </c>
      <c r="J129" s="96" t="str">
        <f>IF(SP_SUL!AA133="","*",SP_SUL!AA133)</f>
        <v>-</v>
      </c>
      <c r="K129" s="97" t="str">
        <f>IF(SP_SUL!AD133="","*",SP_SUL!AD133)</f>
        <v>-</v>
      </c>
    </row>
    <row r="130" spans="2:11" hidden="1">
      <c r="B130" s="94" t="str">
        <f>IF(SP_SUL!Y134="","*",SP_SUL!Y134)</f>
        <v>OPORTUNIDADE</v>
      </c>
      <c r="C130" s="95">
        <f>IF(SP_SUL!B134="","*",SP_SUL!B134)</f>
        <v>46059</v>
      </c>
      <c r="D130" s="94" t="str">
        <f>IF(SP_SUL!D134="","*",SP_SUL!D134)</f>
        <v>V48</v>
      </c>
      <c r="E130" s="94" t="str">
        <f>IF(SP_SUL!H134="","*",SP_SUL!H134)</f>
        <v>ZAC2</v>
      </c>
      <c r="F130" s="100" t="str">
        <f>IF(SP_SUL!M134="","*",SP_SUL!M134)</f>
        <v>ZAC-ZSW</v>
      </c>
      <c r="G130" s="95" t="str">
        <f>IF(SP_SUL!I134="","*",SP_SUL!I134)</f>
        <v>ZAC2</v>
      </c>
      <c r="H130" s="95" t="str">
        <f>IF(SP_SUL!AB134="","*",SP_SUL!AB134)</f>
        <v>FIXO</v>
      </c>
      <c r="I130" s="95" t="str">
        <f>IF(SP_SUL!AC134="","*",SP_SUL!AC134)</f>
        <v>-</v>
      </c>
      <c r="J130" s="96">
        <f>IF(SP_SUL!AA134="","*",SP_SUL!AA134)</f>
        <v>1</v>
      </c>
      <c r="K130" s="97">
        <f>IF(SP_SUL!AD134="","*",SP_SUL!AD134)</f>
        <v>0.29166666666666669</v>
      </c>
    </row>
    <row r="131" spans="2:11" hidden="1">
      <c r="B131" s="94" t="str">
        <f>IF(SP_SUL!Y135="","*",SP_SUL!Y135)</f>
        <v>OPORTUNIDADE</v>
      </c>
      <c r="C131" s="95">
        <f>IF(SP_SUL!B135="","*",SP_SUL!B135)</f>
        <v>46059</v>
      </c>
      <c r="D131" s="94" t="str">
        <f>IF(SP_SUL!D135="","*",SP_SUL!D135)</f>
        <v>W58</v>
      </c>
      <c r="E131" s="94">
        <f>IF(SP_SUL!H135="","*",SP_SUL!H135)</f>
        <v>106109</v>
      </c>
      <c r="F131" s="100" t="str">
        <f>IF(SP_SUL!M135="","*",SP_SUL!M135)</f>
        <v>ZBM-ZHO</v>
      </c>
      <c r="G131" s="95">
        <f>IF(SP_SUL!I135="","*",SP_SUL!I135)</f>
        <v>106109</v>
      </c>
      <c r="H131" s="95" t="str">
        <f>IF(SP_SUL!AB135="","*",SP_SUL!AB135)</f>
        <v>FIXO + ESCALA</v>
      </c>
      <c r="I131" s="95" t="str">
        <f>IF(SP_SUL!AC135="","*",SP_SUL!AC135)</f>
        <v>-</v>
      </c>
      <c r="J131" s="96">
        <f>IF(SP_SUL!AA135="","*",SP_SUL!AA135)</f>
        <v>2</v>
      </c>
      <c r="K131" s="97">
        <f>IF(SP_SUL!AD135="","*",SP_SUL!AD135)</f>
        <v>0.29166666666666669</v>
      </c>
    </row>
    <row r="132" spans="2:11" hidden="1">
      <c r="B132" s="94" t="str">
        <f>IF(SP_SUL!Y136="","*",SP_SUL!Y136)</f>
        <v>*</v>
      </c>
      <c r="C132" s="95">
        <f>IF(SP_SUL!B136="","*",SP_SUL!B136)</f>
        <v>46059</v>
      </c>
      <c r="D132" s="94" t="str">
        <f>IF(SP_SUL!D136="","*",SP_SUL!D136)</f>
        <v>CLEBISON (TP-728)</v>
      </c>
      <c r="E132" s="94" t="str">
        <f>IF(SP_SUL!H136="","*",SP_SUL!H136)</f>
        <v>-</v>
      </c>
      <c r="F132" s="100" t="str">
        <f>IF(SP_SUL!M136="","*",SP_SUL!M136)</f>
        <v>ZWW-ZKW</v>
      </c>
      <c r="G132" s="95" t="str">
        <f>IF(SP_SUL!I136="","*",SP_SUL!I136)</f>
        <v>-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 hidden="1">
      <c r="B133" s="94" t="str">
        <f>IF(SP_SUL!Y137="","*",SP_SUL!Y137)</f>
        <v>*</v>
      </c>
      <c r="C133" s="95">
        <f>IF(SP_SUL!B137="","*",SP_SUL!B137)</f>
        <v>46059</v>
      </c>
      <c r="D133" s="94" t="str">
        <f>IF(SP_SUL!D137="","*",SP_SUL!D137)</f>
        <v>ISMAEL(TP-726)</v>
      </c>
      <c r="E133" s="94" t="str">
        <f>IF(SP_SUL!H137="","*",SP_SUL!H137)</f>
        <v>-</v>
      </c>
      <c r="F133" s="100" t="str">
        <f>IF(SP_SUL!M137="","*",SP_SUL!M137)</f>
        <v>ZWW-ZKW</v>
      </c>
      <c r="G133" s="95" t="str">
        <f>IF(SP_SUL!I137="","*",SP_SUL!I137)</f>
        <v>-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 hidden="1">
      <c r="B134" s="94" t="str">
        <f>IF(SP_SUL!Y138="","*",SP_SUL!Y138)</f>
        <v>OPORTUNIDADE</v>
      </c>
      <c r="C134" s="95">
        <f>IF(SP_SUL!B138="","*",SP_SUL!B138)</f>
        <v>46059</v>
      </c>
      <c r="D134" s="94" t="str">
        <f>IF(SP_SUL!D138="","*",SP_SUL!D138)</f>
        <v>V42</v>
      </c>
      <c r="E134" s="94" t="str">
        <f>IF(SP_SUL!H138="","*",SP_SUL!H138)</f>
        <v>ZYU1</v>
      </c>
      <c r="F134" s="100" t="str">
        <f>IF(SP_SUL!M138="","*",SP_SUL!M138)</f>
        <v>ZYU-ZST</v>
      </c>
      <c r="G134" s="95" t="str">
        <f>IF(SP_SUL!I138="","*",SP_SUL!I138)</f>
        <v>ZYU1</v>
      </c>
      <c r="H134" s="95" t="str">
        <f>IF(SP_SUL!AB138="","*",SP_SUL!AB138)</f>
        <v>FIXO</v>
      </c>
      <c r="I134" s="95" t="str">
        <f>IF(SP_SUL!AC138="","*",SP_SUL!AC138)</f>
        <v>*</v>
      </c>
      <c r="J134" s="96">
        <f>IF(SP_SUL!AA138="","*",SP_SUL!AA138)</f>
        <v>1</v>
      </c>
      <c r="K134" s="97">
        <f>IF(SP_SUL!AD138="","*",SP_SUL!AD138)</f>
        <v>0.33333333333333331</v>
      </c>
    </row>
    <row r="135" spans="2:11" hidden="1">
      <c r="B135" s="94" t="str">
        <f>IF(SP_SUL!Y139="","*",SP_SUL!Y139)</f>
        <v>OPORTUNIDADE</v>
      </c>
      <c r="C135" s="95">
        <f>IF(SP_SUL!B139="","*",SP_SUL!B139)</f>
        <v>46059</v>
      </c>
      <c r="D135" s="94" t="str">
        <f>IF(SP_SUL!D139="","*",SP_SUL!D139)</f>
        <v>EDSON (TP-780)</v>
      </c>
      <c r="E135" s="94" t="str">
        <f>IF(SP_SUL!H139="","*",SP_SUL!H139)</f>
        <v>-</v>
      </c>
      <c r="F135" s="100" t="str">
        <f>IF(SP_SUL!M139="","*",SP_SUL!M139)</f>
        <v>ZYU-ZST</v>
      </c>
      <c r="G135" s="95" t="str">
        <f>IF(SP_SUL!I139="","*",SP_SUL!I139)</f>
        <v>-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-</v>
      </c>
      <c r="K135" s="97" t="str">
        <f>IF(SP_SUL!AD139="","*",SP_SUL!AD139)</f>
        <v>*</v>
      </c>
    </row>
    <row r="136" spans="2:11" hidden="1">
      <c r="B136" s="94" t="str">
        <f>IF(SP_SUL!Y140="","*",SP_SUL!Y140)</f>
        <v>OPORTUNIDADE</v>
      </c>
      <c r="C136" s="95">
        <f>IF(SP_SUL!B140="","*",SP_SUL!B140)</f>
        <v>46059</v>
      </c>
      <c r="D136" s="94" t="str">
        <f>IF(SP_SUL!D140="","*",SP_SUL!D140)</f>
        <v>ROGÉRIO (TP-730)</v>
      </c>
      <c r="E136" s="94" t="str">
        <f>IF(SP_SUL!H140="","*",SP_SUL!H140)</f>
        <v>-</v>
      </c>
      <c r="F136" s="100" t="str">
        <f>IF(SP_SUL!M140="","*",SP_SUL!M140)</f>
        <v>ZYU-ZST</v>
      </c>
      <c r="G136" s="95" t="str">
        <f>IF(SP_SUL!I140="","*",SP_SUL!I140)</f>
        <v>-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-</v>
      </c>
      <c r="K136" s="97" t="str">
        <f>IF(SP_SUL!AD140="","*",SP_SUL!AD140)</f>
        <v>*</v>
      </c>
    </row>
    <row r="137" spans="2:11" hidden="1">
      <c r="B137" s="94" t="str">
        <f>IF(SP_SUL!Y141="","*",SP_SUL!Y141)</f>
        <v>OPORTUNIDADE</v>
      </c>
      <c r="C137" s="95">
        <f>IF(SP_SUL!B141="","*",SP_SUL!B141)</f>
        <v>46059</v>
      </c>
      <c r="D137" s="94" t="str">
        <f>IF(SP_SUL!D141="","*",SP_SUL!D141)</f>
        <v>DANIEL (TP-647)</v>
      </c>
      <c r="E137" s="94" t="str">
        <f>IF(SP_SUL!H141="","*",SP_SUL!H141)</f>
        <v>-</v>
      </c>
      <c r="F137" s="100" t="str">
        <f>IF(SP_SUL!M141="","*",SP_SUL!M141)</f>
        <v>ZYU</v>
      </c>
      <c r="G137" s="95" t="str">
        <f>IF(SP_SUL!I141="","*",SP_SUL!I141)</f>
        <v>-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-</v>
      </c>
      <c r="K137" s="97" t="str">
        <f>IF(SP_SUL!AD141="","*",SP_SUL!AD141)</f>
        <v>*</v>
      </c>
    </row>
    <row r="138" spans="2:11" hidden="1">
      <c r="B138" s="94" t="str">
        <f>IF(SP_SUL!Y142="","*",SP_SUL!Y142)</f>
        <v>OPORTUNIDADE</v>
      </c>
      <c r="C138" s="95">
        <f>IF(SP_SUL!B142="","*",SP_SUL!B142)</f>
        <v>46059</v>
      </c>
      <c r="D138" s="94" t="str">
        <f>IF(SP_SUL!D142="","*",SP_SUL!D142)</f>
        <v>W59</v>
      </c>
      <c r="E138" s="94" t="str">
        <f>IF(SP_SUL!H142="","*",SP_SUL!H142)</f>
        <v>ZYU1</v>
      </c>
      <c r="F138" s="100" t="str">
        <f>IF(SP_SUL!M142="","*",SP_SUL!M142)</f>
        <v>ZYU</v>
      </c>
      <c r="G138" s="95" t="str">
        <f>IF(SP_SUL!I142="","*",SP_SUL!I142)</f>
        <v>ZYU1</v>
      </c>
      <c r="H138" s="95" t="str">
        <f>IF(SP_SUL!AB142="","*",SP_SUL!AB142)</f>
        <v>FIXO</v>
      </c>
      <c r="I138" s="95" t="str">
        <f>IF(SP_SUL!AC142="","*",SP_SUL!AC142)</f>
        <v>*</v>
      </c>
      <c r="J138" s="96">
        <f>IF(SP_SUL!AA142="","*",SP_SUL!AA142)</f>
        <v>1</v>
      </c>
      <c r="K138" s="97">
        <f>IF(SP_SUL!AD142="","*",SP_SUL!AD142)</f>
        <v>0.29166666666666669</v>
      </c>
    </row>
    <row r="139" spans="2:11" hidden="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 hidden="1">
      <c r="B140" s="94" t="str">
        <f>IF(SP_SUL!Y144="","*",SP_SUL!Y144)</f>
        <v>OPORTUNIDADE</v>
      </c>
      <c r="C140" s="95">
        <f>IF(SP_SUL!B144="","*",SP_SUL!B144)</f>
        <v>46059</v>
      </c>
      <c r="D140" s="94" t="str">
        <f>IF(SP_SUL!D144="","*",SP_SUL!D144)</f>
        <v>E17</v>
      </c>
      <c r="E140" s="94" t="str">
        <f>IF(SP_SUL!H144="","*",SP_SUL!H144)</f>
        <v>102ZKW2</v>
      </c>
      <c r="F140" s="100" t="str">
        <f>IF(SP_SUL!M144="","*",SP_SUL!M144)</f>
        <v>ZKE-ZWW</v>
      </c>
      <c r="G140" s="95" t="str">
        <f>IF(SP_SUL!I144="","*",SP_SUL!I144)</f>
        <v>102ZKW2</v>
      </c>
      <c r="H140" s="95" t="str">
        <f>IF(SP_SUL!AB144="","*",SP_SUL!AB144)</f>
        <v>FIXO</v>
      </c>
      <c r="I140" s="95" t="str">
        <f>IF(SP_SUL!AC144="","*",SP_SUL!AC144)</f>
        <v>*</v>
      </c>
      <c r="J140" s="96">
        <f>IF(SP_SUL!AA144="","*",SP_SUL!AA144)</f>
        <v>1</v>
      </c>
      <c r="K140" s="97">
        <f>IF(SP_SUL!AD144="","*",SP_SUL!AD144)</f>
        <v>0.33333333333333331</v>
      </c>
    </row>
    <row r="141" spans="2:11" hidden="1">
      <c r="B141" s="94" t="str">
        <f>IF(SP_SUL!Y145="","*",SP_SUL!Y145)</f>
        <v>OPORTUNIDADE</v>
      </c>
      <c r="C141" s="95">
        <f>IF(SP_SUL!B145="","*",SP_SUL!B145)</f>
        <v>46059</v>
      </c>
      <c r="D141" s="94" t="str">
        <f>IF(SP_SUL!D145="","*",SP_SUL!D145)</f>
        <v>V89</v>
      </c>
      <c r="E141" s="94" t="str">
        <f>IF(SP_SUL!H145="","*",SP_SUL!H145)</f>
        <v>102ZKW2</v>
      </c>
      <c r="F141" s="100" t="str">
        <f>IF(SP_SUL!M145="","*",SP_SUL!M145)</f>
        <v>ZWW-ZKW</v>
      </c>
      <c r="G141" s="95" t="str">
        <f>IF(SP_SUL!I145="","*",SP_SUL!I145)</f>
        <v>102ZKW2</v>
      </c>
      <c r="H141" s="95" t="str">
        <f>IF(SP_SUL!AB145="","*",SP_SUL!AB145)</f>
        <v>FIXO</v>
      </c>
      <c r="I141" s="95" t="str">
        <f>IF(SP_SUL!AC145="","*",SP_SUL!AC145)</f>
        <v>*</v>
      </c>
      <c r="J141" s="96">
        <f>IF(SP_SUL!AA145="","*",SP_SUL!AA145)</f>
        <v>1</v>
      </c>
      <c r="K141" s="97">
        <f>IF(SP_SUL!AD145="","*",SP_SUL!AD145)</f>
        <v>0.35416666666666669</v>
      </c>
    </row>
    <row r="142" spans="2:11" hidden="1">
      <c r="B142" s="94" t="str">
        <f>IF(SP_SUL!Y146="","*",SP_SUL!Y146)</f>
        <v>OPORTUNIDADE</v>
      </c>
      <c r="C142" s="95">
        <f>IF(SP_SUL!B146="","*",SP_SUL!B146)</f>
        <v>46059</v>
      </c>
      <c r="D142" s="94" t="str">
        <f>IF(SP_SUL!D146="","*",SP_SUL!D146)</f>
        <v>E42</v>
      </c>
      <c r="E142" s="94" t="str">
        <f>IF(SP_SUL!H146="","*",SP_SUL!H146)</f>
        <v>102ZKW2</v>
      </c>
      <c r="F142" s="100" t="str">
        <f>IF(SP_SUL!M146="","*",SP_SUL!M146)</f>
        <v>ZKW-ZCP</v>
      </c>
      <c r="G142" s="95" t="str">
        <f>IF(SP_SUL!I146="","*",SP_SUL!I146)</f>
        <v>ZCP1</v>
      </c>
      <c r="H142" s="95" t="str">
        <f>IF(SP_SUL!AB146="","*",SP_SUL!AB146)</f>
        <v>ESCALA</v>
      </c>
      <c r="I142" s="95" t="str">
        <f>IF(SP_SUL!AC146="","*",SP_SUL!AC146)</f>
        <v>AGD ACIONAMENTO PCM</v>
      </c>
      <c r="J142" s="96" t="str">
        <f>IF(SP_SUL!AA146="","*",SP_SUL!AA146)</f>
        <v>2 (Escala) -Obs: Necessário 2 maquinista da escala para realizar deslocamento de ZKW até ZCP-1;</v>
      </c>
      <c r="K142" s="97">
        <f>IF(SP_SUL!AD146="","*",SP_SUL!AD146)</f>
        <v>0.33333333333333331</v>
      </c>
    </row>
    <row r="143" spans="2:11" hidden="1">
      <c r="B143" s="94" t="str">
        <f>IF(SP_SUL!Y147="","*",SP_SUL!Y147)</f>
        <v>OPORTUNIDADE</v>
      </c>
      <c r="C143" s="95">
        <f>IF(SP_SUL!B147="","*",SP_SUL!B147)</f>
        <v>46059</v>
      </c>
      <c r="D143" s="94" t="str">
        <f>IF(SP_SUL!D147="","*",SP_SUL!D147)</f>
        <v>W60</v>
      </c>
      <c r="E143" s="94" t="str">
        <f>IF(SP_SUL!H147="","*",SP_SUL!H147)</f>
        <v>ZEM1302</v>
      </c>
      <c r="F143" s="100" t="str">
        <f>IF(SP_SUL!M147="","*",SP_SUL!M147)</f>
        <v>ZLU-ZWI</v>
      </c>
      <c r="G143" s="95" t="str">
        <f>IF(SP_SUL!I147="","*",SP_SUL!I147)</f>
        <v>ZEM1302</v>
      </c>
      <c r="H143" s="95" t="str">
        <f>IF(SP_SUL!AB147="","*",SP_SUL!AB147)</f>
        <v>FIXO</v>
      </c>
      <c r="I143" s="95" t="str">
        <f>IF(SP_SUL!AC147="","*",SP_SUL!AC147)</f>
        <v>*</v>
      </c>
      <c r="J143" s="96">
        <f>IF(SP_SUL!AA147="","*",SP_SUL!AA147)</f>
        <v>1</v>
      </c>
      <c r="K143" s="97">
        <f>IF(SP_SUL!AD147="","*",SP_SUL!AD147)</f>
        <v>0.29166666666666669</v>
      </c>
    </row>
    <row r="144" spans="2:11" hidden="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 hidden="1">
      <c r="B145" s="94" t="str">
        <f>IF(SP_SUL!Y149="","*",SP_SUL!Y149)</f>
        <v>SIM</v>
      </c>
      <c r="C145" s="95">
        <f>IF(SP_SUL!B149="","*",SP_SUL!B149)</f>
        <v>46059</v>
      </c>
      <c r="D145" s="94" t="str">
        <f>IF(SP_SUL!D149="","*",SP_SUL!D149)</f>
        <v>MODERNIZAÇÃO SERRA</v>
      </c>
      <c r="E145" s="94" t="str">
        <f>IF(SP_SUL!H149="","*",SP_SUL!H149)</f>
        <v>-</v>
      </c>
      <c r="F145" s="100" t="str">
        <f>IF(SP_SUL!M149="","*",SP_SUL!M149)</f>
        <v>ZEZ-ZXW</v>
      </c>
      <c r="G145" s="95" t="str">
        <f>IF(SP_SUL!I149="","*",SP_SUL!I149)</f>
        <v>-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-</v>
      </c>
      <c r="K145" s="97" t="str">
        <f>IF(SP_SUL!AD149="","*",SP_SUL!AD149)</f>
        <v>-</v>
      </c>
    </row>
    <row r="146" spans="2:11" hidden="1">
      <c r="B146" s="94" t="str">
        <f>IF(SP_SUL!Y150="","*",SP_SUL!Y150)</f>
        <v>SIM</v>
      </c>
      <c r="C146" s="95">
        <f>IF(SP_SUL!B150="","*",SP_SUL!B150)</f>
        <v>46059</v>
      </c>
      <c r="D146" s="94" t="str">
        <f>IF(SP_SUL!D150="","*",SP_SUL!D150)</f>
        <v>W61</v>
      </c>
      <c r="E146" s="94" t="str">
        <f>IF(SP_SUL!H150="","*",SP_SUL!H150)</f>
        <v>K67ZEV2</v>
      </c>
      <c r="F146" s="100" t="str">
        <f>IF(SP_SUL!M150="","*",SP_SUL!M150)</f>
        <v>ZEZ-ZXW</v>
      </c>
      <c r="G146" s="95" t="str">
        <f>IF(SP_SUL!I150="","*",SP_SUL!I150)</f>
        <v>K67ZEV2</v>
      </c>
      <c r="H146" s="95" t="str">
        <f>IF(SP_SUL!AB150="","*",SP_SUL!AB150)</f>
        <v>FIXO</v>
      </c>
      <c r="I146" s="95" t="str">
        <f>IF(SP_SUL!AC150="","*",SP_SUL!AC150)</f>
        <v>ACIONAMENTO</v>
      </c>
      <c r="J146" s="96">
        <f>IF(SP_SUL!AA150="","*",SP_SUL!AA150)</f>
        <v>1</v>
      </c>
      <c r="K146" s="97">
        <f>IF(SP_SUL!AD150="","*",SP_SUL!AD150)</f>
        <v>0.29166666666666669</v>
      </c>
    </row>
    <row r="147" spans="2:11" hidden="1">
      <c r="B147" s="94" t="str">
        <f>IF(SP_SUL!Y151="","*",SP_SUL!Y151)</f>
        <v>SIM</v>
      </c>
      <c r="C147" s="95">
        <f>IF(SP_SUL!B151="","*",SP_SUL!B151)</f>
        <v>46059</v>
      </c>
      <c r="D147" s="94" t="str">
        <f>IF(SP_SUL!D151="","*",SP_SUL!D151)</f>
        <v>MODERNIZAÇÃO TURMA 2</v>
      </c>
      <c r="E147" s="94" t="str">
        <f>IF(SP_SUL!H151="","*",SP_SUL!H151)</f>
        <v>-</v>
      </c>
      <c r="F147" s="100" t="str">
        <f>IF(SP_SUL!M151="","*",SP_SUL!M151)</f>
        <v>ZEZ-ZXW</v>
      </c>
      <c r="G147" s="95" t="str">
        <f>IF(SP_SUL!I151="","*",SP_SUL!I151)</f>
        <v>-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-</v>
      </c>
      <c r="K147" s="97" t="str">
        <f>IF(SP_SUL!AD151="","*",SP_SUL!AD151)</f>
        <v>*</v>
      </c>
    </row>
    <row r="148" spans="2:11" hidden="1">
      <c r="B148" s="94" t="str">
        <f>IF(SP_SUL!Y152="","*",SP_SUL!Y152)</f>
        <v>SIM</v>
      </c>
      <c r="C148" s="95">
        <f>IF(SP_SUL!B152="","*",SP_SUL!B152)</f>
        <v>46059</v>
      </c>
      <c r="D148" s="94" t="str">
        <f>IF(SP_SUL!D152="","*",SP_SUL!D152)</f>
        <v>MODERNIZAÇÃO SERRA</v>
      </c>
      <c r="E148" s="94" t="str">
        <f>IF(SP_SUL!H152="","*",SP_SUL!H152)</f>
        <v>-</v>
      </c>
      <c r="F148" s="100" t="str">
        <f>IF(SP_SUL!M152="","*",SP_SUL!M152)</f>
        <v>ZGP-ZPT</v>
      </c>
      <c r="G148" s="95" t="str">
        <f>IF(SP_SUL!I152="","*",SP_SUL!I152)</f>
        <v>-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-</v>
      </c>
      <c r="K148" s="97" t="str">
        <f>IF(SP_SUL!AD152="","*",SP_SUL!AD152)</f>
        <v>*</v>
      </c>
    </row>
    <row r="149" spans="2:11" hidden="1">
      <c r="B149" s="94" t="str">
        <f>IF(SP_SUL!Y153="","*",SP_SUL!Y153)</f>
        <v>SIM</v>
      </c>
      <c r="C149" s="95">
        <f>IF(SP_SUL!B153="","*",SP_SUL!B153)</f>
        <v>46059</v>
      </c>
      <c r="D149" s="94" t="str">
        <f>IF(SP_SUL!D153="","*",SP_SUL!D153)</f>
        <v>W62</v>
      </c>
      <c r="E149" s="94" t="str">
        <f>IF(SP_SUL!H153="","*",SP_SUL!H153)</f>
        <v>ZPT1051</v>
      </c>
      <c r="F149" s="100" t="str">
        <f>IF(SP_SUL!M153="","*",SP_SUL!M153)</f>
        <v>ZGP</v>
      </c>
      <c r="G149" s="95" t="str">
        <f>IF(SP_SUL!I153="","*",SP_SUL!I153)</f>
        <v>ZPTZDR</v>
      </c>
      <c r="H149" s="95" t="str">
        <f>IF(SP_SUL!AB153="","*",SP_SUL!AB153)</f>
        <v>FIXO</v>
      </c>
      <c r="I149" s="95" t="str">
        <f>IF(SP_SUL!AC153="","*",SP_SUL!AC153)</f>
        <v>*</v>
      </c>
      <c r="J149" s="96">
        <f>IF(SP_SUL!AA153="","*",SP_SUL!AA153)</f>
        <v>1</v>
      </c>
      <c r="K149" s="97">
        <f>IF(SP_SUL!AD153="","*",SP_SUL!AD153)</f>
        <v>0.29166666666666669</v>
      </c>
    </row>
    <row r="150" spans="2:11" hidden="1">
      <c r="B150" s="94" t="str">
        <f>IF(SP_SUL!Y154="","*",SP_SUL!Y154)</f>
        <v>OPORTUNIDADE</v>
      </c>
      <c r="C150" s="95">
        <f>IF(SP_SUL!B154="","*",SP_SUL!B154)</f>
        <v>46059</v>
      </c>
      <c r="D150" s="94" t="str">
        <f>IF(SP_SUL!D154="","*",SP_SUL!D154)</f>
        <v>HUELTON (TP-725)</v>
      </c>
      <c r="E150" s="94" t="str">
        <f>IF(SP_SUL!H154="","*",SP_SUL!H154)</f>
        <v>-</v>
      </c>
      <c r="F150" s="100" t="str">
        <f>IF(SP_SUL!M154="","*",SP_SUL!M154)</f>
        <v>ZPT</v>
      </c>
      <c r="G150" s="95" t="str">
        <f>IF(SP_SUL!I154="","*",SP_SUL!I154)</f>
        <v>-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-</v>
      </c>
      <c r="K150" s="97" t="str">
        <f>IF(SP_SUL!AD154="","*",SP_SUL!AD154)</f>
        <v>*</v>
      </c>
    </row>
    <row r="151" spans="2:11" hidden="1">
      <c r="B151" s="94" t="str">
        <f>IF(SP_SUL!Y155="","*",SP_SUL!Y155)</f>
        <v>OPORTUNIDADE</v>
      </c>
      <c r="C151" s="95">
        <f>IF(SP_SUL!B155="","*",SP_SUL!B155)</f>
        <v>46059</v>
      </c>
      <c r="D151" s="94" t="str">
        <f>IF(SP_SUL!D155="","*",SP_SUL!D155)</f>
        <v>DIEGO (TF-42)</v>
      </c>
      <c r="E151" s="94" t="str">
        <f>IF(SP_SUL!H155="","*",SP_SUL!H155)</f>
        <v>-</v>
      </c>
      <c r="F151" s="100" t="str">
        <f>IF(SP_SUL!M155="","*",SP_SUL!M155)</f>
        <v>PAT-ZGM</v>
      </c>
      <c r="G151" s="95" t="str">
        <f>IF(SP_SUL!I155="","*",SP_SUL!I155)</f>
        <v>-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-</v>
      </c>
      <c r="K151" s="97" t="str">
        <f>IF(SP_SUL!AD155="","*",SP_SUL!AD155)</f>
        <v>*</v>
      </c>
    </row>
    <row r="152" spans="2:11" hidden="1">
      <c r="B152" s="94" t="str">
        <f>IF(SP_SUL!Y156="","*",SP_SUL!Y156)</f>
        <v>OPORTUNIDADE</v>
      </c>
      <c r="C152" s="95">
        <f>IF(SP_SUL!B156="","*",SP_SUL!B156)</f>
        <v>46059</v>
      </c>
      <c r="D152" s="94" t="str">
        <f>IF(SP_SUL!D156="","*",SP_SUL!D156)</f>
        <v>V85</v>
      </c>
      <c r="E152" s="94" t="str">
        <f>IF(SP_SUL!H156="","*",SP_SUL!H156)</f>
        <v>ZDRZPT</v>
      </c>
      <c r="F152" s="100" t="str">
        <f>IF(SP_SUL!M156="","*",SP_SUL!M156)</f>
        <v>ZGM-ZZV</v>
      </c>
      <c r="G152" s="95" t="str">
        <f>IF(SP_SUL!I156="","*",SP_SUL!I156)</f>
        <v>ZDRZPT</v>
      </c>
      <c r="H152" s="95" t="str">
        <f>IF(SP_SUL!AB156="","*",SP_SUL!AB156)</f>
        <v>FIXO</v>
      </c>
      <c r="I152" s="95" t="str">
        <f>IF(SP_SUL!AC156="","*",SP_SUL!AC156)</f>
        <v>*</v>
      </c>
      <c r="J152" s="96">
        <f>IF(SP_SUL!AA156="","*",SP_SUL!AA156)</f>
        <v>1</v>
      </c>
      <c r="K152" s="97">
        <f>IF(SP_SUL!AD156="","*",SP_SUL!AD156)</f>
        <v>0.35416666666666669</v>
      </c>
    </row>
    <row r="153" spans="2:11" hidden="1">
      <c r="B153" s="94" t="str">
        <f>IF(SP_SUL!Y157="","*",SP_SUL!Y157)</f>
        <v>*</v>
      </c>
      <c r="C153" s="95">
        <f>IF(SP_SUL!B157="","*",SP_SUL!B157)</f>
        <v>46059</v>
      </c>
      <c r="D153" s="94" t="str">
        <f>IF(SP_SUL!D157="","*",SP_SUL!D157)</f>
        <v>CAIQUE (TMA-677)</v>
      </c>
      <c r="E153" s="94" t="str">
        <f>IF(SP_SUL!H157="","*",SP_SUL!H157)</f>
        <v>-</v>
      </c>
      <c r="F153" s="100" t="str">
        <f>IF(SP_SUL!M157="","*",SP_SUL!M157)</f>
        <v>ZWI-ZEM</v>
      </c>
      <c r="G153" s="95" t="str">
        <f>IF(SP_SUL!I157="","*",SP_SUL!I157)</f>
        <v>-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 hidden="1">
      <c r="B154" s="94" t="str">
        <f>IF(SP_SUL!Y158="","*",SP_SUL!Y158)</f>
        <v>*</v>
      </c>
      <c r="C154" s="95">
        <f>IF(SP_SUL!B158="","*",SP_SUL!B158)</f>
        <v>46059</v>
      </c>
      <c r="D154" s="94" t="str">
        <f>IF(SP_SUL!D158="","*",SP_SUL!D158)</f>
        <v>WALTER (TP-810)</v>
      </c>
      <c r="E154" s="94" t="str">
        <f>IF(SP_SUL!H158="","*",SP_SUL!H158)</f>
        <v>-</v>
      </c>
      <c r="F154" s="100" t="str">
        <f>IF(SP_SUL!M158="","*",SP_SUL!M158)</f>
        <v>ZWI-ZEM</v>
      </c>
      <c r="G154" s="95" t="str">
        <f>IF(SP_SUL!I158="","*",SP_SUL!I158)</f>
        <v>-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 hidden="1">
      <c r="B155" s="94" t="str">
        <f>IF(SP_SUL!Y159="","*",SP_SUL!Y159)</f>
        <v>*</v>
      </c>
      <c r="C155" s="95">
        <f>IF(SP_SUL!B159="","*",SP_SUL!B159)</f>
        <v>46059</v>
      </c>
      <c r="D155" s="94" t="str">
        <f>IF(SP_SUL!D159="","*",SP_SUL!D159)</f>
        <v>EXPANSÃO TURMA 1</v>
      </c>
      <c r="E155" s="94" t="str">
        <f>IF(SP_SUL!H159="","*",SP_SUL!H159)</f>
        <v>-</v>
      </c>
      <c r="F155" s="100" t="str">
        <f>IF(SP_SUL!M159="","*",SP_SUL!M159)</f>
        <v>ZZV-ZPG</v>
      </c>
      <c r="G155" s="95" t="str">
        <f>IF(SP_SUL!I159="","*",SP_SUL!I159)</f>
        <v>-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 hidden="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 hidden="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 hidden="1">
      <c r="B158" s="94" t="str">
        <f>IF(SP_SUL!Y162="","*",SP_SUL!Y162)</f>
        <v>OPORTUNIDADE</v>
      </c>
      <c r="C158" s="95">
        <f>IF(SP_SUL!B162="","*",SP_SUL!B162)</f>
        <v>46060</v>
      </c>
      <c r="D158" s="94" t="str">
        <f>IF(SP_SUL!D162="","*",SP_SUL!D162)</f>
        <v>EXPANSÃO TURMA 1</v>
      </c>
      <c r="E158" s="94" t="str">
        <f>IF(SP_SUL!H162="","*",SP_SUL!H162)</f>
        <v>-</v>
      </c>
      <c r="F158" s="100" t="str">
        <f>IF(SP_SUL!M162="","*",SP_SUL!M162)</f>
        <v>ZCD</v>
      </c>
      <c r="G158" s="95" t="str">
        <f>IF(SP_SUL!I162="","*",SP_SUL!I162)</f>
        <v>-</v>
      </c>
      <c r="H158" s="95" t="str">
        <f>IF(SP_SUL!AB162="","*",SP_SUL!AB162)</f>
        <v>*</v>
      </c>
      <c r="I158" s="95" t="str">
        <f>IF(SP_SUL!AC162="","*",SP_SUL!AC162)</f>
        <v>-</v>
      </c>
      <c r="J158" s="96" t="str">
        <f>IF(SP_SUL!AA162="","*",SP_SUL!AA162)</f>
        <v>-</v>
      </c>
      <c r="K158" s="97" t="str">
        <f>IF(SP_SUL!AD162="","*",SP_SUL!AD162)</f>
        <v>-</v>
      </c>
    </row>
    <row r="159" spans="2:11" hidden="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KLECIO (TP-699)</v>
      </c>
      <c r="E159" s="94" t="str">
        <f>IF(SP_SUL!H163="","*",SP_SUL!H163)</f>
        <v>-</v>
      </c>
      <c r="F159" s="100" t="str">
        <f>IF(SP_SUL!M163="","*",SP_SUL!M163)</f>
        <v>ZRX-ZWX</v>
      </c>
      <c r="G159" s="95" t="str">
        <f>IF(SP_SUL!I163="","*",SP_SUL!I163)</f>
        <v>-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-</v>
      </c>
      <c r="K159" s="97" t="str">
        <f>IF(SP_SUL!AD163="","*",SP_SUL!AD163)</f>
        <v>*</v>
      </c>
    </row>
    <row r="160" spans="2:11" hidden="1">
      <c r="B160" s="94" t="str">
        <f>IF(SP_SUL!Y164="","*",SP_SUL!Y164)</f>
        <v>OPORTUNIDADE</v>
      </c>
      <c r="C160" s="95">
        <f>IF(SP_SUL!B164="","*",SP_SUL!B164)</f>
        <v>46060</v>
      </c>
      <c r="D160" s="94" t="str">
        <f>IF(SP_SUL!D164="","*",SP_SUL!D164)</f>
        <v>V48</v>
      </c>
      <c r="E160" s="94" t="str">
        <f>IF(SP_SUL!H164="","*",SP_SUL!H164)</f>
        <v>ZAC2</v>
      </c>
      <c r="F160" s="100" t="str">
        <f>IF(SP_SUL!M164="","*",SP_SUL!M164)</f>
        <v>ZAC-ZSK</v>
      </c>
      <c r="G160" s="95" t="str">
        <f>IF(SP_SUL!I164="","*",SP_SUL!I164)</f>
        <v>ZSK-2</v>
      </c>
      <c r="H160" s="95" t="str">
        <f>IF(SP_SUL!AB164="","*",SP_SUL!AB164)</f>
        <v>FIXO</v>
      </c>
      <c r="I160" s="95" t="str">
        <f>IF(SP_SUL!AC164="","*",SP_SUL!AC164)</f>
        <v>-</v>
      </c>
      <c r="J160" s="96">
        <f>IF(SP_SUL!AA164="","*",SP_SUL!AA164)</f>
        <v>1</v>
      </c>
      <c r="K160" s="97">
        <f>IF(SP_SUL!AD164="","*",SP_SUL!AD164)</f>
        <v>0.29166666666666669</v>
      </c>
    </row>
    <row r="161" spans="2:11" hidden="1">
      <c r="B161" s="94" t="str">
        <f>IF(SP_SUL!Y165="","*",SP_SUL!Y165)</f>
        <v>OPORTUNIDADE</v>
      </c>
      <c r="C161" s="95">
        <f>IF(SP_SUL!B165="","*",SP_SUL!B165)</f>
        <v>46060</v>
      </c>
      <c r="D161" s="94" t="str">
        <f>IF(SP_SUL!D165="","*",SP_SUL!D165)</f>
        <v>W58</v>
      </c>
      <c r="E161" s="94">
        <f>IF(SP_SUL!H165="","*",SP_SUL!H165)</f>
        <v>106109</v>
      </c>
      <c r="F161" s="100" t="str">
        <f>IF(SP_SUL!M165="","*",SP_SUL!M165)</f>
        <v>ZRX-ZWX</v>
      </c>
      <c r="G161" s="95">
        <f>IF(SP_SUL!I165="","*",SP_SUL!I165)</f>
        <v>106109</v>
      </c>
      <c r="H161" s="95" t="str">
        <f>IF(SP_SUL!AB165="","*",SP_SUL!AB165)</f>
        <v>FIXO + ESCALA</v>
      </c>
      <c r="I161" s="95" t="str">
        <f>IF(SP_SUL!AC165="","*",SP_SUL!AC165)</f>
        <v>ACIONAMENTO</v>
      </c>
      <c r="J161" s="96" t="str">
        <f>IF(SP_SUL!AA165="","*",SP_SUL!AA165)</f>
        <v>2 (Fixo + Escala)</v>
      </c>
      <c r="K161" s="97">
        <f>IF(SP_SUL!AD165="","*",SP_SUL!AD165)</f>
        <v>0.29166666666666669</v>
      </c>
    </row>
    <row r="162" spans="2:11" hidden="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 hidden="1">
      <c r="B163" s="94" t="str">
        <f>IF(SP_SUL!Y167="","*",SP_SUL!Y167)</f>
        <v>OPORTUNIDADE</v>
      </c>
      <c r="C163" s="95">
        <f>IF(SP_SUL!B167="","*",SP_SUL!B167)</f>
        <v>46060</v>
      </c>
      <c r="D163" s="94" t="str">
        <f>IF(SP_SUL!D167="","*",SP_SUL!D167)</f>
        <v>V42</v>
      </c>
      <c r="E163" s="94" t="str">
        <f>IF(SP_SUL!H167="","*",SP_SUL!H167)</f>
        <v>ZYU1</v>
      </c>
      <c r="F163" s="100" t="str">
        <f>IF(SP_SUL!M167="","*",SP_SUL!M167)</f>
        <v>ZYU-ZBV</v>
      </c>
      <c r="G163" s="95" t="str">
        <f>IF(SP_SUL!I167="","*",SP_SUL!I167)</f>
        <v>ZBV-3</v>
      </c>
      <c r="H163" s="95" t="str">
        <f>IF(SP_SUL!AB167="","*",SP_SUL!AB167)</f>
        <v>FIXO</v>
      </c>
      <c r="I163" s="95" t="str">
        <f>IF(SP_SUL!AC167="","*",SP_SUL!AC167)</f>
        <v>-</v>
      </c>
      <c r="J163" s="96">
        <f>IF(SP_SUL!AA167="","*",SP_SUL!AA167)</f>
        <v>1</v>
      </c>
      <c r="K163" s="97">
        <f>IF(SP_SUL!AD167="","*",SP_SUL!AD167)</f>
        <v>0.33333333333333331</v>
      </c>
    </row>
    <row r="164" spans="2:11" hidden="1">
      <c r="B164" s="94" t="str">
        <f>IF(SP_SUL!Y168="","*",SP_SUL!Y168)</f>
        <v>OPORTUNIDADE</v>
      </c>
      <c r="C164" s="95">
        <f>IF(SP_SUL!B168="","*",SP_SUL!B168)</f>
        <v>46060</v>
      </c>
      <c r="D164" s="94" t="str">
        <f>IF(SP_SUL!D168="","*",SP_SUL!D168)</f>
        <v>V93</v>
      </c>
      <c r="E164" s="94" t="str">
        <f>IF(SP_SUL!H168="","*",SP_SUL!H168)</f>
        <v>ZYU1</v>
      </c>
      <c r="F164" s="100" t="str">
        <f>IF(SP_SUL!M168="","*",SP_SUL!M168)</f>
        <v>ZYU-ZST</v>
      </c>
      <c r="G164" s="95" t="str">
        <f>IF(SP_SUL!I168="","*",SP_SUL!I168)</f>
        <v>ZYU1</v>
      </c>
      <c r="H164" s="95" t="str">
        <f>IF(SP_SUL!AB168="","*",SP_SUL!AB168)</f>
        <v>FIXO</v>
      </c>
      <c r="I164" s="95" t="str">
        <f>IF(SP_SUL!AC168="","*",SP_SUL!AC168)</f>
        <v>-</v>
      </c>
      <c r="J164" s="96">
        <f>IF(SP_SUL!AA168="","*",SP_SUL!AA168)</f>
        <v>1</v>
      </c>
      <c r="K164" s="97">
        <f>IF(SP_SUL!AD168="","*",SP_SUL!AD168)</f>
        <v>0.29166666666666669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OPORTUNIDADE</v>
      </c>
      <c r="C169" s="95">
        <f>IF(SP_SUL!B173="","*",SP_SUL!B173)</f>
        <v>46060</v>
      </c>
      <c r="D169" s="94" t="str">
        <f>IF(SP_SUL!D173="","*",SP_SUL!D173)</f>
        <v>E17</v>
      </c>
      <c r="E169" s="94" t="str">
        <f>IF(SP_SUL!H173="","*",SP_SUL!H173)</f>
        <v>102ZKW2</v>
      </c>
      <c r="F169" s="100" t="str">
        <f>IF(SP_SUL!M173="","*",SP_SUL!M173)</f>
        <v>ZKE-ZWW</v>
      </c>
      <c r="G169" s="95" t="str">
        <f>IF(SP_SUL!I173="","*",SP_SUL!I173)</f>
        <v>102ZKW2</v>
      </c>
      <c r="H169" s="95" t="str">
        <f>IF(SP_SUL!AB173="","*",SP_SUL!AB173)</f>
        <v>FIXO</v>
      </c>
      <c r="I169" s="95" t="str">
        <f>IF(SP_SUL!AC173="","*",SP_SUL!AC173)</f>
        <v>-</v>
      </c>
      <c r="J169" s="96">
        <f>IF(SP_SUL!AA173="","*",SP_SUL!AA173)</f>
        <v>1</v>
      </c>
      <c r="K169" s="97">
        <f>IF(SP_SUL!AD173="","*",SP_SUL!AD173)</f>
        <v>0.33333333333333331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V89</v>
      </c>
      <c r="E170" s="94" t="str">
        <f>IF(SP_SUL!H174="","*",SP_SUL!H174)</f>
        <v>102ZKW2</v>
      </c>
      <c r="F170" s="100" t="str">
        <f>IF(SP_SUL!M174="","*",SP_SUL!M174)</f>
        <v>ZWW-ZKW</v>
      </c>
      <c r="G170" s="95" t="str">
        <f>IF(SP_SUL!I174="","*",SP_SUL!I174)</f>
        <v>102ZKW2</v>
      </c>
      <c r="H170" s="95" t="str">
        <f>IF(SP_SUL!AB174="","*",SP_SUL!AB174)</f>
        <v>FIXO</v>
      </c>
      <c r="I170" s="95" t="str">
        <f>IF(SP_SUL!AC174="","*",SP_SUL!AC174)</f>
        <v>*</v>
      </c>
      <c r="J170" s="96">
        <f>IF(SP_SUL!AA174="","*",SP_SUL!AA174)</f>
        <v>1</v>
      </c>
      <c r="K170" s="97">
        <f>IF(SP_SUL!AD174="","*",SP_SUL!AD174)</f>
        <v>0.35416666666666669</v>
      </c>
    </row>
    <row r="171" spans="2:11" hidden="1">
      <c r="B171" s="94" t="str">
        <f>IF(SP_SUL!Y175="","*",SP_SUL!Y175)</f>
        <v>OPORTUNIDADE</v>
      </c>
      <c r="C171" s="95">
        <f>IF(SP_SUL!B175="","*",SP_SUL!B175)</f>
        <v>46060</v>
      </c>
      <c r="D171" s="94" t="str">
        <f>IF(SP_SUL!D175="","*",SP_SUL!D175)</f>
        <v>CLEBISON (TP-728)</v>
      </c>
      <c r="E171" s="94" t="str">
        <f>IF(SP_SUL!H175="","*",SP_SUL!H175)</f>
        <v>-</v>
      </c>
      <c r="F171" s="100" t="str">
        <f>IF(SP_SUL!M175="","*",SP_SUL!M175)</f>
        <v>ZWW-ZKW</v>
      </c>
      <c r="G171" s="95" t="str">
        <f>IF(SP_SUL!I175="","*",SP_SUL!I175)</f>
        <v>-</v>
      </c>
      <c r="H171" s="95" t="str">
        <f>IF(SP_SUL!AB175="","*",SP_SUL!AB175)</f>
        <v>*</v>
      </c>
      <c r="I171" s="95" t="str">
        <f>IF(SP_SUL!AC175="","*",SP_SUL!AC175)</f>
        <v>-</v>
      </c>
      <c r="J171" s="96" t="str">
        <f>IF(SP_SUL!AA175="","*",SP_SUL!AA175)</f>
        <v>-</v>
      </c>
      <c r="K171" s="97" t="str">
        <f>IF(SP_SUL!AD175="","*",SP_SUL!AD175)</f>
        <v>-</v>
      </c>
    </row>
    <row r="172" spans="2:11" hidden="1">
      <c r="B172" s="94" t="str">
        <f>IF(SP_SUL!Y176="","*",SP_SUL!Y176)</f>
        <v>OPORTUNIDADE</v>
      </c>
      <c r="C172" s="95">
        <f>IF(SP_SUL!B176="","*",SP_SUL!B176)</f>
        <v>46060</v>
      </c>
      <c r="D172" s="94" t="str">
        <f>IF(SP_SUL!D176="","*",SP_SUL!D176)</f>
        <v>ISMAEL(TP-726)</v>
      </c>
      <c r="E172" s="94" t="str">
        <f>IF(SP_SUL!H176="","*",SP_SUL!H176)</f>
        <v>-</v>
      </c>
      <c r="F172" s="100" t="str">
        <f>IF(SP_SUL!M176="","*",SP_SUL!M176)</f>
        <v>ZWW-ZKW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-</v>
      </c>
      <c r="J172" s="96" t="str">
        <f>IF(SP_SUL!AA176="","*",SP_SUL!AA176)</f>
        <v>-</v>
      </c>
      <c r="K172" s="97" t="str">
        <f>IF(SP_SUL!AD176="","*",SP_SUL!AD176)</f>
        <v>-</v>
      </c>
    </row>
    <row r="173" spans="2:11" hidden="1">
      <c r="B173" s="94" t="str">
        <f>IF(SP_SUL!Y177="","*",SP_SUL!Y177)</f>
        <v>OPORTUNIDADE</v>
      </c>
      <c r="C173" s="95">
        <f>IF(SP_SUL!B177="","*",SP_SUL!B177)</f>
        <v>46060</v>
      </c>
      <c r="D173" s="94" t="str">
        <f>IF(SP_SUL!D177="","*",SP_SUL!D177)</f>
        <v xml:space="preserve">TURMA FIXA VIA </v>
      </c>
      <c r="E173" s="94" t="str">
        <f>IF(SP_SUL!H177="","*",SP_SUL!H177)</f>
        <v>-</v>
      </c>
      <c r="F173" s="100" t="str">
        <f>IF(SP_SUL!M177="","*",SP_SUL!M177)</f>
        <v>ZEM</v>
      </c>
      <c r="G173" s="95" t="str">
        <f>IF(SP_SUL!I177="","*",SP_SUL!I177)</f>
        <v>-</v>
      </c>
      <c r="H173" s="95" t="str">
        <f>IF(SP_SUL!AB177="","*",SP_SUL!AB177)</f>
        <v>*</v>
      </c>
      <c r="I173" s="95" t="str">
        <f>IF(SP_SUL!AC177="","*",SP_SUL!AC177)</f>
        <v>-</v>
      </c>
      <c r="J173" s="96" t="str">
        <f>IF(SP_SUL!AA177="","*",SP_SUL!AA177)</f>
        <v>-</v>
      </c>
      <c r="K173" s="97" t="str">
        <f>IF(SP_SUL!AD177="","*",SP_SUL!AD177)</f>
        <v>-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SIM</v>
      </c>
      <c r="C175" s="95">
        <f>IF(SP_SUL!B179="","*",SP_SUL!B179)</f>
        <v>46060</v>
      </c>
      <c r="D175" s="94" t="str">
        <f>IF(SP_SUL!D179="","*",SP_SUL!D179)</f>
        <v>MOD ZRB</v>
      </c>
      <c r="E175" s="94" t="str">
        <f>IF(SP_SUL!H179="","*",SP_SUL!H179)</f>
        <v>-</v>
      </c>
      <c r="F175" s="100" t="str">
        <f>IF(SP_SUL!M179="","*",SP_SUL!M179)</f>
        <v>ZEJ</v>
      </c>
      <c r="G175" s="95" t="str">
        <f>IF(SP_SUL!I179="","*",SP_SUL!I179)</f>
        <v>-</v>
      </c>
      <c r="H175" s="95" t="str">
        <f>IF(SP_SUL!AB179="","*",SP_SUL!AB179)</f>
        <v>*</v>
      </c>
      <c r="I175" s="95" t="str">
        <f>IF(SP_SUL!AC179="","*",SP_SUL!AC179)</f>
        <v>-</v>
      </c>
      <c r="J175" s="96" t="str">
        <f>IF(SP_SUL!AA179="","*",SP_SUL!AA179)</f>
        <v>-</v>
      </c>
      <c r="K175" s="97" t="str">
        <f>IF(SP_SUL!AD179="","*",SP_SUL!AD179)</f>
        <v>-</v>
      </c>
    </row>
    <row r="176" spans="2:11" hidden="1">
      <c r="B176" s="94" t="str">
        <f>IF(SP_SUL!Y180="","*",SP_SUL!Y180)</f>
        <v>SIM</v>
      </c>
      <c r="C176" s="95">
        <f>IF(SP_SUL!B180="","*",SP_SUL!B180)</f>
        <v>46060</v>
      </c>
      <c r="D176" s="94" t="str">
        <f>IF(SP_SUL!D180="","*",SP_SUL!D180)</f>
        <v>W96</v>
      </c>
      <c r="E176" s="94" t="str">
        <f>IF(SP_SUL!H180="","*",SP_SUL!H180)</f>
        <v>ZEM-1</v>
      </c>
      <c r="F176" s="100" t="str">
        <f>IF(SP_SUL!M180="","*",SP_SUL!M180)</f>
        <v>ZEJ-ZRB</v>
      </c>
      <c r="G176" s="95" t="str">
        <f>IF(SP_SUL!I180="","*",SP_SUL!I180)</f>
        <v>ZEM-1</v>
      </c>
      <c r="H176" s="95" t="str">
        <f>IF(SP_SUL!AB180="","*",SP_SUL!AB180)</f>
        <v>FIXO</v>
      </c>
      <c r="I176" s="95" t="str">
        <f>IF(SP_SUL!AC180="","*",SP_SUL!AC180)</f>
        <v>-</v>
      </c>
      <c r="J176" s="96">
        <f>IF(SP_SUL!AA180="","*",SP_SUL!AA180)</f>
        <v>1</v>
      </c>
      <c r="K176" s="97">
        <f>IF(SP_SUL!AD180="","*",SP_SUL!AD180)</f>
        <v>0.29166666666666669</v>
      </c>
    </row>
    <row r="177" spans="2:11" hidden="1">
      <c r="B177" s="94" t="str">
        <f>IF(SP_SUL!Y181="","*",SP_SUL!Y181)</f>
        <v>SIM</v>
      </c>
      <c r="C177" s="95">
        <f>IF(SP_SUL!B181="","*",SP_SUL!B181)</f>
        <v>46060</v>
      </c>
      <c r="D177" s="94" t="str">
        <f>IF(SP_SUL!D181="","*",SP_SUL!D181)</f>
        <v>CAIQUE (TMA-677)</v>
      </c>
      <c r="E177" s="94" t="str">
        <f>IF(SP_SUL!H181="","*",SP_SUL!H181)</f>
        <v>-</v>
      </c>
      <c r="F177" s="100" t="str">
        <f>IF(SP_SUL!M181="","*",SP_SUL!M181)</f>
        <v>ZEJ-ZRB</v>
      </c>
      <c r="G177" s="95" t="str">
        <f>IF(SP_SUL!I181="","*",SP_SUL!I181)</f>
        <v>-</v>
      </c>
      <c r="H177" s="95" t="str">
        <f>IF(SP_SUL!AB181="","*",SP_SUL!AB181)</f>
        <v>*</v>
      </c>
      <c r="I177" s="95" t="str">
        <f>IF(SP_SUL!AC181="","*",SP_SUL!AC181)</f>
        <v>-</v>
      </c>
      <c r="J177" s="96" t="str">
        <f>IF(SP_SUL!AA181="","*",SP_SUL!AA181)</f>
        <v>-</v>
      </c>
      <c r="K177" s="97" t="str">
        <f>IF(SP_SUL!AD181="","*",SP_SUL!AD181)</f>
        <v>-</v>
      </c>
    </row>
    <row r="178" spans="2:11" hidden="1">
      <c r="B178" s="94" t="str">
        <f>IF(SP_SUL!Y182="","*",SP_SUL!Y182)</f>
        <v>SIM</v>
      </c>
      <c r="C178" s="95">
        <f>IF(SP_SUL!B182="","*",SP_SUL!B182)</f>
        <v>46060</v>
      </c>
      <c r="D178" s="94" t="str">
        <f>IF(SP_SUL!D182="","*",SP_SUL!D182)</f>
        <v>WALTER (TP-810)</v>
      </c>
      <c r="E178" s="94" t="str">
        <f>IF(SP_SUL!H182="","*",SP_SUL!H182)</f>
        <v>-</v>
      </c>
      <c r="F178" s="100" t="str">
        <f>IF(SP_SUL!M182="","*",SP_SUL!M182)</f>
        <v>ZEJ-ZRB</v>
      </c>
      <c r="G178" s="95" t="str">
        <f>IF(SP_SUL!I182="","*",SP_SUL!I182)</f>
        <v>-</v>
      </c>
      <c r="H178" s="95" t="str">
        <f>IF(SP_SUL!AB182="","*",SP_SUL!AB182)</f>
        <v>*</v>
      </c>
      <c r="I178" s="95" t="str">
        <f>IF(SP_SUL!AC182="","*",SP_SUL!AC182)</f>
        <v>-</v>
      </c>
      <c r="J178" s="96" t="str">
        <f>IF(SP_SUL!AA182="","*",SP_SUL!AA182)</f>
        <v>-</v>
      </c>
      <c r="K178" s="97" t="str">
        <f>IF(SP_SUL!AD182="","*",SP_SUL!AD182)</f>
        <v>-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SIM</v>
      </c>
      <c r="C180" s="95">
        <f>IF(SP_SUL!B184="","*",SP_SUL!B184)</f>
        <v>46060</v>
      </c>
      <c r="D180" s="94" t="str">
        <f>IF(SP_SUL!D184="","*",SP_SUL!D184)</f>
        <v>W61</v>
      </c>
      <c r="E180" s="94" t="str">
        <f>IF(SP_SUL!H184="","*",SP_SUL!H184)</f>
        <v>K67ZEV2</v>
      </c>
      <c r="F180" s="100" t="str">
        <f>IF(SP_SUL!M184="","*",SP_SUL!M184)</f>
        <v>ZXW-ZGP</v>
      </c>
      <c r="G180" s="95" t="str">
        <f>IF(SP_SUL!I184="","*",SP_SUL!I184)</f>
        <v>K67ZEV2</v>
      </c>
      <c r="H180" s="95" t="str">
        <f>IF(SP_SUL!AB184="","*",SP_SUL!AB184)</f>
        <v>FIXO</v>
      </c>
      <c r="I180" s="95" t="str">
        <f>IF(SP_SUL!AC184="","*",SP_SUL!AC184)</f>
        <v>-</v>
      </c>
      <c r="J180" s="96">
        <f>IF(SP_SUL!AA184="","*",SP_SUL!AA184)</f>
        <v>1</v>
      </c>
      <c r="K180" s="97">
        <f>IF(SP_SUL!AD184="","*",SP_SUL!AD184)</f>
        <v>0.3125</v>
      </c>
    </row>
    <row r="181" spans="2:11" hidden="1">
      <c r="B181" s="94" t="str">
        <f>IF(SP_SUL!Y185="","*",SP_SUL!Y185)</f>
        <v>OPORTUNIDADE</v>
      </c>
      <c r="C181" s="95">
        <f>IF(SP_SUL!B185="","*",SP_SUL!B185)</f>
        <v>46060</v>
      </c>
      <c r="D181" s="94" t="str">
        <f>IF(SP_SUL!D185="","*",SP_SUL!D185)</f>
        <v>V85</v>
      </c>
      <c r="E181" s="94" t="str">
        <f>IF(SP_SUL!H185="","*",SP_SUL!H185)</f>
        <v>ZDRZPT</v>
      </c>
      <c r="F181" s="100" t="str">
        <f>IF(SP_SUL!M185="","*",SP_SUL!M185)</f>
        <v>ZPT-ZEV</v>
      </c>
      <c r="G181" s="95" t="str">
        <f>IF(SP_SUL!I185="","*",SP_SUL!I185)</f>
        <v>ZEV</v>
      </c>
      <c r="H181" s="95" t="str">
        <f>IF(SP_SUL!AB185="","*",SP_SUL!AB185)</f>
        <v>Fixo</v>
      </c>
      <c r="I181" s="95" t="str">
        <f>IF(SP_SUL!AC185="","*",SP_SUL!AC185)</f>
        <v>-</v>
      </c>
      <c r="J181" s="96">
        <f>IF(SP_SUL!AA185="","*",SP_SUL!AA185)</f>
        <v>1</v>
      </c>
      <c r="K181" s="97">
        <f>IF(SP_SUL!AD185="","*",SP_SUL!AD185)</f>
        <v>0.3125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OPORTUNIDADE</v>
      </c>
      <c r="C183" s="95">
        <f>IF(SP_SUL!B187="","*",SP_SUL!B187)</f>
        <v>46060</v>
      </c>
      <c r="D183" s="94" t="str">
        <f>IF(SP_SUL!D187="","*",SP_SUL!D187)</f>
        <v>W62</v>
      </c>
      <c r="E183" s="94" t="str">
        <f>IF(SP_SUL!H187="","*",SP_SUL!H187)</f>
        <v>ZDRZPT</v>
      </c>
      <c r="F183" s="100" t="str">
        <f>IF(SP_SUL!M187="","*",SP_SUL!M187)</f>
        <v>PAT-ZGM</v>
      </c>
      <c r="G183" s="95" t="str">
        <f>IF(SP_SUL!I187="","*",SP_SUL!I187)</f>
        <v>ZDRZPT</v>
      </c>
      <c r="H183" s="95" t="str">
        <f>IF(SP_SUL!AB187="","*",SP_SUL!AB187)</f>
        <v>FIXO</v>
      </c>
      <c r="I183" s="95" t="str">
        <f>IF(SP_SUL!AC187="","*",SP_SUL!AC187)</f>
        <v>-</v>
      </c>
      <c r="J183" s="96">
        <f>IF(SP_SUL!AA187="","*",SP_SUL!AA187)</f>
        <v>1</v>
      </c>
      <c r="K183" s="97">
        <f>IF(SP_SUL!AD187="","*",SP_SUL!AD187)</f>
        <v>0.3125</v>
      </c>
    </row>
    <row r="184" spans="2:11" hidden="1">
      <c r="B184" s="94" t="str">
        <f>IF(SP_SUL!Y188="","*",SP_SUL!Y188)</f>
        <v>OPORTUNIDADE</v>
      </c>
      <c r="C184" s="95">
        <f>IF(SP_SUL!B188="","*",SP_SUL!B188)</f>
        <v>46060</v>
      </c>
      <c r="D184" s="94" t="str">
        <f>IF(SP_SUL!D188="","*",SP_SUL!D188)</f>
        <v>RAFAEL (TP-695)</v>
      </c>
      <c r="E184" s="94" t="str">
        <f>IF(SP_SUL!H188="","*",SP_SUL!H188)</f>
        <v>-</v>
      </c>
      <c r="F184" s="100" t="str">
        <f>IF(SP_SUL!M188="","*",SP_SUL!M188)</f>
        <v>ZPT</v>
      </c>
      <c r="G184" s="95" t="str">
        <f>IF(SP_SUL!I188="","*",SP_SUL!I188)</f>
        <v>ZDRZPT</v>
      </c>
      <c r="H184" s="95" t="str">
        <f>IF(SP_SUL!AB188="","*",SP_SUL!AB188)</f>
        <v>*</v>
      </c>
      <c r="I184" s="95" t="str">
        <f>IF(SP_SUL!AC188="","*",SP_SUL!AC188)</f>
        <v>-</v>
      </c>
      <c r="J184" s="96" t="str">
        <f>IF(SP_SUL!AA188="","*",SP_SUL!AA188)</f>
        <v>-</v>
      </c>
      <c r="K184" s="97" t="str">
        <f>IF(SP_SUL!AD188="","*",SP_SUL!AD188)</f>
        <v>-</v>
      </c>
    </row>
    <row r="185" spans="2:11" hidden="1">
      <c r="B185" s="94" t="str">
        <f>IF(SP_SUL!Y189="","*",SP_SUL!Y189)</f>
        <v>OPORTUNIDADE</v>
      </c>
      <c r="C185" s="95">
        <f>IF(SP_SUL!B189="","*",SP_SUL!B189)</f>
        <v>46060</v>
      </c>
      <c r="D185" s="94" t="str">
        <f>IF(SP_SUL!D189="","*",SP_SUL!D189)</f>
        <v>DIEGO (TF-42)</v>
      </c>
      <c r="E185" s="94" t="str">
        <f>IF(SP_SUL!H189="","*",SP_SUL!H189)</f>
        <v>-</v>
      </c>
      <c r="F185" s="100" t="str">
        <f>IF(SP_SUL!M189="","*",SP_SUL!M189)</f>
        <v>PAT-ZGM</v>
      </c>
      <c r="G185" s="95" t="str">
        <f>IF(SP_SUL!I189="","*",SP_SUL!I189)</f>
        <v>-</v>
      </c>
      <c r="H185" s="95" t="str">
        <f>IF(SP_SUL!AB189="","*",SP_SUL!AB189)</f>
        <v>*</v>
      </c>
      <c r="I185" s="95" t="str">
        <f>IF(SP_SUL!AC189="","*",SP_SUL!AC189)</f>
        <v>-</v>
      </c>
      <c r="J185" s="96" t="str">
        <f>IF(SP_SUL!AA189="","*",SP_SUL!AA189)</f>
        <v>-</v>
      </c>
      <c r="K185" s="97" t="str">
        <f>IF(SP_SUL!AD189="","*",SP_SUL!AD189)</f>
        <v>-</v>
      </c>
    </row>
    <row r="186" spans="2:11" hidden="1">
      <c r="B186" s="94" t="str">
        <f>IF(SP_SUL!Y190="","*",SP_SUL!Y190)</f>
        <v>OPORTUNIDADE</v>
      </c>
      <c r="C186" s="95">
        <f>IF(SP_SUL!B190="","*",SP_SUL!B190)</f>
        <v>46060</v>
      </c>
      <c r="D186" s="94" t="str">
        <f>IF(SP_SUL!D190="","*",SP_SUL!D190)</f>
        <v>W62</v>
      </c>
      <c r="E186" s="94" t="str">
        <f>IF(SP_SUL!H190="","*",SP_SUL!H190)</f>
        <v>ZDRZPT</v>
      </c>
      <c r="F186" s="100" t="str">
        <f>IF(SP_SUL!M190="","*",SP_SUL!M190)</f>
        <v>ZZV-ZPG</v>
      </c>
      <c r="G186" s="95" t="str">
        <f>IF(SP_SUL!I190="","*",SP_SUL!I190)</f>
        <v>ZDRZPT</v>
      </c>
      <c r="H186" s="95" t="str">
        <f>IF(SP_SUL!AB190="","*",SP_SUL!AB190)</f>
        <v>FIXO</v>
      </c>
      <c r="I186" s="95" t="str">
        <f>IF(SP_SUL!AC190="","*",SP_SUL!AC190)</f>
        <v>-</v>
      </c>
      <c r="J186" s="96">
        <f>IF(SP_SUL!AA190="","*",SP_SUL!AA190)</f>
        <v>1</v>
      </c>
      <c r="K186" s="97">
        <f>IF(SP_SUL!AD190="","*",SP_SUL!AD190)</f>
        <v>0.3125</v>
      </c>
    </row>
    <row r="187" spans="2:11" hidden="1">
      <c r="B187" s="94" t="str">
        <f>IF(SP_SUL!Y191="","*",SP_SUL!Y191)</f>
        <v>OPORTUNIDADE</v>
      </c>
      <c r="C187" s="95">
        <f>IF(SP_SUL!B191="","*",SP_SUL!B191)</f>
        <v>46060</v>
      </c>
      <c r="D187" s="94" t="str">
        <f>IF(SP_SUL!D191="","*",SP_SUL!D191)</f>
        <v>EXPANSÃO TURMA 1</v>
      </c>
      <c r="E187" s="94" t="str">
        <f>IF(SP_SUL!H191="","*",SP_SUL!H191)</f>
        <v>-</v>
      </c>
      <c r="F187" s="100" t="str">
        <f>IF(SP_SUL!M191="","*",SP_SUL!M191)</f>
        <v>ZZV-ZPG</v>
      </c>
      <c r="G187" s="95" t="str">
        <f>IF(SP_SUL!I191="","*",SP_SUL!I191)</f>
        <v>-</v>
      </c>
      <c r="H187" s="95" t="str">
        <f>IF(SP_SUL!AB191="","*",SP_SUL!AB191)</f>
        <v>*</v>
      </c>
      <c r="I187" s="95" t="str">
        <f>IF(SP_SUL!AC191="","*",SP_SUL!AC191)</f>
        <v>-</v>
      </c>
      <c r="J187" s="96" t="str">
        <f>IF(SP_SUL!AA191="","*",SP_SUL!AA191)</f>
        <v>-</v>
      </c>
      <c r="K187" s="97" t="str">
        <f>IF(SP_SUL!AD191="","*",SP_SUL!AD191)</f>
        <v>-</v>
      </c>
    </row>
    <row r="188" spans="2:11" hidden="1">
      <c r="B188" s="94" t="str">
        <f>IF(SP_SUL!Y192="","*",SP_SUL!Y192)</f>
        <v>*</v>
      </c>
      <c r="C188" s="95">
        <f>IF(SP_SUL!B192="","*",SP_SUL!B192)</f>
        <v>46061</v>
      </c>
      <c r="D188" s="94" t="str">
        <f>IF(SP_SUL!D192="","*",SP_SUL!D192)</f>
        <v>V93</v>
      </c>
      <c r="E188" s="94" t="str">
        <f>IF(SP_SUL!H192="","*",SP_SUL!H192)</f>
        <v>ZYU1</v>
      </c>
      <c r="F188" s="100" t="str">
        <f>IF(SP_SUL!M192="","*",SP_SUL!M192)</f>
        <v>ZYU-ZST</v>
      </c>
      <c r="G188" s="95" t="str">
        <f>IF(SP_SUL!I192="","*",SP_SUL!I192)</f>
        <v>ZYU1</v>
      </c>
      <c r="H188" s="95" t="str">
        <f>IF(SP_SUL!AB192="","*",SP_SUL!AB192)</f>
        <v>ESCALA</v>
      </c>
      <c r="I188" s="95" t="str">
        <f>IF(SP_SUL!AC192="","*",SP_SUL!AC192)</f>
        <v>*</v>
      </c>
      <c r="J188" s="96">
        <f>IF(SP_SUL!AA192="","*",SP_SUL!AA192)</f>
        <v>1</v>
      </c>
      <c r="K188" s="97">
        <f>IF(SP_SUL!AD192="","*",SP_SUL!AD192)</f>
        <v>0.29166666666666669</v>
      </c>
    </row>
    <row r="189" spans="2:11" hidden="1">
      <c r="B189" s="94" t="str">
        <f>IF(SP_SUL!Y193="","*",SP_SUL!Y193)</f>
        <v>OPORTUNIDADE</v>
      </c>
      <c r="C189" s="95">
        <f>IF(SP_SUL!B193="","*",SP_SUL!B193)</f>
        <v>46061</v>
      </c>
      <c r="D189" s="94" t="str">
        <f>IF(SP_SUL!D193="","*",SP_SUL!D193)</f>
        <v>E17</v>
      </c>
      <c r="E189" s="94" t="str">
        <f>IF(SP_SUL!H193="","*",SP_SUL!H193)</f>
        <v>102ZKW2</v>
      </c>
      <c r="F189" s="100" t="str">
        <f>IF(SP_SUL!M193="","*",SP_SUL!M193)</f>
        <v>ZKE-ZWW</v>
      </c>
      <c r="G189" s="95" t="str">
        <f>IF(SP_SUL!I193="","*",SP_SUL!I193)</f>
        <v>102ZKW2</v>
      </c>
      <c r="H189" s="95" t="str">
        <f>IF(SP_SUL!AB193="","*",SP_SUL!AB193)</f>
        <v>FIXO</v>
      </c>
      <c r="I189" s="95" t="str">
        <f>IF(SP_SUL!AC193="","*",SP_SUL!AC193)</f>
        <v>*</v>
      </c>
      <c r="J189" s="96">
        <f>IF(SP_SUL!AA193="","*",SP_SUL!AA193)</f>
        <v>1</v>
      </c>
      <c r="K189" s="97">
        <f>IF(SP_SUL!AD193="","*",SP_SUL!AD193)</f>
        <v>0.33333333333333331</v>
      </c>
    </row>
    <row r="190" spans="2:11" hidden="1">
      <c r="B190" s="94" t="str">
        <f>IF(SP_SUL!Y194="","*",SP_SUL!Y194)</f>
        <v>OPORTUNIDADE</v>
      </c>
      <c r="C190" s="95">
        <f>IF(SP_SUL!B194="","*",SP_SUL!B194)</f>
        <v>46061</v>
      </c>
      <c r="D190" s="94" t="str">
        <f>IF(SP_SUL!D194="","*",SP_SUL!D194)</f>
        <v xml:space="preserve">TURMA FIXA VIA </v>
      </c>
      <c r="E190" s="94" t="str">
        <f>IF(SP_SUL!H194="","*",SP_SUL!H194)</f>
        <v>-</v>
      </c>
      <c r="F190" s="100" t="str">
        <f>IF(SP_SUL!M194="","*",SP_SUL!M194)</f>
        <v>ZEM</v>
      </c>
      <c r="G190" s="95" t="str">
        <f>IF(SP_SUL!I194="","*",SP_SUL!I194)</f>
        <v>-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-</v>
      </c>
      <c r="K190" s="97" t="str">
        <f>IF(SP_SUL!AD194="","*",SP_SUL!AD194)</f>
        <v>*</v>
      </c>
    </row>
    <row r="191" spans="2:11" hidden="1">
      <c r="B191" s="94" t="str">
        <f>IF(SP_SUL!Y195="","*",SP_SUL!Y195)</f>
        <v>OPORTUNIDADE</v>
      </c>
      <c r="C191" s="95">
        <f>IF(SP_SUL!B195="","*",SP_SUL!B195)</f>
        <v>46061</v>
      </c>
      <c r="D191" s="94" t="str">
        <f>IF(SP_SUL!D195="","*",SP_SUL!D195)</f>
        <v>DIEGO (TF-42)</v>
      </c>
      <c r="E191" s="94" t="str">
        <f>IF(SP_SUL!H195="","*",SP_SUL!H195)</f>
        <v>-</v>
      </c>
      <c r="F191" s="100" t="str">
        <f>IF(SP_SUL!M195="","*",SP_SUL!M195)</f>
        <v>PAT-ZGM</v>
      </c>
      <c r="G191" s="95" t="str">
        <f>IF(SP_SUL!I195="","*",SP_SUL!I195)</f>
        <v>-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-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>
        <f>IF(SP_SUL!B196="","*",SP_SUL!B196)</f>
        <v>46062</v>
      </c>
      <c r="D192" s="94" t="str">
        <f>IF(SP_SUL!D196="","*",SP_SUL!D196)</f>
        <v>EXPANSÃO TURMA 1</v>
      </c>
      <c r="E192" s="94" t="str">
        <f>IF(SP_SUL!H196="","*",SP_SUL!H196)</f>
        <v>-</v>
      </c>
      <c r="F192" s="100" t="str">
        <f>IF(SP_SUL!M196="","*",SP_SUL!M196)</f>
        <v>ZCD</v>
      </c>
      <c r="G192" s="95" t="str">
        <f>IF(SP_SUL!I196="","*",SP_SUL!I196)</f>
        <v>-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-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>
        <f>IF(SP_SUL!B197="","*",SP_SUL!B197)</f>
        <v>46062</v>
      </c>
      <c r="D193" s="94" t="str">
        <f>IF(SP_SUL!D197="","*",SP_SUL!D197)</f>
        <v>KLECIO (TP-699)</v>
      </c>
      <c r="E193" s="94" t="str">
        <f>IF(SP_SUL!H197="","*",SP_SUL!H197)</f>
        <v>-</v>
      </c>
      <c r="F193" s="100" t="str">
        <f>IF(SP_SUL!M197="","*",SP_SUL!M197)</f>
        <v>ZRX-ZRQ</v>
      </c>
      <c r="G193" s="95" t="str">
        <f>IF(SP_SUL!I197="","*",SP_SUL!I197)</f>
        <v>-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-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W58</v>
      </c>
      <c r="E194" s="94">
        <f>IF(SP_SUL!H198="","*",SP_SUL!H198)</f>
        <v>106109</v>
      </c>
      <c r="F194" s="100" t="str">
        <f>IF(SP_SUL!M198="","*",SP_SUL!M198)</f>
        <v>ZBM-ZHO</v>
      </c>
      <c r="G194" s="95">
        <f>IF(SP_SUL!I198="","*",SP_SUL!I198)</f>
        <v>106109</v>
      </c>
      <c r="H194" s="95" t="str">
        <f>IF(SP_SUL!AB198="","*",SP_SUL!AB198)</f>
        <v>FIXO + ESCALA</v>
      </c>
      <c r="I194" s="95" t="str">
        <f>IF(SP_SUL!AC198="","*",SP_SUL!AC198)</f>
        <v>-</v>
      </c>
      <c r="J194" s="96">
        <f>IF(SP_SUL!AA198="","*",SP_SUL!AA198)</f>
        <v>2</v>
      </c>
      <c r="K194" s="97">
        <f>IF(SP_SUL!AD198="","*",SP_SUL!AD198)</f>
        <v>0.29166666666666669</v>
      </c>
    </row>
    <row r="195" spans="2:11" hidden="1">
      <c r="B195" s="94" t="str">
        <f>IF(SP_SUL!Y199="","*",SP_SUL!Y199)</f>
        <v>*</v>
      </c>
      <c r="C195" s="95">
        <f>IF(SP_SUL!B199="","*",SP_SUL!B199)</f>
        <v>46062</v>
      </c>
      <c r="D195" s="94" t="str">
        <f>IF(SP_SUL!D199="","*",SP_SUL!D199)</f>
        <v>E42</v>
      </c>
      <c r="E195" s="94" t="str">
        <f>IF(SP_SUL!H199="","*",SP_SUL!H199)</f>
        <v>ZBV3</v>
      </c>
      <c r="F195" s="100" t="str">
        <f>IF(SP_SUL!M199="","*",SP_SUL!M199)</f>
        <v>ZBM</v>
      </c>
      <c r="G195" s="95" t="str">
        <f>IF(SP_SUL!I199="","*",SP_SUL!I199)</f>
        <v>ZBV3</v>
      </c>
      <c r="H195" s="95" t="str">
        <f>IF(SP_SUL!AB199="","*",SP_SUL!AB199)</f>
        <v>FIXO + ESCALA</v>
      </c>
      <c r="I195" s="95" t="str">
        <f>IF(SP_SUL!AC199="","*",SP_SUL!AC199)</f>
        <v>AGD ACIONAMENTO PCM</v>
      </c>
      <c r="J195" s="96" t="str">
        <f>IF(SP_SUL!AA199="","*",SP_SUL!AA199)</f>
        <v>2 Lucas + Escala</v>
      </c>
      <c r="K195" s="97">
        <f>IF(SP_SUL!AD199="","*",SP_SUL!AD199)</f>
        <v>0.41666666666666669</v>
      </c>
    </row>
    <row r="196" spans="2:11" hidden="1">
      <c r="B196" s="94" t="str">
        <f>IF(SP_SUL!Y200="","*",SP_SUL!Y200)</f>
        <v>*</v>
      </c>
      <c r="C196" s="95">
        <f>IF(SP_SUL!B200="","*",SP_SUL!B200)</f>
        <v>46062</v>
      </c>
      <c r="D196" s="94" t="str">
        <f>IF(SP_SUL!D200="","*",SP_SUL!D200)</f>
        <v>V93</v>
      </c>
      <c r="E196" s="94" t="str">
        <f>IF(SP_SUL!H200="","*",SP_SUL!H200)</f>
        <v>ZYU1</v>
      </c>
      <c r="F196" s="100" t="str">
        <f>IF(SP_SUL!M200="","*",SP_SUL!M200)</f>
        <v>ZYU-ZST</v>
      </c>
      <c r="G196" s="95" t="str">
        <f>IF(SP_SUL!I200="","*",SP_SUL!I200)</f>
        <v>ZYU1</v>
      </c>
      <c r="H196" s="95" t="str">
        <f>IF(SP_SUL!AB200="","*",SP_SUL!AB200)</f>
        <v>ESCALA</v>
      </c>
      <c r="I196" s="95" t="str">
        <f>IF(SP_SUL!AC200="","*",SP_SUL!AC200)</f>
        <v>*</v>
      </c>
      <c r="J196" s="96">
        <f>IF(SP_SUL!AA200="","*",SP_SUL!AA200)</f>
        <v>1</v>
      </c>
      <c r="K196" s="97">
        <f>IF(SP_SUL!AD200="","*",SP_SUL!AD200)</f>
        <v>0.29166666666666669</v>
      </c>
    </row>
    <row r="197" spans="2:11" hidden="1">
      <c r="B197" s="94" t="str">
        <f>IF(SP_SUL!Y201="","*",SP_SUL!Y201)</f>
        <v>*</v>
      </c>
      <c r="C197" s="95">
        <f>IF(SP_SUL!B201="","*",SP_SUL!B201)</f>
        <v>46062</v>
      </c>
      <c r="D197" s="94" t="str">
        <f>IF(SP_SUL!D201="","*",SP_SUL!D201)</f>
        <v>EDSON (TP-780)</v>
      </c>
      <c r="E197" s="94" t="str">
        <f>IF(SP_SUL!H201="","*",SP_SUL!H201)</f>
        <v>-</v>
      </c>
      <c r="F197" s="100" t="str">
        <f>IF(SP_SUL!M201="","*",SP_SUL!M201)</f>
        <v>ZYU-ZST</v>
      </c>
      <c r="G197" s="95" t="str">
        <f>IF(SP_SUL!I201="","*",SP_SUL!I201)</f>
        <v>-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-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>
        <f>IF(SP_SUL!B202="","*",SP_SUL!B202)</f>
        <v>46062</v>
      </c>
      <c r="D198" s="94" t="str">
        <f>IF(SP_SUL!D202="","*",SP_SUL!D202)</f>
        <v>ROGÉRIO (TP-730)</v>
      </c>
      <c r="E198" s="94" t="str">
        <f>IF(SP_SUL!H202="","*",SP_SUL!H202)</f>
        <v>-</v>
      </c>
      <c r="F198" s="100" t="str">
        <f>IF(SP_SUL!M202="","*",SP_SUL!M202)</f>
        <v>ZYU-ZST</v>
      </c>
      <c r="G198" s="95" t="str">
        <f>IF(SP_SUL!I202="","*",SP_SUL!I202)</f>
        <v>-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-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>
        <f>IF(SP_SUL!B203="","*",SP_SUL!B203)</f>
        <v>46062</v>
      </c>
      <c r="D199" s="94" t="str">
        <f>IF(SP_SUL!D203="","*",SP_SUL!D203)</f>
        <v>W59</v>
      </c>
      <c r="E199" s="94" t="str">
        <f>IF(SP_SUL!H203="","*",SP_SUL!H203)</f>
        <v>ZYU1</v>
      </c>
      <c r="F199" s="100" t="str">
        <f>IF(SP_SUL!M203="","*",SP_SUL!M203)</f>
        <v>ZYU</v>
      </c>
      <c r="G199" s="95" t="str">
        <f>IF(SP_SUL!I203="","*",SP_SUL!I203)</f>
        <v>ZYU1</v>
      </c>
      <c r="H199" s="95" t="str">
        <f>IF(SP_SUL!AB203="","*",SP_SUL!AB203)</f>
        <v>FIXO</v>
      </c>
      <c r="I199" s="95" t="str">
        <f>IF(SP_SUL!AC203="","*",SP_SUL!AC203)</f>
        <v>*</v>
      </c>
      <c r="J199" s="96">
        <f>IF(SP_SUL!AA203="","*",SP_SUL!AA203)</f>
        <v>1</v>
      </c>
      <c r="K199" s="97">
        <f>IF(SP_SUL!AD203="","*",SP_SUL!AD203)</f>
        <v>0.29166666666666669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>
        <f>IF(SP_SUL!B206="","*",SP_SUL!B206)</f>
        <v>46062</v>
      </c>
      <c r="D202" s="94" t="str">
        <f>IF(SP_SUL!D206="","*",SP_SUL!D206)</f>
        <v>E17</v>
      </c>
      <c r="E202" s="94" t="str">
        <f>IF(SP_SUL!H206="","*",SP_SUL!H206)</f>
        <v>102ZKW2</v>
      </c>
      <c r="F202" s="100" t="str">
        <f>IF(SP_SUL!M206="","*",SP_SUL!M206)</f>
        <v>ZKW-ZLU</v>
      </c>
      <c r="G202" s="95" t="str">
        <f>IF(SP_SUL!I206="","*",SP_SUL!I206)</f>
        <v>102ZKW2</v>
      </c>
      <c r="H202" s="95" t="str">
        <f>IF(SP_SUL!AB206="","*",SP_SUL!AB206)</f>
        <v>FIXO</v>
      </c>
      <c r="I202" s="95" t="str">
        <f>IF(SP_SUL!AC206="","*",SP_SUL!AC206)</f>
        <v>*</v>
      </c>
      <c r="J202" s="96">
        <f>IF(SP_SUL!AA206="","*",SP_SUL!AA206)</f>
        <v>1</v>
      </c>
      <c r="K202" s="97">
        <f>IF(SP_SUL!AD206="","*",SP_SUL!AD206)</f>
        <v>0.29166666666666669</v>
      </c>
    </row>
    <row r="203" spans="2:11" hidden="1">
      <c r="B203" s="94" t="str">
        <f>IF(SP_SUL!Y207="","*",SP_SUL!Y207)</f>
        <v>*</v>
      </c>
      <c r="C203" s="95">
        <f>IF(SP_SUL!B207="","*",SP_SUL!B207)</f>
        <v>46062</v>
      </c>
      <c r="D203" s="94" t="str">
        <f>IF(SP_SUL!D207="","*",SP_SUL!D207)</f>
        <v>V89</v>
      </c>
      <c r="E203" s="94" t="str">
        <f>IF(SP_SUL!H207="","*",SP_SUL!H207)</f>
        <v>102ZKW2</v>
      </c>
      <c r="F203" s="100" t="str">
        <f>IF(SP_SUL!M207="","*",SP_SUL!M207)</f>
        <v>ZKW-ZLU</v>
      </c>
      <c r="G203" s="95" t="str">
        <f>IF(SP_SUL!I207="","*",SP_SUL!I207)</f>
        <v>102ZKW2</v>
      </c>
      <c r="H203" s="95" t="str">
        <f>IF(SP_SUL!AB207="","*",SP_SUL!AB207)</f>
        <v>FIXO</v>
      </c>
      <c r="I203" s="95" t="str">
        <f>IF(SP_SUL!AC207="","*",SP_SUL!AC207)</f>
        <v>*</v>
      </c>
      <c r="J203" s="96">
        <f>IF(SP_SUL!AA207="","*",SP_SUL!AA207)</f>
        <v>1</v>
      </c>
      <c r="K203" s="97">
        <f>IF(SP_SUL!AD207="","*",SP_SUL!AD207)</f>
        <v>0.35416666666666669</v>
      </c>
    </row>
    <row r="204" spans="2:11" hidden="1">
      <c r="B204" s="94" t="str">
        <f>IF(SP_SUL!Y208="","*",SP_SUL!Y208)</f>
        <v>*</v>
      </c>
      <c r="C204" s="95">
        <f>IF(SP_SUL!B208="","*",SP_SUL!B208)</f>
        <v>46062</v>
      </c>
      <c r="D204" s="94" t="str">
        <f>IF(SP_SUL!D208="","*",SP_SUL!D208)</f>
        <v>DIEGO (TP-681)</v>
      </c>
      <c r="E204" s="94" t="str">
        <f>IF(SP_SUL!H208="","*",SP_SUL!H208)</f>
        <v>-</v>
      </c>
      <c r="F204" s="100" t="str">
        <f>IF(SP_SUL!M208="","*",SP_SUL!M208)</f>
        <v>ZKE-ZWW</v>
      </c>
      <c r="G204" s="95" t="str">
        <f>IF(SP_SUL!I208="","*",SP_SUL!I208)</f>
        <v>-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-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>
        <f>IF(SP_SUL!B209="","*",SP_SUL!B209)</f>
        <v>46062</v>
      </c>
      <c r="D205" s="94" t="str">
        <f>IF(SP_SUL!D209="","*",SP_SUL!D209)</f>
        <v>CLEBISON (TP-728)</v>
      </c>
      <c r="E205" s="94" t="str">
        <f>IF(SP_SUL!H209="","*",SP_SUL!H209)</f>
        <v>-</v>
      </c>
      <c r="F205" s="100" t="str">
        <f>IF(SP_SUL!M209="","*",SP_SUL!M209)</f>
        <v>ZKE-ZWW</v>
      </c>
      <c r="G205" s="95" t="str">
        <f>IF(SP_SUL!I209="","*",SP_SUL!I209)</f>
        <v>-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-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>
        <f>IF(SP_SUL!B210="","*",SP_SUL!B210)</f>
        <v>46062</v>
      </c>
      <c r="D206" s="94" t="str">
        <f>IF(SP_SUL!D210="","*",SP_SUL!D210)</f>
        <v>ISMAEL(TP-726)</v>
      </c>
      <c r="E206" s="94" t="str">
        <f>IF(SP_SUL!H210="","*",SP_SUL!H210)</f>
        <v>-</v>
      </c>
      <c r="F206" s="100" t="str">
        <f>IF(SP_SUL!M210="","*",SP_SUL!M210)</f>
        <v>ZKE-ZWW</v>
      </c>
      <c r="G206" s="95" t="str">
        <f>IF(SP_SUL!I210="","*",SP_SUL!I210)</f>
        <v>-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-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>
        <f>IF(SP_SUL!B211="","*",SP_SUL!B211)</f>
        <v>46062</v>
      </c>
      <c r="D207" s="94" t="str">
        <f>IF(SP_SUL!D211="","*",SP_SUL!D211)</f>
        <v>W60</v>
      </c>
      <c r="E207" s="94" t="str">
        <f>IF(SP_SUL!H211="","*",SP_SUL!H211)</f>
        <v>ZEM1302</v>
      </c>
      <c r="F207" s="100" t="str">
        <f>IF(SP_SUL!M211="","*",SP_SUL!M211)</f>
        <v>ZEM-ZEJ</v>
      </c>
      <c r="G207" s="95" t="str">
        <f>IF(SP_SUL!I211="","*",SP_SUL!I211)</f>
        <v>ZEM1302</v>
      </c>
      <c r="H207" s="95" t="str">
        <f>IF(SP_SUL!AB211="","*",SP_SUL!AB211)</f>
        <v>FIXO</v>
      </c>
      <c r="I207" s="95" t="str">
        <f>IF(SP_SUL!AC211="","*",SP_SUL!AC211)</f>
        <v>*</v>
      </c>
      <c r="J207" s="96">
        <f>IF(SP_SUL!AA211="","*",SP_SUL!AA211)</f>
        <v>1</v>
      </c>
      <c r="K207" s="97">
        <f>IF(SP_SUL!AD211="","*",SP_SUL!AD211)</f>
        <v>0.29166666666666669</v>
      </c>
    </row>
    <row r="208" spans="2:11" hidden="1">
      <c r="B208" s="94" t="str">
        <f>IF(SP_SUL!Y212="","*",SP_SUL!Y212)</f>
        <v>*</v>
      </c>
      <c r="C208" s="95">
        <f>IF(SP_SUL!B212="","*",SP_SUL!B212)</f>
        <v>46062</v>
      </c>
      <c r="D208" s="94" t="str">
        <f>IF(SP_SUL!D212="","*",SP_SUL!D212)</f>
        <v>A84</v>
      </c>
      <c r="E208" s="94" t="str">
        <f>IF(SP_SUL!H212="","*",SP_SUL!H212)</f>
        <v>ZWI1</v>
      </c>
      <c r="F208" s="100" t="str">
        <f>IF(SP_SUL!M212="","*",SP_SUL!M212)</f>
        <v>ZWI-ZKEZGA.ZWI</v>
      </c>
      <c r="G208" s="95" t="str">
        <f>IF(SP_SUL!I212="","*",SP_SUL!I212)</f>
        <v>ZKEZGA</v>
      </c>
      <c r="H208" s="95" t="str">
        <f>IF(SP_SUL!AB212="","*",SP_SUL!AB212)</f>
        <v>FIXO</v>
      </c>
      <c r="I208" s="95" t="str">
        <f>IF(SP_SUL!AC212="","*",SP_SUL!AC212)</f>
        <v>*</v>
      </c>
      <c r="J208" s="96">
        <f>IF(SP_SUL!AA212="","*",SP_SUL!AA212)</f>
        <v>1</v>
      </c>
      <c r="K208" s="97">
        <f>IF(SP_SUL!AD212="","*",SP_SUL!AD212)</f>
        <v>0.3125</v>
      </c>
    </row>
    <row r="209" spans="2:11" hidden="1">
      <c r="B209" s="94" t="str">
        <f>IF(SP_SUL!Y213="","*",SP_SUL!Y213)</f>
        <v>*</v>
      </c>
      <c r="C209" s="95">
        <f>IF(SP_SUL!B213="","*",SP_SUL!B213)</f>
        <v>46062</v>
      </c>
      <c r="D209" s="94" t="str">
        <f>IF(SP_SUL!D213="","*",SP_SUL!D213)</f>
        <v>CAIQUE (TMA-677)</v>
      </c>
      <c r="E209" s="94" t="str">
        <f>IF(SP_SUL!H213="","*",SP_SUL!H213)</f>
        <v>-</v>
      </c>
      <c r="F209" s="100" t="str">
        <f>IF(SP_SUL!M213="","*",SP_SUL!M213)</f>
        <v>ZWI-ZEM</v>
      </c>
      <c r="G209" s="95" t="str">
        <f>IF(SP_SUL!I213="","*",SP_SUL!I213)</f>
        <v>-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>
        <f>IF(SP_SUL!B214="","*",SP_SUL!B214)</f>
        <v>46062</v>
      </c>
      <c r="D210" s="94" t="str">
        <f>IF(SP_SUL!D214="","*",SP_SUL!D214)</f>
        <v>WALTER (TP-810)</v>
      </c>
      <c r="E210" s="94" t="str">
        <f>IF(SP_SUL!H214="","*",SP_SUL!H214)</f>
        <v>-</v>
      </c>
      <c r="F210" s="100" t="str">
        <f>IF(SP_SUL!M214="","*",SP_SUL!M214)</f>
        <v>ZWI-ZEM</v>
      </c>
      <c r="G210" s="95" t="str">
        <f>IF(SP_SUL!I214="","*",SP_SUL!I214)</f>
        <v>-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>
        <f>IF(SP_SUL!B216="","*",SP_SUL!B216)</f>
        <v>46062</v>
      </c>
      <c r="D212" s="94" t="str">
        <f>IF(SP_SUL!D216="","*",SP_SUL!D216)</f>
        <v>W95</v>
      </c>
      <c r="E212" s="94" t="str">
        <f>IF(SP_SUL!H216="","*",SP_SUL!H216)</f>
        <v>Z3ZEV</v>
      </c>
      <c r="F212" s="100" t="str">
        <f>IF(SP_SUL!M216="","*",SP_SUL!M216)</f>
        <v>ZEV-ZTP</v>
      </c>
      <c r="G212" s="95" t="str">
        <f>IF(SP_SUL!I216="","*",SP_SUL!I216)</f>
        <v>ZPT</v>
      </c>
      <c r="H212" s="95" t="str">
        <f>IF(SP_SUL!AB216="","*",SP_SUL!AB216)</f>
        <v>*</v>
      </c>
      <c r="I212" s="95" t="str">
        <f>IF(SP_SUL!AC216="","*",SP_SUL!AC216)</f>
        <v>*</v>
      </c>
      <c r="J212" s="96">
        <f>IF(SP_SUL!AA216="","*",SP_SUL!AA216)</f>
        <v>1</v>
      </c>
      <c r="K212" s="97">
        <f>IF(SP_SUL!AD216="","*",SP_SUL!AD216)</f>
        <v>0.3125</v>
      </c>
    </row>
    <row r="213" spans="2:11" hidden="1">
      <c r="B213" s="94" t="str">
        <f>IF(SP_SUL!Y217="","*",SP_SUL!Y217)</f>
        <v>*</v>
      </c>
      <c r="C213" s="95">
        <f>IF(SP_SUL!B217="","*",SP_SUL!B217)</f>
        <v>46062</v>
      </c>
      <c r="D213" s="94" t="str">
        <f>IF(SP_SUL!D217="","*",SP_SUL!D217)</f>
        <v>W61</v>
      </c>
      <c r="E213" s="94" t="str">
        <f>IF(SP_SUL!H217="","*",SP_SUL!H217)</f>
        <v>K67ZEV2</v>
      </c>
      <c r="F213" s="100" t="str">
        <f>IF(SP_SUL!M217="","*",SP_SUL!M217)</f>
        <v>ZXW-ZGP</v>
      </c>
      <c r="G213" s="95" t="str">
        <f>IF(SP_SUL!I217="","*",SP_SUL!I217)</f>
        <v>K67ZEV2</v>
      </c>
      <c r="H213" s="95" t="str">
        <f>IF(SP_SUL!AB217="","*",SP_SUL!AB217)</f>
        <v>FIXO</v>
      </c>
      <c r="I213" s="95" t="str">
        <f>IF(SP_SUL!AC217="","*",SP_SUL!AC217)</f>
        <v>*</v>
      </c>
      <c r="J213" s="96">
        <f>IF(SP_SUL!AA217="","*",SP_SUL!AA217)</f>
        <v>1</v>
      </c>
      <c r="K213" s="97">
        <f>IF(SP_SUL!AD217="","*",SP_SUL!AD217)</f>
        <v>0.3125</v>
      </c>
    </row>
    <row r="214" spans="2:11" hidden="1">
      <c r="B214" s="94" t="str">
        <f>IF(SP_SUL!Y218="","*",SP_SUL!Y218)</f>
        <v>*</v>
      </c>
      <c r="C214" s="95">
        <f>IF(SP_SUL!B218="","*",SP_SUL!B218)</f>
        <v>46062</v>
      </c>
      <c r="D214" s="94" t="str">
        <f>IF(SP_SUL!D218="","*",SP_SUL!D218)</f>
        <v>W62</v>
      </c>
      <c r="E214" s="94" t="str">
        <f>IF(SP_SUL!H218="","*",SP_SUL!H218)</f>
        <v>ZDRZPT</v>
      </c>
      <c r="F214" s="100" t="str">
        <f>IF(SP_SUL!M218="","*",SP_SUL!M218)</f>
        <v>ZXW-ZGP</v>
      </c>
      <c r="G214" s="95" t="str">
        <f>IF(SP_SUL!I218="","*",SP_SUL!I218)</f>
        <v>ZDRZPT</v>
      </c>
      <c r="H214" s="95" t="str">
        <f>IF(SP_SUL!AB218="","*",SP_SUL!AB218)</f>
        <v>FIXO</v>
      </c>
      <c r="I214" s="95" t="str">
        <f>IF(SP_SUL!AC218="","*",SP_SUL!AC218)</f>
        <v>*</v>
      </c>
      <c r="J214" s="96">
        <f>IF(SP_SUL!AA218="","*",SP_SUL!AA218)</f>
        <v>1</v>
      </c>
      <c r="K214" s="97">
        <f>IF(SP_SUL!AD218="","*",SP_SUL!AD218)</f>
        <v>0.3125</v>
      </c>
    </row>
    <row r="215" spans="2:11" hidden="1">
      <c r="B215" s="94" t="str">
        <f>IF(SP_SUL!Y219="","*",SP_SUL!Y219)</f>
        <v>*</v>
      </c>
      <c r="C215" s="95">
        <f>IF(SP_SUL!B219="","*",SP_SUL!B219)</f>
        <v>46062</v>
      </c>
      <c r="D215" s="94" t="str">
        <f>IF(SP_SUL!D219="","*",SP_SUL!D219)</f>
        <v>DIEGO (TF-42)</v>
      </c>
      <c r="E215" s="94" t="str">
        <f>IF(SP_SUL!H219="","*",SP_SUL!H219)</f>
        <v>-</v>
      </c>
      <c r="F215" s="100" t="str">
        <f>IF(SP_SUL!M219="","*",SP_SUL!M219)</f>
        <v>PAT-ZGM</v>
      </c>
      <c r="G215" s="95" t="str">
        <f>IF(SP_SUL!I219="","*",SP_SUL!I219)</f>
        <v>-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>
        <f>IF(SP_SUL!B220="","*",SP_SUL!B220)</f>
        <v>46062</v>
      </c>
      <c r="D216" s="94" t="str">
        <f>IF(SP_SUL!D220="","*",SP_SUL!D220)</f>
        <v>EXPANSÃO TURMA 1</v>
      </c>
      <c r="E216" s="94" t="str">
        <f>IF(SP_SUL!H220="","*",SP_SUL!H220)</f>
        <v>-</v>
      </c>
      <c r="F216" s="100" t="str">
        <f>IF(SP_SUL!M220="","*",SP_SUL!M220)</f>
        <v>109-ZGM</v>
      </c>
      <c r="G216" s="95" t="str">
        <f>IF(SP_SUL!I220="","*",SP_SUL!I220)</f>
        <v>-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OPORTUNIDADE</v>
      </c>
      <c r="C219" s="95">
        <f>IF(SP_SUL!B223="","*",SP_SUL!B223)</f>
        <v>46063</v>
      </c>
      <c r="D219" s="94" t="str">
        <f>IF(SP_SUL!D223="","*",SP_SUL!D223)</f>
        <v>EXPANSÃO TURMA 1</v>
      </c>
      <c r="E219" s="94" t="str">
        <f>IF(SP_SUL!H223="","*",SP_SUL!H223)</f>
        <v>-</v>
      </c>
      <c r="F219" s="100" t="str">
        <f>IF(SP_SUL!M223="","*",SP_SUL!M223)</f>
        <v>ZCD</v>
      </c>
      <c r="G219" s="95" t="str">
        <f>IF(SP_SUL!I223="","*",SP_SUL!I223)</f>
        <v>-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OPORTUNIDADE</v>
      </c>
      <c r="C220" s="95">
        <f>IF(SP_SUL!B224="","*",SP_SUL!B224)</f>
        <v>46063</v>
      </c>
      <c r="D220" s="94" t="str">
        <f>IF(SP_SUL!D224="","*",SP_SUL!D224)</f>
        <v>KLECIO (TP-699)</v>
      </c>
      <c r="E220" s="94" t="str">
        <f>IF(SP_SUL!H224="","*",SP_SUL!H224)</f>
        <v>-</v>
      </c>
      <c r="F220" s="100" t="str">
        <f>IF(SP_SUL!M224="","*",SP_SUL!M224)</f>
        <v>ZRX-ZRQ</v>
      </c>
      <c r="G220" s="95" t="str">
        <f>IF(SP_SUL!I224="","*",SP_SUL!I224)</f>
        <v>-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W58</v>
      </c>
      <c r="E221" s="94">
        <f>IF(SP_SUL!H225="","*",SP_SUL!H225)</f>
        <v>106109</v>
      </c>
      <c r="F221" s="100" t="str">
        <f>IF(SP_SUL!M225="","*",SP_SUL!M225)</f>
        <v>ZBM-ZHO</v>
      </c>
      <c r="G221" s="95">
        <f>IF(SP_SUL!I225="","*",SP_SUL!I225)</f>
        <v>106109</v>
      </c>
      <c r="H221" s="95" t="str">
        <f>IF(SP_SUL!AB225="","*",SP_SUL!AB225)</f>
        <v>FIXO + ESCALA</v>
      </c>
      <c r="I221" s="95" t="str">
        <f>IF(SP_SUL!AC225="","*",SP_SUL!AC225)</f>
        <v>-</v>
      </c>
      <c r="J221" s="96">
        <f>IF(SP_SUL!AA225="","*",SP_SUL!AA225)</f>
        <v>2</v>
      </c>
      <c r="K221" s="97">
        <f>IF(SP_SUL!AD225="","*",SP_SUL!AD225)</f>
        <v>0.29166666666666669</v>
      </c>
    </row>
    <row r="222" spans="2:11">
      <c r="B222" s="94" t="str">
        <f>IF(SP_SUL!Y226="","*",SP_SUL!Y226)</f>
        <v>SIM</v>
      </c>
      <c r="C222" s="95">
        <f>IF(SP_SUL!B226="","*",SP_SUL!B226)</f>
        <v>46063</v>
      </c>
      <c r="D222" s="94" t="str">
        <f>IF(SP_SUL!D226="","*",SP_SUL!D226)</f>
        <v>E42</v>
      </c>
      <c r="E222" s="94" t="str">
        <f>IF(SP_SUL!H226="","*",SP_SUL!H226)</f>
        <v>ZBV3</v>
      </c>
      <c r="F222" s="100" t="str">
        <f>IF(SP_SUL!M226="","*",SP_SUL!M226)</f>
        <v>ZBM</v>
      </c>
      <c r="G222" s="95" t="str">
        <f>IF(SP_SUL!I226="","*",SP_SUL!I226)</f>
        <v>ZBV3</v>
      </c>
      <c r="H222" s="95" t="str">
        <f>IF(SP_SUL!AB226="","*",SP_SUL!AB226)</f>
        <v>FIXO + ESCALA</v>
      </c>
      <c r="I222" s="95" t="str">
        <f>IF(SP_SUL!AC226="","*",SP_SUL!AC226)</f>
        <v>AGD ACIONAMENTO PCM</v>
      </c>
      <c r="J222" s="96" t="str">
        <f>IF(SP_SUL!AA226="","*",SP_SUL!AA226)</f>
        <v>2 Lucas + Escala</v>
      </c>
      <c r="K222" s="97">
        <f>IF(SP_SUL!AD226="","*",SP_SUL!AD226)</f>
        <v>0.41666666666666669</v>
      </c>
    </row>
    <row r="223" spans="2:11" hidden="1">
      <c r="B223" s="94" t="str">
        <f>IF(SP_SUL!Y227="","*",SP_SUL!Y227)</f>
        <v>*</v>
      </c>
      <c r="C223" s="95">
        <f>IF(SP_SUL!B227="","*",SP_SUL!B227)</f>
        <v>46063</v>
      </c>
      <c r="D223" s="94" t="str">
        <f>IF(SP_SUL!D227="","*",SP_SUL!D227)</f>
        <v>V53</v>
      </c>
      <c r="E223" s="94" t="str">
        <f>IF(SP_SUL!H227="","*",SP_SUL!H227)</f>
        <v>ZAC-2</v>
      </c>
      <c r="F223" s="100" t="str">
        <f>IF(SP_SUL!M227="","*",SP_SUL!M227)</f>
        <v>ZAC-ZSK</v>
      </c>
      <c r="G223" s="95" t="str">
        <f>IF(SP_SUL!I227="","*",SP_SUL!I227)</f>
        <v>ZSK-2</v>
      </c>
      <c r="H223" s="95" t="str">
        <f>IF(SP_SUL!AB227="","*",SP_SUL!AB227)</f>
        <v>FIXO</v>
      </c>
      <c r="I223" s="95" t="str">
        <f>IF(SP_SUL!AC227="","*",SP_SUL!AC227)</f>
        <v>*</v>
      </c>
      <c r="J223" s="96">
        <f>IF(SP_SUL!AA227="","*",SP_SUL!AA227)</f>
        <v>1</v>
      </c>
      <c r="K223" s="97">
        <f>IF(SP_SUL!AD227="","*",SP_SUL!AD227)</f>
        <v>0.29166666666666669</v>
      </c>
    </row>
    <row r="224" spans="2:11">
      <c r="B224" s="94" t="str">
        <f>IF(SP_SUL!Y228="","*",SP_SUL!Y228)</f>
        <v>OPORTUNIDADE</v>
      </c>
      <c r="C224" s="95">
        <f>IF(SP_SUL!B228="","*",SP_SUL!B228)</f>
        <v>46063</v>
      </c>
      <c r="D224" s="94" t="str">
        <f>IF(SP_SUL!D228="","*",SP_SUL!D228)</f>
        <v>V93</v>
      </c>
      <c r="E224" s="94" t="str">
        <f>IF(SP_SUL!H228="","*",SP_SUL!H228)</f>
        <v>ZYU1</v>
      </c>
      <c r="F224" s="100" t="str">
        <f>IF(SP_SUL!M228="","*",SP_SUL!M228)</f>
        <v>ZYU-ZST</v>
      </c>
      <c r="G224" s="95" t="str">
        <f>IF(SP_SUL!I228="","*",SP_SUL!I228)</f>
        <v>ZYU1</v>
      </c>
      <c r="H224" s="95" t="str">
        <f>IF(SP_SUL!AB228="","*",SP_SUL!AB228)</f>
        <v>ESCALA</v>
      </c>
      <c r="I224" s="95" t="str">
        <f>IF(SP_SUL!AC228="","*",SP_SUL!AC228)</f>
        <v>*</v>
      </c>
      <c r="J224" s="96">
        <f>IF(SP_SUL!AA228="","*",SP_SUL!AA228)</f>
        <v>1</v>
      </c>
      <c r="K224" s="97">
        <f>IF(SP_SUL!AD228="","*",SP_SUL!AD228)</f>
        <v>0.29166666666666669</v>
      </c>
    </row>
    <row r="225" spans="2:11" hidden="1">
      <c r="B225" s="94" t="str">
        <f>IF(SP_SUL!Y229="","*",SP_SUL!Y229)</f>
        <v>OPORTUNIDADE</v>
      </c>
      <c r="C225" s="95">
        <f>IF(SP_SUL!B229="","*",SP_SUL!B229)</f>
        <v>46063</v>
      </c>
      <c r="D225" s="94" t="str">
        <f>IF(SP_SUL!D229="","*",SP_SUL!D229)</f>
        <v>EDSON (TP-780)</v>
      </c>
      <c r="E225" s="94" t="str">
        <f>IF(SP_SUL!H229="","*",SP_SUL!H229)</f>
        <v>-</v>
      </c>
      <c r="F225" s="100" t="str">
        <f>IF(SP_SUL!M229="","*",SP_SUL!M229)</f>
        <v>ZYU-ZST</v>
      </c>
      <c r="G225" s="95" t="str">
        <f>IF(SP_SUL!I229="","*",SP_SUL!I229)</f>
        <v>-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-</v>
      </c>
      <c r="K225" s="97" t="str">
        <f>IF(SP_SUL!AD229="","*",SP_SUL!AD229)</f>
        <v>*</v>
      </c>
    </row>
    <row r="226" spans="2:11" hidden="1">
      <c r="B226" s="94" t="str">
        <f>IF(SP_SUL!Y230="","*",SP_SUL!Y230)</f>
        <v>OPORTUNIDADE</v>
      </c>
      <c r="C226" s="95">
        <f>IF(SP_SUL!B230="","*",SP_SUL!B230)</f>
        <v>46063</v>
      </c>
      <c r="D226" s="94" t="str">
        <f>IF(SP_SUL!D230="","*",SP_SUL!D230)</f>
        <v>ROGÉRIO (TP-730)</v>
      </c>
      <c r="E226" s="94" t="str">
        <f>IF(SP_SUL!H230="","*",SP_SUL!H230)</f>
        <v>-</v>
      </c>
      <c r="F226" s="100" t="str">
        <f>IF(SP_SUL!M230="","*",SP_SUL!M230)</f>
        <v>ZYU-ZST</v>
      </c>
      <c r="G226" s="95" t="str">
        <f>IF(SP_SUL!I230="","*",SP_SUL!I230)</f>
        <v>-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-</v>
      </c>
      <c r="K226" s="97" t="str">
        <f>IF(SP_SUL!AD230="","*",SP_SUL!AD230)</f>
        <v>*</v>
      </c>
    </row>
    <row r="227" spans="2:11" hidden="1">
      <c r="B227" s="94" t="str">
        <f>IF(SP_SUL!Y231="","*",SP_SUL!Y231)</f>
        <v>OPORTUNIDADE</v>
      </c>
      <c r="C227" s="95">
        <f>IF(SP_SUL!B231="","*",SP_SUL!B231)</f>
        <v>46063</v>
      </c>
      <c r="D227" s="94" t="str">
        <f>IF(SP_SUL!D231="","*",SP_SUL!D231)</f>
        <v>W59</v>
      </c>
      <c r="E227" s="94" t="str">
        <f>IF(SP_SUL!H231="","*",SP_SUL!H231)</f>
        <v>ZYU1</v>
      </c>
      <c r="F227" s="100" t="str">
        <f>IF(SP_SUL!M231="","*",SP_SUL!M231)</f>
        <v>ZYU</v>
      </c>
      <c r="G227" s="95" t="str">
        <f>IF(SP_SUL!I231="","*",SP_SUL!I231)</f>
        <v>ZYU1</v>
      </c>
      <c r="H227" s="95" t="str">
        <f>IF(SP_SUL!AB231="","*",SP_SUL!AB231)</f>
        <v>FIXO</v>
      </c>
      <c r="I227" s="95" t="str">
        <f>IF(SP_SUL!AC231="","*",SP_SUL!AC231)</f>
        <v>*</v>
      </c>
      <c r="J227" s="96">
        <f>IF(SP_SUL!AA231="","*",SP_SUL!AA231)</f>
        <v>1</v>
      </c>
      <c r="K227" s="97">
        <f>IF(SP_SUL!AD231="","*",SP_SUL!AD231)</f>
        <v>0.29166666666666669</v>
      </c>
    </row>
    <row r="228" spans="2:11" hidden="1">
      <c r="B228" s="94" t="str">
        <f>IF(SP_SUL!Y232="","*",SP_SUL!Y232)</f>
        <v>SIM</v>
      </c>
      <c r="C228" s="95">
        <f>IF(SP_SUL!B232="","*",SP_SUL!B232)</f>
        <v>46063</v>
      </c>
      <c r="D228" s="94" t="str">
        <f>IF(SP_SUL!D232="","*",SP_SUL!D232)</f>
        <v>SUPER ZWW</v>
      </c>
      <c r="E228" s="94" t="str">
        <f>IF(SP_SUL!H232="","*",SP_SUL!H232)</f>
        <v>-</v>
      </c>
      <c r="F228" s="100" t="str">
        <f>IF(SP_SUL!M232="","*",SP_SUL!M232)</f>
        <v>ZKW-ZLU</v>
      </c>
      <c r="G228" s="95" t="str">
        <f>IF(SP_SUL!I232="","*",SP_SUL!I232)</f>
        <v>-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-</v>
      </c>
      <c r="K228" s="97" t="str">
        <f>IF(SP_SUL!AD232="","*",SP_SUL!AD232)</f>
        <v>*</v>
      </c>
    </row>
    <row r="229" spans="2:11" hidden="1">
      <c r="B229" s="94" t="str">
        <f>IF(SP_SUL!Y233="","*",SP_SUL!Y233)</f>
        <v>SIM</v>
      </c>
      <c r="C229" s="95">
        <f>IF(SP_SUL!B233="","*",SP_SUL!B233)</f>
        <v>46063</v>
      </c>
      <c r="D229" s="94" t="str">
        <f>IF(SP_SUL!D233="","*",SP_SUL!D233)</f>
        <v>E17</v>
      </c>
      <c r="E229" s="94" t="str">
        <f>IF(SP_SUL!H233="","*",SP_SUL!H233)</f>
        <v>102ZKW2</v>
      </c>
      <c r="F229" s="100" t="str">
        <f>IF(SP_SUL!M233="","*",SP_SUL!M233)</f>
        <v>ZKW-ZLU</v>
      </c>
      <c r="G229" s="95" t="str">
        <f>IF(SP_SUL!I233="","*",SP_SUL!I233)</f>
        <v>102ZKW2</v>
      </c>
      <c r="H229" s="95" t="str">
        <f>IF(SP_SUL!AB233="","*",SP_SUL!AB233)</f>
        <v>FIXO</v>
      </c>
      <c r="I229" s="95" t="str">
        <f>IF(SP_SUL!AC233="","*",SP_SUL!AC233)</f>
        <v>*</v>
      </c>
      <c r="J229" s="96">
        <f>IF(SP_SUL!AA233="","*",SP_SUL!AA233)</f>
        <v>1</v>
      </c>
      <c r="K229" s="97">
        <f>IF(SP_SUL!AD233="","*",SP_SUL!AD233)</f>
        <v>0.35416666666666669</v>
      </c>
    </row>
    <row r="230" spans="2:11" hidden="1">
      <c r="B230" s="94" t="str">
        <f>IF(SP_SUL!Y234="","*",SP_SUL!Y234)</f>
        <v>SIM</v>
      </c>
      <c r="C230" s="95">
        <f>IF(SP_SUL!B234="","*",SP_SUL!B234)</f>
        <v>46063</v>
      </c>
      <c r="D230" s="94" t="str">
        <f>IF(SP_SUL!D234="","*",SP_SUL!D234)</f>
        <v>EDSON (TP-719)</v>
      </c>
      <c r="E230" s="94" t="str">
        <f>IF(SP_SUL!H234="","*",SP_SUL!H234)</f>
        <v>-</v>
      </c>
      <c r="F230" s="100" t="str">
        <f>IF(SP_SUL!M234="","*",SP_SUL!M234)</f>
        <v>ZKW-ZLU</v>
      </c>
      <c r="G230" s="95" t="str">
        <f>IF(SP_SUL!I234="","*",SP_SUL!I234)</f>
        <v>-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-</v>
      </c>
      <c r="K230" s="97" t="str">
        <f>IF(SP_SUL!AD234="","*",SP_SUL!AD234)</f>
        <v>*</v>
      </c>
    </row>
    <row r="231" spans="2:11" hidden="1">
      <c r="B231" s="94" t="str">
        <f>IF(SP_SUL!Y235="","*",SP_SUL!Y235)</f>
        <v>SIM</v>
      </c>
      <c r="C231" s="95">
        <f>IF(SP_SUL!B235="","*",SP_SUL!B235)</f>
        <v>46063</v>
      </c>
      <c r="D231" s="94" t="str">
        <f>IF(SP_SUL!D235="","*",SP_SUL!D235)</f>
        <v>CLEBISON (TP-728)</v>
      </c>
      <c r="E231" s="94" t="str">
        <f>IF(SP_SUL!H235="","*",SP_SUL!H235)</f>
        <v>-</v>
      </c>
      <c r="F231" s="100" t="str">
        <f>IF(SP_SUL!M235="","*",SP_SUL!M235)</f>
        <v>ZKW-ZLU</v>
      </c>
      <c r="G231" s="95" t="str">
        <f>IF(SP_SUL!I235="","*",SP_SUL!I235)</f>
        <v>-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-</v>
      </c>
      <c r="K231" s="97" t="str">
        <f>IF(SP_SUL!AD235="","*",SP_SUL!AD235)</f>
        <v>*</v>
      </c>
    </row>
    <row r="232" spans="2:11" hidden="1">
      <c r="B232" s="94" t="str">
        <f>IF(SP_SUL!Y236="","*",SP_SUL!Y236)</f>
        <v>SIM</v>
      </c>
      <c r="C232" s="95">
        <f>IF(SP_SUL!B236="","*",SP_SUL!B236)</f>
        <v>46063</v>
      </c>
      <c r="D232" s="94" t="str">
        <f>IF(SP_SUL!D236="","*",SP_SUL!D236)</f>
        <v>ISMAEL(TP-726)</v>
      </c>
      <c r="E232" s="94" t="str">
        <f>IF(SP_SUL!H236="","*",SP_SUL!H236)</f>
        <v>*</v>
      </c>
      <c r="F232" s="100" t="str">
        <f>IF(SP_SUL!M236="","*",SP_SUL!M236)</f>
        <v>ZKW-ZLU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-</v>
      </c>
      <c r="K232" s="97" t="str">
        <f>IF(SP_SUL!AD236="","*",SP_SUL!AD236)</f>
        <v>*</v>
      </c>
    </row>
    <row r="233" spans="2:11" hidden="1">
      <c r="B233" s="94" t="str">
        <f>IF(SP_SUL!Y237="","*",SP_SUL!Y237)</f>
        <v>SIM</v>
      </c>
      <c r="C233" s="95">
        <f>IF(SP_SUL!B237="","*",SP_SUL!B237)</f>
        <v>46063</v>
      </c>
      <c r="D233" s="94" t="str">
        <f>IF(SP_SUL!D237="","*",SP_SUL!D237)</f>
        <v>V89</v>
      </c>
      <c r="E233" s="94" t="str">
        <f>IF(SP_SUL!H237="","*",SP_SUL!H237)</f>
        <v>102ZKW2</v>
      </c>
      <c r="F233" s="100" t="str">
        <f>IF(SP_SUL!M237="","*",SP_SUL!M237)</f>
        <v>ZKW-ZLU</v>
      </c>
      <c r="G233" s="95" t="str">
        <f>IF(SP_SUL!I237="","*",SP_SUL!I237)</f>
        <v>102ZKW2</v>
      </c>
      <c r="H233" s="95" t="str">
        <f>IF(SP_SUL!AB237="","*",SP_SUL!AB237)</f>
        <v>FIXO</v>
      </c>
      <c r="I233" s="95" t="str">
        <f>IF(SP_SUL!AC237="","*",SP_SUL!AC237)</f>
        <v>*</v>
      </c>
      <c r="J233" s="96">
        <f>IF(SP_SUL!AA237="","*",SP_SUL!AA237)</f>
        <v>1</v>
      </c>
      <c r="K233" s="97">
        <f>IF(SP_SUL!AD237="","*",SP_SUL!AD237)</f>
        <v>0.35416666666666669</v>
      </c>
    </row>
    <row r="234" spans="2:11" hidden="1">
      <c r="B234" s="94" t="str">
        <f>IF(SP_SUL!Y238="","*",SP_SUL!Y238)</f>
        <v>OPORTUNIDADE</v>
      </c>
      <c r="C234" s="95">
        <f>IF(SP_SUL!B238="","*",SP_SUL!B238)</f>
        <v>46063</v>
      </c>
      <c r="D234" s="94" t="str">
        <f>IF(SP_SUL!D238="","*",SP_SUL!D238)</f>
        <v>W60</v>
      </c>
      <c r="E234" s="94" t="str">
        <f>IF(SP_SUL!H238="","*",SP_SUL!H238)</f>
        <v>ZEM1302</v>
      </c>
      <c r="F234" s="100" t="str">
        <f>IF(SP_SUL!M238="","*",SP_SUL!M238)</f>
        <v>ZLU-ZWI</v>
      </c>
      <c r="G234" s="95" t="str">
        <f>IF(SP_SUL!I238="","*",SP_SUL!I238)</f>
        <v>102ZKW2</v>
      </c>
      <c r="H234" s="95" t="str">
        <f>IF(SP_SUL!AB238="","*",SP_SUL!AB238)</f>
        <v>FIXO</v>
      </c>
      <c r="I234" s="95" t="str">
        <f>IF(SP_SUL!AC238="","*",SP_SUL!AC238)</f>
        <v>*</v>
      </c>
      <c r="J234" s="96">
        <f>IF(SP_SUL!AA238="","*",SP_SUL!AA238)</f>
        <v>1</v>
      </c>
      <c r="K234" s="97">
        <f>IF(SP_SUL!AD238="","*",SP_SUL!AD238)</f>
        <v>0.29166666666666669</v>
      </c>
    </row>
    <row r="235" spans="2:11" hidden="1">
      <c r="B235" s="94" t="str">
        <f>IF(SP_SUL!Y239="","*",SP_SUL!Y239)</f>
        <v>SIM</v>
      </c>
      <c r="C235" s="95">
        <f>IF(SP_SUL!B239="","*",SP_SUL!B239)</f>
        <v>46063</v>
      </c>
      <c r="D235" s="94" t="str">
        <f>IF(SP_SUL!D239="","*",SP_SUL!D239)</f>
        <v>A84</v>
      </c>
      <c r="E235" s="94" t="str">
        <f>IF(SP_SUL!H239="","*",SP_SUL!H239)</f>
        <v>ZWI1</v>
      </c>
      <c r="F235" s="100" t="str">
        <f>IF(SP_SUL!M239="","*",SP_SUL!M239)</f>
        <v>ZWI</v>
      </c>
      <c r="G235" s="95" t="str">
        <f>IF(SP_SUL!I239="","*",SP_SUL!I239)</f>
        <v>ZEV-069</v>
      </c>
      <c r="H235" s="95" t="str">
        <f>IF(SP_SUL!AB239="","*",SP_SUL!AB239)</f>
        <v>FIXO</v>
      </c>
      <c r="I235" s="95" t="str">
        <f>IF(SP_SUL!AC239="","*",SP_SUL!AC239)</f>
        <v>*</v>
      </c>
      <c r="J235" s="96">
        <f>IF(SP_SUL!AA239="","*",SP_SUL!AA239)</f>
        <v>1</v>
      </c>
      <c r="K235" s="97">
        <f>IF(SP_SUL!AD239="","*",SP_SUL!AD239)</f>
        <v>0.29166666666666669</v>
      </c>
    </row>
    <row r="236" spans="2:11" hidden="1">
      <c r="B236" s="94" t="str">
        <f>IF(SP_SUL!Y240="","*",SP_SUL!Y240)</f>
        <v>SIM</v>
      </c>
      <c r="C236" s="95">
        <f>IF(SP_SUL!B240="","*",SP_SUL!B240)</f>
        <v>46063</v>
      </c>
      <c r="D236" s="94" t="str">
        <f>IF(SP_SUL!D240="","*",SP_SUL!D240)</f>
        <v>MOD ZRB</v>
      </c>
      <c r="E236" s="94" t="str">
        <f>IF(SP_SUL!H240="","*",SP_SUL!H240)</f>
        <v>-</v>
      </c>
      <c r="F236" s="100" t="str">
        <f>IF(SP_SUL!M240="","*",SP_SUL!M240)</f>
        <v>ZRB-ZEV</v>
      </c>
      <c r="G236" s="95" t="str">
        <f>IF(SP_SUL!I240="","*",SP_SUL!I240)</f>
        <v>-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-</v>
      </c>
      <c r="K236" s="97" t="str">
        <f>IF(SP_SUL!AD240="","*",SP_SUL!AD240)</f>
        <v>*</v>
      </c>
    </row>
    <row r="237" spans="2:11" hidden="1">
      <c r="B237" s="94" t="str">
        <f>IF(SP_SUL!Y241="","*",SP_SUL!Y241)</f>
        <v>SIM</v>
      </c>
      <c r="C237" s="95">
        <f>IF(SP_SUL!B241="","*",SP_SUL!B241)</f>
        <v>46063</v>
      </c>
      <c r="D237" s="94" t="str">
        <f>IF(SP_SUL!D241="","*",SP_SUL!D241)</f>
        <v>W97</v>
      </c>
      <c r="E237" s="94" t="str">
        <f>IF(SP_SUL!H241="","*",SP_SUL!H241)</f>
        <v>ZEM1</v>
      </c>
      <c r="F237" s="100" t="str">
        <f>IF(SP_SUL!M241="","*",SP_SUL!M241)</f>
        <v>ZRB-ZEV</v>
      </c>
      <c r="G237" s="95" t="str">
        <f>IF(SP_SUL!I241="","*",SP_SUL!I241)</f>
        <v>ZEM1</v>
      </c>
      <c r="H237" s="95" t="str">
        <f>IF(SP_SUL!AB241="","*",SP_SUL!AB241)</f>
        <v>FIXO</v>
      </c>
      <c r="I237" s="95" t="str">
        <f>IF(SP_SUL!AC241="","*",SP_SUL!AC241)</f>
        <v>*</v>
      </c>
      <c r="J237" s="96">
        <f>IF(SP_SUL!AA241="","*",SP_SUL!AA241)</f>
        <v>1</v>
      </c>
      <c r="K237" s="97">
        <f>IF(SP_SUL!AD241="","*",SP_SUL!AD241)</f>
        <v>0.29166666666666669</v>
      </c>
    </row>
    <row r="238" spans="2:11" hidden="1">
      <c r="B238" s="94" t="str">
        <f>IF(SP_SUL!Y242="","*",SP_SUL!Y242)</f>
        <v>SIM</v>
      </c>
      <c r="C238" s="95">
        <f>IF(SP_SUL!B242="","*",SP_SUL!B242)</f>
        <v>46063</v>
      </c>
      <c r="D238" s="94" t="str">
        <f>IF(SP_SUL!D242="","*",SP_SUL!D242)</f>
        <v>V96</v>
      </c>
      <c r="E238" s="94" t="str">
        <f>IF(SP_SUL!H242="","*",SP_SUL!H242)</f>
        <v>K67ZEV2</v>
      </c>
      <c r="F238" s="100" t="str">
        <f>IF(SP_SUL!M242="","*",SP_SUL!M242)</f>
        <v>ZRB-ZEV</v>
      </c>
      <c r="G238" s="95" t="str">
        <f>IF(SP_SUL!I242="","*",SP_SUL!I242)</f>
        <v>K67ZEV2</v>
      </c>
      <c r="H238" s="95" t="str">
        <f>IF(SP_SUL!AB242="","*",SP_SUL!AB242)</f>
        <v>FIXO</v>
      </c>
      <c r="I238" s="95" t="str">
        <f>IF(SP_SUL!AC242="","*",SP_SUL!AC242)</f>
        <v>*</v>
      </c>
      <c r="J238" s="96">
        <f>IF(SP_SUL!AA242="","*",SP_SUL!AA242)</f>
        <v>1</v>
      </c>
      <c r="K238" s="97">
        <f>IF(SP_SUL!AD242="","*",SP_SUL!AD242)</f>
        <v>0.29166666666666669</v>
      </c>
    </row>
    <row r="239" spans="2:11" hidden="1">
      <c r="B239" s="94" t="str">
        <f>IF(SP_SUL!Y243="","*",SP_SUL!Y243)</f>
        <v>SIM</v>
      </c>
      <c r="C239" s="95">
        <f>IF(SP_SUL!B243="","*",SP_SUL!B243)</f>
        <v>46063</v>
      </c>
      <c r="D239" s="94" t="str">
        <f>IF(SP_SUL!D243="","*",SP_SUL!D243)</f>
        <v>WAGNER (TP-903)</v>
      </c>
      <c r="E239" s="94" t="str">
        <f>IF(SP_SUL!H243="","*",SP_SUL!H243)</f>
        <v>-</v>
      </c>
      <c r="F239" s="100" t="str">
        <f>IF(SP_SUL!M243="","*",SP_SUL!M243)</f>
        <v>ZRB-ZEV</v>
      </c>
      <c r="G239" s="95" t="str">
        <f>IF(SP_SUL!I243="","*",SP_SUL!I243)</f>
        <v>-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-</v>
      </c>
      <c r="K239" s="97" t="str">
        <f>IF(SP_SUL!AD243="","*",SP_SUL!AD243)</f>
        <v>*</v>
      </c>
    </row>
    <row r="240" spans="2:11" hidden="1">
      <c r="B240" s="94" t="str">
        <f>IF(SP_SUL!Y244="","*",SP_SUL!Y244)</f>
        <v>SIM</v>
      </c>
      <c r="C240" s="95">
        <f>IF(SP_SUL!B244="","*",SP_SUL!B244)</f>
        <v>46063</v>
      </c>
      <c r="D240" s="94" t="str">
        <f>IF(SP_SUL!D244="","*",SP_SUL!D244)</f>
        <v>CAIQUE (TMA-677)</v>
      </c>
      <c r="E240" s="94" t="str">
        <f>IF(SP_SUL!H244="","*",SP_SUL!H244)</f>
        <v>-</v>
      </c>
      <c r="F240" s="100" t="str">
        <f>IF(SP_SUL!M244="","*",SP_SUL!M244)</f>
        <v>ZRB-ZEV</v>
      </c>
      <c r="G240" s="95" t="str">
        <f>IF(SP_SUL!I244="","*",SP_SUL!I244)</f>
        <v>-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-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SIM</v>
      </c>
      <c r="C242" s="95">
        <f>IF(SP_SUL!B246="","*",SP_SUL!B246)</f>
        <v>46063</v>
      </c>
      <c r="D242" s="94" t="str">
        <f>IF(SP_SUL!D246="","*",SP_SUL!D246)</f>
        <v>MODERNIZAÇÃO SERRA</v>
      </c>
      <c r="E242" s="94" t="str">
        <f>IF(SP_SUL!H246="","*",SP_SUL!H246)</f>
        <v>-</v>
      </c>
      <c r="F242" s="100" t="str">
        <f>IF(SP_SUL!M246="","*",SP_SUL!M246)</f>
        <v>ZEZ-ZXW</v>
      </c>
      <c r="G242" s="95" t="str">
        <f>IF(SP_SUL!I246="","*",SP_SUL!I246)</f>
        <v>-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SIM</v>
      </c>
      <c r="C243" s="95">
        <f>IF(SP_SUL!B247="","*",SP_SUL!B247)</f>
        <v>46063</v>
      </c>
      <c r="D243" s="94" t="str">
        <f>IF(SP_SUL!D247="","*",SP_SUL!D247)</f>
        <v>W61</v>
      </c>
      <c r="E243" s="94" t="str">
        <f>IF(SP_SUL!H247="","*",SP_SUL!H247)</f>
        <v>K67ZEV-1</v>
      </c>
      <c r="F243" s="100" t="str">
        <f>IF(SP_SUL!M247="","*",SP_SUL!M247)</f>
        <v>ZEZ-ZXW</v>
      </c>
      <c r="G243" s="95" t="str">
        <f>IF(SP_SUL!I247="","*",SP_SUL!I247)</f>
        <v>K67ZEV-1</v>
      </c>
      <c r="H243" s="95" t="str">
        <f>IF(SP_SUL!AB247="","*",SP_SUL!AB247)</f>
        <v>FIXO</v>
      </c>
      <c r="I243" s="95" t="str">
        <f>IF(SP_SUL!AC247="","*",SP_SUL!AC247)</f>
        <v>*</v>
      </c>
      <c r="J243" s="96">
        <f>IF(SP_SUL!AA247="","*",SP_SUL!AA247)</f>
        <v>1</v>
      </c>
      <c r="K243" s="97">
        <f>IF(SP_SUL!AD247="","*",SP_SUL!AD247)</f>
        <v>0.29166666666666669</v>
      </c>
    </row>
    <row r="244" spans="2:11" hidden="1">
      <c r="B244" s="94" t="str">
        <f>IF(SP_SUL!Y248="","*",SP_SUL!Y248)</f>
        <v>SIM</v>
      </c>
      <c r="C244" s="95">
        <f>IF(SP_SUL!B248="","*",SP_SUL!B248)</f>
        <v>46063</v>
      </c>
      <c r="D244" s="94" t="str">
        <f>IF(SP_SUL!D248="","*",SP_SUL!D248)</f>
        <v>V85</v>
      </c>
      <c r="E244" s="94" t="str">
        <f>IF(SP_SUL!H248="","*",SP_SUL!H248)</f>
        <v>K67ZEV-1</v>
      </c>
      <c r="F244" s="100" t="str">
        <f>IF(SP_SUL!M248="","*",SP_SUL!M248)</f>
        <v>ZEZ-ZXW</v>
      </c>
      <c r="G244" s="95" t="str">
        <f>IF(SP_SUL!I248="","*",SP_SUL!I248)</f>
        <v>K67ZEV-1</v>
      </c>
      <c r="H244" s="95" t="str">
        <f>IF(SP_SUL!AB248="","*",SP_SUL!AB248)</f>
        <v>FIXO</v>
      </c>
      <c r="I244" s="95" t="str">
        <f>IF(SP_SUL!AC248="","*",SP_SUL!AC248)</f>
        <v>*</v>
      </c>
      <c r="J244" s="96">
        <f>IF(SP_SUL!AA248="","*",SP_SUL!AA248)</f>
        <v>1</v>
      </c>
      <c r="K244" s="97">
        <f>IF(SP_SUL!AD248="","*",SP_SUL!AD248)</f>
        <v>0.29166666666666669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SIM</v>
      </c>
      <c r="C246" s="95">
        <f>IF(SP_SUL!B250="","*",SP_SUL!B250)</f>
        <v>46063</v>
      </c>
      <c r="D246" s="94" t="str">
        <f>IF(SP_SUL!D250="","*",SP_SUL!D250)</f>
        <v>MODERNIZAÇÃO SERRA</v>
      </c>
      <c r="E246" s="94" t="str">
        <f>IF(SP_SUL!H250="","*",SP_SUL!H250)</f>
        <v>-</v>
      </c>
      <c r="F246" s="100" t="str">
        <f>IF(SP_SUL!M250="","*",SP_SUL!M250)</f>
        <v>ZGP-ZPT</v>
      </c>
      <c r="G246" s="95" t="str">
        <f>IF(SP_SUL!I250="","*",SP_SUL!I250)</f>
        <v>-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-</v>
      </c>
      <c r="K246" s="97" t="str">
        <f>IF(SP_SUL!AD250="","*",SP_SUL!AD250)</f>
        <v>*</v>
      </c>
    </row>
    <row r="247" spans="2:11" hidden="1">
      <c r="B247" s="94" t="str">
        <f>IF(SP_SUL!Y251="","*",SP_SUL!Y251)</f>
        <v>SIM</v>
      </c>
      <c r="C247" s="95">
        <f>IF(SP_SUL!B251="","*",SP_SUL!B251)</f>
        <v>46063</v>
      </c>
      <c r="D247" s="94" t="str">
        <f>IF(SP_SUL!D251="","*",SP_SUL!D251)</f>
        <v>W62</v>
      </c>
      <c r="E247" s="94" t="str">
        <f>IF(SP_SUL!H251="","*",SP_SUL!H251)</f>
        <v>ZPT1051</v>
      </c>
      <c r="F247" s="100" t="str">
        <f>IF(SP_SUL!M251="","*",SP_SUL!M251)</f>
        <v>ZGP</v>
      </c>
      <c r="G247" s="95" t="str">
        <f>IF(SP_SUL!I251="","*",SP_SUL!I251)</f>
        <v>ZPTZDR</v>
      </c>
      <c r="H247" s="95" t="str">
        <f>IF(SP_SUL!AB251="","*",SP_SUL!AB251)</f>
        <v>FIXO</v>
      </c>
      <c r="I247" s="95" t="str">
        <f>IF(SP_SUL!AC251="","*",SP_SUL!AC251)</f>
        <v>*</v>
      </c>
      <c r="J247" s="96">
        <f>IF(SP_SUL!AA251="","*",SP_SUL!AA251)</f>
        <v>1</v>
      </c>
      <c r="K247" s="97">
        <f>IF(SP_SUL!AD251="","*",SP_SUL!AD251)</f>
        <v>0.29166666666666669</v>
      </c>
    </row>
    <row r="248" spans="2:11" hidden="1">
      <c r="B248" s="94" t="str">
        <f>IF(SP_SUL!Y252="","*",SP_SUL!Y252)</f>
        <v>OPORTUNIDADE</v>
      </c>
      <c r="C248" s="95">
        <f>IF(SP_SUL!B252="","*",SP_SUL!B252)</f>
        <v>46063</v>
      </c>
      <c r="D248" s="94" t="str">
        <f>IF(SP_SUL!D252="","*",SP_SUL!D252)</f>
        <v>DIEGO (TF-42)</v>
      </c>
      <c r="E248" s="94" t="str">
        <f>IF(SP_SUL!H252="","*",SP_SUL!H252)</f>
        <v>-</v>
      </c>
      <c r="F248" s="100" t="str">
        <f>IF(SP_SUL!M252="","*",SP_SUL!M252)</f>
        <v>PAT-ZGM</v>
      </c>
      <c r="G248" s="95" t="str">
        <f>IF(SP_SUL!I252="","*",SP_SUL!I252)</f>
        <v>-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-</v>
      </c>
      <c r="K248" s="97" t="str">
        <f>IF(SP_SUL!AD252="","*",SP_SUL!AD252)</f>
        <v>*</v>
      </c>
    </row>
    <row r="249" spans="2:11" hidden="1">
      <c r="B249" s="94" t="str">
        <f>IF(SP_SUL!Y253="","*",SP_SUL!Y253)</f>
        <v>OPORTUNIDADE</v>
      </c>
      <c r="C249" s="95">
        <f>IF(SP_SUL!B253="","*",SP_SUL!B253)</f>
        <v>46063</v>
      </c>
      <c r="D249" s="94" t="str">
        <f>IF(SP_SUL!D253="","*",SP_SUL!D253)</f>
        <v>EXPANSÃO TURMA 1</v>
      </c>
      <c r="E249" s="94" t="str">
        <f>IF(SP_SUL!H253="","*",SP_SUL!H253)</f>
        <v>-</v>
      </c>
      <c r="F249" s="100" t="str">
        <f>IF(SP_SUL!M253="","*",SP_SUL!M253)</f>
        <v>ZZV-ZPG</v>
      </c>
      <c r="G249" s="95" t="str">
        <f>IF(SP_SUL!I253="","*",SP_SUL!I253)</f>
        <v>-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-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*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-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*</v>
      </c>
      <c r="C252" s="95">
        <f>IF(SP_SUL!B256="","*",SP_SUL!B256)</f>
        <v>46064</v>
      </c>
      <c r="D252" s="94" t="str">
        <f>IF(SP_SUL!D256="","*",SP_SUL!D256)</f>
        <v>EXPANSÃO TURMA 1</v>
      </c>
      <c r="E252" s="94" t="str">
        <f>IF(SP_SUL!H256="","*",SP_SUL!H256)</f>
        <v>-</v>
      </c>
      <c r="F252" s="100" t="str">
        <f>IF(SP_SUL!M256="","*",SP_SUL!M256)</f>
        <v>ZCD</v>
      </c>
      <c r="G252" s="95" t="str">
        <f>IF(SP_SUL!I256="","*",SP_SUL!I256)</f>
        <v>-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*</v>
      </c>
      <c r="C253" s="95">
        <f>IF(SP_SUL!B257="","*",SP_SUL!B257)</f>
        <v>46064</v>
      </c>
      <c r="D253" s="94" t="str">
        <f>IF(SP_SUL!D257="","*",SP_SUL!D257)</f>
        <v>KLECIO (TP-699)</v>
      </c>
      <c r="E253" s="94" t="str">
        <f>IF(SP_SUL!H257="","*",SP_SUL!H257)</f>
        <v>-</v>
      </c>
      <c r="F253" s="100" t="str">
        <f>IF(SP_SUL!M257="","*",SP_SUL!M257)</f>
        <v>ZRX-ZRQ</v>
      </c>
      <c r="G253" s="95" t="str">
        <f>IF(SP_SUL!I257="","*",SP_SUL!I257)</f>
        <v>-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W58</v>
      </c>
      <c r="E254" s="94">
        <f>IF(SP_SUL!H258="","*",SP_SUL!H258)</f>
        <v>106109</v>
      </c>
      <c r="F254" s="100" t="str">
        <f>IF(SP_SUL!M258="","*",SP_SUL!M258)</f>
        <v>ZBM-ZHO</v>
      </c>
      <c r="G254" s="95">
        <f>IF(SP_SUL!I258="","*",SP_SUL!I258)</f>
        <v>106109</v>
      </c>
      <c r="H254" s="95" t="str">
        <f>IF(SP_SUL!AB258="","*",SP_SUL!AB258)</f>
        <v>FIXO + ESCALA</v>
      </c>
      <c r="I254" s="95" t="str">
        <f>IF(SP_SUL!AC258="","*",SP_SUL!AC258)</f>
        <v>-</v>
      </c>
      <c r="J254" s="96">
        <f>IF(SP_SUL!AA258="","*",SP_SUL!AA258)</f>
        <v>2</v>
      </c>
      <c r="K254" s="97">
        <f>IF(SP_SUL!AD258="","*",SP_SUL!AD258)</f>
        <v>0.29166666666666669</v>
      </c>
    </row>
    <row r="255" spans="2:11" hidden="1">
      <c r="B255" s="94" t="str">
        <f>IF(SP_SUL!Y259="","*",SP_SUL!Y259)</f>
        <v>*</v>
      </c>
      <c r="C255" s="95">
        <f>IF(SP_SUL!B259="","*",SP_SUL!B259)</f>
        <v>46064</v>
      </c>
      <c r="D255" s="94" t="str">
        <f>IF(SP_SUL!D259="","*",SP_SUL!D259)</f>
        <v>E42</v>
      </c>
      <c r="E255" s="94" t="str">
        <f>IF(SP_SUL!H259="","*",SP_SUL!H259)</f>
        <v>ZBV3</v>
      </c>
      <c r="F255" s="100" t="str">
        <f>IF(SP_SUL!M259="","*",SP_SUL!M259)</f>
        <v>ZBM</v>
      </c>
      <c r="G255" s="95" t="str">
        <f>IF(SP_SUL!I259="","*",SP_SUL!I259)</f>
        <v>ZBV3</v>
      </c>
      <c r="H255" s="95" t="str">
        <f>IF(SP_SUL!AB259="","*",SP_SUL!AB259)</f>
        <v>FIXO + ESCALA</v>
      </c>
      <c r="I255" s="95" t="str">
        <f>IF(SP_SUL!AC259="","*",SP_SUL!AC259)</f>
        <v>AGD ACIONAMENTO PCM</v>
      </c>
      <c r="J255" s="96" t="str">
        <f>IF(SP_SUL!AA259="","*",SP_SUL!AA259)</f>
        <v>2 Lucas + Escala</v>
      </c>
      <c r="K255" s="97">
        <f>IF(SP_SUL!AD259="","*",SP_SUL!AD259)</f>
        <v>0.41666666666666669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*</v>
      </c>
      <c r="C257" s="95">
        <f>IF(SP_SUL!B261="","*",SP_SUL!B261)</f>
        <v>46064</v>
      </c>
      <c r="D257" s="94" t="str">
        <f>IF(SP_SUL!D261="","*",SP_SUL!D261)</f>
        <v>EDSON (TP-780)</v>
      </c>
      <c r="E257" s="94" t="str">
        <f>IF(SP_SUL!H261="","*",SP_SUL!H261)</f>
        <v>-</v>
      </c>
      <c r="F257" s="100" t="str">
        <f>IF(SP_SUL!M261="","*",SP_SUL!M261)</f>
        <v>ZDS-ZQB</v>
      </c>
      <c r="G257" s="95" t="str">
        <f>IF(SP_SUL!I261="","*",SP_SUL!I261)</f>
        <v>-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*</v>
      </c>
      <c r="C258" s="95">
        <f>IF(SP_SUL!B262="","*",SP_SUL!B262)</f>
        <v>46064</v>
      </c>
      <c r="D258" s="94" t="str">
        <f>IF(SP_SUL!D262="","*",SP_SUL!D262)</f>
        <v>V93</v>
      </c>
      <c r="E258" s="94" t="str">
        <f>IF(SP_SUL!H262="","*",SP_SUL!H262)</f>
        <v>ZYU1</v>
      </c>
      <c r="F258" s="100" t="str">
        <f>IF(SP_SUL!M262="","*",SP_SUL!M262)</f>
        <v>ZYU-ZST</v>
      </c>
      <c r="G258" s="95" t="str">
        <f>IF(SP_SUL!I262="","*",SP_SUL!I262)</f>
        <v>ZYU1</v>
      </c>
      <c r="H258" s="95" t="str">
        <f>IF(SP_SUL!AB262="","*",SP_SUL!AB262)</f>
        <v>ESCALA</v>
      </c>
      <c r="I258" s="95" t="str">
        <f>IF(SP_SUL!AC262="","*",SP_SUL!AC262)</f>
        <v>*</v>
      </c>
      <c r="J258" s="96">
        <f>IF(SP_SUL!AA262="","*",SP_SUL!AA262)</f>
        <v>1</v>
      </c>
      <c r="K258" s="97">
        <f>IF(SP_SUL!AD262="","*",SP_SUL!AD262)</f>
        <v>0.29166666666666669</v>
      </c>
    </row>
    <row r="259" spans="2:11" hidden="1">
      <c r="B259" s="94" t="str">
        <f>IF(SP_SUL!Y263="","*",SP_SUL!Y263)</f>
        <v>*</v>
      </c>
      <c r="C259" s="95">
        <f>IF(SP_SUL!B263="","*",SP_SUL!B263)</f>
        <v>46064</v>
      </c>
      <c r="D259" s="94" t="str">
        <f>IF(SP_SUL!D263="","*",SP_SUL!D263)</f>
        <v>ROGÉRIO (TP-730)</v>
      </c>
      <c r="E259" s="94" t="str">
        <f>IF(SP_SUL!H263="","*",SP_SUL!H263)</f>
        <v>-</v>
      </c>
      <c r="F259" s="100" t="str">
        <f>IF(SP_SUL!M263="","*",SP_SUL!M263)</f>
        <v>ZYU-ZST</v>
      </c>
      <c r="G259" s="95" t="str">
        <f>IF(SP_SUL!I263="","*",SP_SUL!I263)</f>
        <v>-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-</v>
      </c>
      <c r="K259" s="97" t="str">
        <f>IF(SP_SUL!AD263="","*",SP_SUL!AD263)</f>
        <v>*</v>
      </c>
    </row>
    <row r="260" spans="2:11" hidden="1">
      <c r="B260" s="94" t="str">
        <f>IF(SP_SUL!Y264="","*",SP_SUL!Y264)</f>
        <v>*</v>
      </c>
      <c r="C260" s="95">
        <f>IF(SP_SUL!B264="","*",SP_SUL!B264)</f>
        <v>46064</v>
      </c>
      <c r="D260" s="94" t="str">
        <f>IF(SP_SUL!D264="","*",SP_SUL!D264)</f>
        <v>W59</v>
      </c>
      <c r="E260" s="94" t="str">
        <f>IF(SP_SUL!H264="","*",SP_SUL!H264)</f>
        <v>ZYU1</v>
      </c>
      <c r="F260" s="100" t="str">
        <f>IF(SP_SUL!M264="","*",SP_SUL!M264)</f>
        <v>ZYU</v>
      </c>
      <c r="G260" s="95" t="str">
        <f>IF(SP_SUL!I264="","*",SP_SUL!I264)</f>
        <v>ZYU1</v>
      </c>
      <c r="H260" s="95" t="str">
        <f>IF(SP_SUL!AB264="","*",SP_SUL!AB264)</f>
        <v>FIXO</v>
      </c>
      <c r="I260" s="95" t="str">
        <f>IF(SP_SUL!AC264="","*",SP_SUL!AC264)</f>
        <v>*</v>
      </c>
      <c r="J260" s="96">
        <f>IF(SP_SUL!AA264="","*",SP_SUL!AA264)</f>
        <v>1</v>
      </c>
      <c r="K260" s="97">
        <f>IF(SP_SUL!AD264="","*",SP_SUL!AD264)</f>
        <v>0.29166666666666669</v>
      </c>
    </row>
    <row r="261" spans="2:11" hidden="1">
      <c r="B261" s="94" t="str">
        <f>IF(SP_SUL!Y265="","*",SP_SUL!Y265)</f>
        <v>*</v>
      </c>
      <c r="C261" s="95">
        <f>IF(SP_SUL!B265="","*",SP_SUL!B265)</f>
        <v>46064</v>
      </c>
      <c r="D261" s="94" t="str">
        <f>IF(SP_SUL!D265="","*",SP_SUL!D265)</f>
        <v>ROBSON (TP-729)</v>
      </c>
      <c r="E261" s="94" t="str">
        <f>IF(SP_SUL!H265="","*",SP_SUL!H265)</f>
        <v>-</v>
      </c>
      <c r="F261" s="100" t="str">
        <f>IF(SP_SUL!M265="","*",SP_SUL!M265)</f>
        <v>ZDY-ZFY</v>
      </c>
      <c r="G261" s="95" t="str">
        <f>IF(SP_SUL!I265="","*",SP_SUL!I265)</f>
        <v>-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*</v>
      </c>
      <c r="C263" s="95">
        <f>IF(SP_SUL!B267="","*",SP_SUL!B267)</f>
        <v>46064</v>
      </c>
      <c r="D263" s="94" t="str">
        <f>IF(SP_SUL!D267="","*",SP_SUL!D267)</f>
        <v>E17</v>
      </c>
      <c r="E263" s="94" t="str">
        <f>IF(SP_SUL!H267="","*",SP_SUL!H267)</f>
        <v>102ZKW2</v>
      </c>
      <c r="F263" s="100" t="str">
        <f>IF(SP_SUL!M267="","*",SP_SUL!M267)</f>
        <v>ZKW-ZLU</v>
      </c>
      <c r="G263" s="95" t="str">
        <f>IF(SP_SUL!I267="","*",SP_SUL!I267)</f>
        <v>102ZKW2</v>
      </c>
      <c r="H263" s="95" t="str">
        <f>IF(SP_SUL!AB267="","*",SP_SUL!AB267)</f>
        <v>FIXO</v>
      </c>
      <c r="I263" s="95" t="str">
        <f>IF(SP_SUL!AC267="","*",SP_SUL!AC267)</f>
        <v>*</v>
      </c>
      <c r="J263" s="96">
        <f>IF(SP_SUL!AA267="","*",SP_SUL!AA267)</f>
        <v>1</v>
      </c>
      <c r="K263" s="97">
        <f>IF(SP_SUL!AD267="","*",SP_SUL!AD267)</f>
        <v>0.35416666666666669</v>
      </c>
    </row>
    <row r="264" spans="2:11" hidden="1">
      <c r="B264" s="94" t="str">
        <f>IF(SP_SUL!Y268="","*",SP_SUL!Y268)</f>
        <v>*</v>
      </c>
      <c r="C264" s="95">
        <f>IF(SP_SUL!B268="","*",SP_SUL!B268)</f>
        <v>46064</v>
      </c>
      <c r="D264" s="94" t="str">
        <f>IF(SP_SUL!D268="","*",SP_SUL!D268)</f>
        <v>EDSON (TP-719)</v>
      </c>
      <c r="E264" s="94" t="str">
        <f>IF(SP_SUL!H268="","*",SP_SUL!H268)</f>
        <v>-</v>
      </c>
      <c r="F264" s="100" t="str">
        <f>IF(SP_SUL!M268="","*",SP_SUL!M268)</f>
        <v>ZKW-ZLU</v>
      </c>
      <c r="G264" s="95" t="str">
        <f>IF(SP_SUL!I268="","*",SP_SUL!I268)</f>
        <v>-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-</v>
      </c>
      <c r="K264" s="97" t="str">
        <f>IF(SP_SUL!AD268="","*",SP_SUL!AD268)</f>
        <v>*</v>
      </c>
    </row>
    <row r="265" spans="2:11" hidden="1">
      <c r="B265" s="94" t="str">
        <f>IF(SP_SUL!Y269="","*",SP_SUL!Y269)</f>
        <v>*</v>
      </c>
      <c r="C265" s="95">
        <f>IF(SP_SUL!B269="","*",SP_SUL!B269)</f>
        <v>46064</v>
      </c>
      <c r="D265" s="94" t="str">
        <f>IF(SP_SUL!D269="","*",SP_SUL!D269)</f>
        <v>CLEBISON (TP-728)</v>
      </c>
      <c r="E265" s="94" t="str">
        <f>IF(SP_SUL!H269="","*",SP_SUL!H269)</f>
        <v>-</v>
      </c>
      <c r="F265" s="100" t="str">
        <f>IF(SP_SUL!M269="","*",SP_SUL!M269)</f>
        <v>ZKW-ZLU</v>
      </c>
      <c r="G265" s="95" t="str">
        <f>IF(SP_SUL!I269="","*",SP_SUL!I269)</f>
        <v>-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-</v>
      </c>
      <c r="K265" s="97" t="str">
        <f>IF(SP_SUL!AD269="","*",SP_SUL!AD269)</f>
        <v>*</v>
      </c>
    </row>
    <row r="266" spans="2:11" hidden="1">
      <c r="B266" s="94" t="str">
        <f>IF(SP_SUL!Y270="","*",SP_SUL!Y270)</f>
        <v>*</v>
      </c>
      <c r="C266" s="95">
        <f>IF(SP_SUL!B270="","*",SP_SUL!B270)</f>
        <v>46064</v>
      </c>
      <c r="D266" s="94" t="str">
        <f>IF(SP_SUL!D270="","*",SP_SUL!D270)</f>
        <v>ISMAEL(TP-726)</v>
      </c>
      <c r="E266" s="94" t="str">
        <f>IF(SP_SUL!H270="","*",SP_SUL!H270)</f>
        <v>*</v>
      </c>
      <c r="F266" s="100" t="str">
        <f>IF(SP_SUL!M270="","*",SP_SUL!M270)</f>
        <v>ZKW-ZLU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-</v>
      </c>
      <c r="K266" s="97" t="str">
        <f>IF(SP_SUL!AD270="","*",SP_SUL!AD270)</f>
        <v>*</v>
      </c>
    </row>
    <row r="267" spans="2:11" hidden="1">
      <c r="B267" s="94" t="str">
        <f>IF(SP_SUL!Y271="","*",SP_SUL!Y271)</f>
        <v>*</v>
      </c>
      <c r="C267" s="95">
        <f>IF(SP_SUL!B271="","*",SP_SUL!B271)</f>
        <v>46064</v>
      </c>
      <c r="D267" s="94" t="str">
        <f>IF(SP_SUL!D271="","*",SP_SUL!D271)</f>
        <v>V89</v>
      </c>
      <c r="E267" s="94" t="str">
        <f>IF(SP_SUL!H271="","*",SP_SUL!H271)</f>
        <v>102ZKW2</v>
      </c>
      <c r="F267" s="100" t="str">
        <f>IF(SP_SUL!M271="","*",SP_SUL!M271)</f>
        <v>ZKW-ZLU</v>
      </c>
      <c r="G267" s="95" t="str">
        <f>IF(SP_SUL!I271="","*",SP_SUL!I271)</f>
        <v>102ZKW2</v>
      </c>
      <c r="H267" s="95" t="str">
        <f>IF(SP_SUL!AB271="","*",SP_SUL!AB271)</f>
        <v>FIXO</v>
      </c>
      <c r="I267" s="95" t="str">
        <f>IF(SP_SUL!AC271="","*",SP_SUL!AC271)</f>
        <v>*</v>
      </c>
      <c r="J267" s="96">
        <f>IF(SP_SUL!AA271="","*",SP_SUL!AA271)</f>
        <v>1</v>
      </c>
      <c r="K267" s="97">
        <f>IF(SP_SUL!AD271="","*",SP_SUL!AD271)</f>
        <v>0.35416666666666669</v>
      </c>
    </row>
    <row r="268" spans="2:11" hidden="1">
      <c r="B268" s="94" t="str">
        <f>IF(SP_SUL!Y272="","*",SP_SUL!Y272)</f>
        <v>*</v>
      </c>
      <c r="C268" s="95">
        <f>IF(SP_SUL!B272="","*",SP_SUL!B272)</f>
        <v>46064</v>
      </c>
      <c r="D268" s="94" t="str">
        <f>IF(SP_SUL!D272="","*",SP_SUL!D272)</f>
        <v>W60</v>
      </c>
      <c r="E268" s="94" t="str">
        <f>IF(SP_SUL!H272="","*",SP_SUL!H272)</f>
        <v>ZEM1302</v>
      </c>
      <c r="F268" s="100" t="str">
        <f>IF(SP_SUL!M272="","*",SP_SUL!M272)</f>
        <v>ZLU-ZWI</v>
      </c>
      <c r="G268" s="95" t="str">
        <f>IF(SP_SUL!I272="","*",SP_SUL!I272)</f>
        <v>102ZKW2</v>
      </c>
      <c r="H268" s="95" t="str">
        <f>IF(SP_SUL!AB272="","*",SP_SUL!AB272)</f>
        <v>FIXO</v>
      </c>
      <c r="I268" s="95" t="str">
        <f>IF(SP_SUL!AC272="","*",SP_SUL!AC272)</f>
        <v>*</v>
      </c>
      <c r="J268" s="96">
        <f>IF(SP_SUL!AA272="","*",SP_SUL!AA272)</f>
        <v>1</v>
      </c>
      <c r="K268" s="97">
        <f>IF(SP_SUL!AD272="","*",SP_SUL!AD272)</f>
        <v>0.29166666666666669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*</v>
      </c>
      <c r="C270" s="95">
        <f>IF(SP_SUL!B274="","*",SP_SUL!B274)</f>
        <v>46064</v>
      </c>
      <c r="D270" s="94" t="str">
        <f>IF(SP_SUL!D274="","*",SP_SUL!D274)</f>
        <v>CAIQUE (TMA-677)</v>
      </c>
      <c r="E270" s="94" t="str">
        <f>IF(SP_SUL!H274="","*",SP_SUL!H274)</f>
        <v>-</v>
      </c>
      <c r="F270" s="100" t="str">
        <f>IF(SP_SUL!M274="","*",SP_SUL!M274)</f>
        <v>ZWI-ZEM</v>
      </c>
      <c r="G270" s="95" t="str">
        <f>IF(SP_SUL!I274="","*",SP_SUL!I274)</f>
        <v>-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*</v>
      </c>
      <c r="C271" s="95">
        <f>IF(SP_SUL!B275="","*",SP_SUL!B275)</f>
        <v>46064</v>
      </c>
      <c r="D271" s="94" t="str">
        <f>IF(SP_SUL!D275="","*",SP_SUL!D275)</f>
        <v>ADENISON (TP-810)</v>
      </c>
      <c r="E271" s="94" t="str">
        <f>IF(SP_SUL!H275="","*",SP_SUL!H275)</f>
        <v>-</v>
      </c>
      <c r="F271" s="100" t="str">
        <f>IF(SP_SUL!M275="","*",SP_SUL!M275)</f>
        <v>ZWI-ZEM</v>
      </c>
      <c r="G271" s="95" t="str">
        <f>IF(SP_SUL!I275="","*",SP_SUL!I275)</f>
        <v>-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FIXO</v>
      </c>
      <c r="I272" s="95" t="str">
        <f>IF(SP_SUL!AC276="","*",SP_SUL!AC276)</f>
        <v>*</v>
      </c>
      <c r="J272" s="96">
        <f>IF(SP_SUL!AA276="","*",SP_SUL!AA276)</f>
        <v>1</v>
      </c>
      <c r="K272" s="97">
        <f>IF(SP_SUL!AD276="","*",SP_SUL!AD276)</f>
        <v>0.3125</v>
      </c>
    </row>
    <row r="273" spans="2:11" hidden="1">
      <c r="B273" s="94" t="str">
        <f>IF(SP_SUL!Y277="","*",SP_SUL!Y277)</f>
        <v>*</v>
      </c>
      <c r="C273" s="95">
        <f>IF(SP_SUL!B277="","*",SP_SUL!B277)</f>
        <v>46064</v>
      </c>
      <c r="D273" s="94" t="str">
        <f>IF(SP_SUL!D277="","*",SP_SUL!D277)</f>
        <v>W95</v>
      </c>
      <c r="E273" s="94" t="str">
        <f>IF(SP_SUL!H277="","*",SP_SUL!H277)</f>
        <v>Z3ZEV</v>
      </c>
      <c r="F273" s="100" t="str">
        <f>IF(SP_SUL!M277="","*",SP_SUL!M277)</f>
        <v>ZEV-ZTP</v>
      </c>
      <c r="G273" s="95" t="str">
        <f>IF(SP_SUL!I277="","*",SP_SUL!I277)</f>
        <v>ZPT</v>
      </c>
      <c r="H273" s="95" t="str">
        <f>IF(SP_SUL!AB277="","*",SP_SUL!AB277)</f>
        <v>FIXO</v>
      </c>
      <c r="I273" s="95" t="str">
        <f>IF(SP_SUL!AC277="","*",SP_SUL!AC277)</f>
        <v>*</v>
      </c>
      <c r="J273" s="96">
        <f>IF(SP_SUL!AA277="","*",SP_SUL!AA277)</f>
        <v>1</v>
      </c>
      <c r="K273" s="97">
        <f>IF(SP_SUL!AD277="","*",SP_SUL!AD277)</f>
        <v>0.29166666666666669</v>
      </c>
    </row>
    <row r="274" spans="2:11" hidden="1">
      <c r="B274" s="94" t="str">
        <f>IF(SP_SUL!Y278="","*",SP_SUL!Y278)</f>
        <v>*</v>
      </c>
      <c r="C274" s="95">
        <f>IF(SP_SUL!B278="","*",SP_SUL!B278)</f>
        <v>46064</v>
      </c>
      <c r="D274" s="94" t="str">
        <f>IF(SP_SUL!D278="","*",SP_SUL!D278)</f>
        <v>A84</v>
      </c>
      <c r="E274" s="94" t="str">
        <f>IF(SP_SUL!H278="","*",SP_SUL!H278)</f>
        <v>ZEV-2</v>
      </c>
      <c r="F274" s="100" t="str">
        <f>IF(SP_SUL!M278="","*",SP_SUL!M278)</f>
        <v>ZEV-ZPT</v>
      </c>
      <c r="G274" s="95" t="str">
        <f>IF(SP_SUL!I278="","*",SP_SUL!I278)</f>
        <v>ZPT109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-</v>
      </c>
      <c r="K274" s="97" t="str">
        <f>IF(SP_SUL!AD278="","*",SP_SUL!AD278)</f>
        <v>*</v>
      </c>
    </row>
    <row r="275" spans="2:11" hidden="1">
      <c r="B275" s="94" t="str">
        <f>IF(SP_SUL!Y279="","*",SP_SUL!Y279)</f>
        <v>*</v>
      </c>
      <c r="C275" s="95">
        <f>IF(SP_SUL!B279="","*",SP_SUL!B279)</f>
        <v>46064</v>
      </c>
      <c r="D275" s="94" t="str">
        <f>IF(SP_SUL!D279="","*",SP_SUL!D279)</f>
        <v>DIEGO (TF-42)</v>
      </c>
      <c r="E275" s="94" t="str">
        <f>IF(SP_SUL!H279="","*",SP_SUL!H279)</f>
        <v>-</v>
      </c>
      <c r="F275" s="100" t="str">
        <f>IF(SP_SUL!M279="","*",SP_SUL!M279)</f>
        <v>PAT-ZGM</v>
      </c>
      <c r="G275" s="95" t="str">
        <f>IF(SP_SUL!I279="","*",SP_SUL!I279)</f>
        <v>-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-</v>
      </c>
      <c r="K275" s="97" t="str">
        <f>IF(SP_SUL!AD279="","*",SP_SUL!AD279)</f>
        <v>*</v>
      </c>
    </row>
    <row r="276" spans="2:11" hidden="1">
      <c r="B276" s="94" t="str">
        <f>IF(SP_SUL!Y280="","*",SP_SUL!Y280)</f>
        <v>*</v>
      </c>
      <c r="C276" s="95">
        <f>IF(SP_SUL!B280="","*",SP_SUL!B280)</f>
        <v>46064</v>
      </c>
      <c r="D276" s="94" t="str">
        <f>IF(SP_SUL!D280="","*",SP_SUL!D280)</f>
        <v>EXPANSÃO TURMA 1</v>
      </c>
      <c r="E276" s="94" t="str">
        <f>IF(SP_SUL!H280="","*",SP_SUL!H280)</f>
        <v>-</v>
      </c>
      <c r="F276" s="100" t="str">
        <f>IF(SP_SUL!M280="","*",SP_SUL!M280)</f>
        <v>ZZV-ZPG</v>
      </c>
      <c r="G276" s="95" t="str">
        <f>IF(SP_SUL!I280="","*",SP_SUL!I280)</f>
        <v>-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*</v>
      </c>
      <c r="C277" s="95">
        <f>IF(SP_SUL!B281="","*",SP_SUL!B281)</f>
        <v>46064</v>
      </c>
      <c r="D277" s="94" t="str">
        <f>IF(SP_SUL!D281="","*",SP_SUL!D281)</f>
        <v>EXPANSÃO TURMA 1</v>
      </c>
      <c r="E277" s="94" t="str">
        <f>IF(SP_SUL!H281="","*",SP_SUL!H281)</f>
        <v>-</v>
      </c>
      <c r="F277" s="100" t="str">
        <f>IF(SP_SUL!M281="","*",SP_SUL!M281)</f>
        <v>ZZV-ZPG</v>
      </c>
      <c r="G277" s="95" t="str">
        <f>IF(SP_SUL!I281="","*",SP_SUL!I281)</f>
        <v>-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 t="str">
        <f>IF(SP_SUL!B283="","*",SP_SUL!B283)</f>
        <v>*</v>
      </c>
      <c r="D279" s="94" t="str">
        <f>IF(SP_SUL!D283="","*",SP_SUL!D283)</f>
        <v>*</v>
      </c>
      <c r="E279" s="94" t="str">
        <f>IF(SP_SUL!H283="","*",SP_SUL!H283)</f>
        <v>*</v>
      </c>
      <c r="F279" s="100" t="str">
        <f>IF(SP_SUL!M283="","*",SP_SUL!M283)</f>
        <v>-</v>
      </c>
      <c r="G279" s="95" t="str">
        <f>IF(SP_SUL!I283="","*",SP_SUL!I283)</f>
        <v>*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*</v>
      </c>
      <c r="C280" s="95" t="str">
        <f>IF(SP_SUL!B284="","*",SP_SUL!B284)</f>
        <v>*</v>
      </c>
      <c r="D280" s="94" t="str">
        <f>IF(SP_SUL!D284="","*",SP_SUL!D284)</f>
        <v>*</v>
      </c>
      <c r="E280" s="94" t="str">
        <f>IF(SP_SUL!H284="","*",SP_SUL!H284)</f>
        <v>*</v>
      </c>
      <c r="F280" s="100" t="str">
        <f>IF(SP_SUL!M284="","*",SP_SUL!M284)</f>
        <v>-</v>
      </c>
      <c r="G280" s="95" t="str">
        <f>IF(SP_SUL!I284="","*",SP_SUL!I284)</f>
        <v>*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*</v>
      </c>
      <c r="E281" s="94" t="str">
        <f>IF(SP_SUL!H285="","*",SP_SUL!H285)</f>
        <v>*</v>
      </c>
      <c r="F281" s="100" t="str">
        <f>IF(SP_SUL!M285="","*",SP_SUL!M285)</f>
        <v>-</v>
      </c>
      <c r="G281" s="95" t="str">
        <f>IF(SP_SUL!I285="","*",SP_SUL!I285)</f>
        <v>*</v>
      </c>
      <c r="H281" s="95" t="str">
        <f>IF(SP_SUL!AB285="","*",SP_SUL!AB285)</f>
        <v>*</v>
      </c>
      <c r="I281" s="95" t="str">
        <f>IF(SP_SUL!AC285="","*",SP_SUL!AC285)</f>
        <v>*</v>
      </c>
      <c r="J281" s="96" t="str">
        <f>IF(SP_SUL!AA285="","*",SP_SUL!AA285)</f>
        <v>*</v>
      </c>
      <c r="K281" s="97" t="str">
        <f>IF(SP_SUL!AD285="","*",SP_SUL!AD285)</f>
        <v>*</v>
      </c>
    </row>
    <row r="282" spans="2:11" hidden="1">
      <c r="B282" s="94" t="str">
        <f>IF(SP_SUL!Y286="","*",SP_SUL!Y286)</f>
        <v>*</v>
      </c>
      <c r="C282" s="95" t="str">
        <f>IF(SP_SUL!B286="","*",SP_SUL!B286)</f>
        <v>*</v>
      </c>
      <c r="D282" s="94" t="str">
        <f>IF(SP_SUL!D286="","*",SP_SUL!D286)</f>
        <v>*</v>
      </c>
      <c r="E282" s="94" t="str">
        <f>IF(SP_SUL!H286="","*",SP_SUL!H286)</f>
        <v>*</v>
      </c>
      <c r="F282" s="100" t="str">
        <f>IF(SP_SUL!M286="","*",SP_SUL!M286)</f>
        <v>-</v>
      </c>
      <c r="G282" s="95" t="str">
        <f>IF(SP_SUL!I286="","*",SP_SUL!I286)</f>
        <v>*</v>
      </c>
      <c r="H282" s="95" t="str">
        <f>IF(SP_SUL!AB286="","*",SP_SUL!AB286)</f>
        <v>*</v>
      </c>
      <c r="I282" s="95" t="str">
        <f>IF(SP_SUL!AC286="","*",SP_SUL!AC286)</f>
        <v>*</v>
      </c>
      <c r="J282" s="96" t="str">
        <f>IF(SP_SUL!AA286="","*",SP_SUL!AA286)</f>
        <v>*</v>
      </c>
      <c r="K282" s="97" t="str">
        <f>IF(SP_SUL!AD286="","*",SP_SUL!AD286)</f>
        <v>*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*</v>
      </c>
      <c r="C284" s="95" t="str">
        <f>IF(SP_SUL!B288="","*",SP_SUL!B288)</f>
        <v>*</v>
      </c>
      <c r="D284" s="94" t="str">
        <f>IF(SP_SUL!D288="","*",SP_SUL!D288)</f>
        <v>*</v>
      </c>
      <c r="E284" s="94" t="str">
        <f>IF(SP_SUL!H288="","*",SP_SUL!H288)</f>
        <v>*</v>
      </c>
      <c r="F284" s="100" t="str">
        <f>IF(SP_SUL!M288="","*",SP_SUL!M288)</f>
        <v>-</v>
      </c>
      <c r="G284" s="95" t="str">
        <f>IF(SP_SUL!I288="","*",SP_SUL!I288)</f>
        <v>*</v>
      </c>
      <c r="H284" s="95" t="str">
        <f>IF(SP_SUL!AB288="","*",SP_SUL!AB288)</f>
        <v>*</v>
      </c>
      <c r="I284" s="95" t="str">
        <f>IF(SP_SUL!AC288="","*",SP_SUL!AC288)</f>
        <v>*</v>
      </c>
      <c r="J284" s="96" t="str">
        <f>IF(SP_SUL!AA288="","*",SP_SUL!AA288)</f>
        <v>*</v>
      </c>
      <c r="K284" s="97" t="str">
        <f>IF(SP_SUL!AD288="","*",SP_SUL!AD288)</f>
        <v>*</v>
      </c>
    </row>
    <row r="285" spans="2:11" hidden="1">
      <c r="B285" s="94" t="str">
        <f>IF(SP_SUL!Y289="","*",SP_SUL!Y289)</f>
        <v>*</v>
      </c>
      <c r="C285" s="95" t="str">
        <f>IF(SP_SUL!B289="","*",SP_SUL!B289)</f>
        <v>*</v>
      </c>
      <c r="D285" s="94" t="str">
        <f>IF(SP_SUL!D289="","*",SP_SUL!D289)</f>
        <v>*</v>
      </c>
      <c r="E285" s="94" t="str">
        <f>IF(SP_SUL!H289="","*",SP_SUL!H289)</f>
        <v>*</v>
      </c>
      <c r="F285" s="100" t="str">
        <f>IF(SP_SUL!M289="","*",SP_SUL!M289)</f>
        <v>-</v>
      </c>
      <c r="G285" s="95" t="str">
        <f>IF(SP_SUL!I289="","*",SP_SUL!I289)</f>
        <v>*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*</v>
      </c>
      <c r="K285" s="97" t="str">
        <f>IF(SP_SUL!AD289="","*",SP_SUL!AD289)</f>
        <v>*</v>
      </c>
    </row>
    <row r="286" spans="2:11" hidden="1">
      <c r="B286" s="94" t="str">
        <f>IF(SP_SUL!Y290="","*",SP_SUL!Y290)</f>
        <v>*</v>
      </c>
      <c r="C286" s="95" t="str">
        <f>IF(SP_SUL!B290="","*",SP_SUL!B290)</f>
        <v>*</v>
      </c>
      <c r="D286" s="94" t="str">
        <f>IF(SP_SUL!D290="","*",SP_SUL!D290)</f>
        <v>*</v>
      </c>
      <c r="E286" s="94" t="str">
        <f>IF(SP_SUL!H290="","*",SP_SUL!H290)</f>
        <v>*</v>
      </c>
      <c r="F286" s="100" t="str">
        <f>IF(SP_SUL!M290="","*",SP_SUL!M290)</f>
        <v>-</v>
      </c>
      <c r="G286" s="95" t="str">
        <f>IF(SP_SUL!I290="","*",SP_SUL!I290)</f>
        <v>*</v>
      </c>
      <c r="H286" s="95" t="str">
        <f>IF(SP_SUL!AB290="","*",SP_SUL!AB290)</f>
        <v>*</v>
      </c>
      <c r="I286" s="95" t="str">
        <f>IF(SP_SUL!AC290="","*",SP_SUL!AC290)</f>
        <v>*</v>
      </c>
      <c r="J286" s="96" t="str">
        <f>IF(SP_SUL!AA290="","*",SP_SUL!AA290)</f>
        <v>*</v>
      </c>
      <c r="K286" s="97" t="str">
        <f>IF(SP_SUL!AD290="","*",SP_SUL!AD290)</f>
        <v>*</v>
      </c>
    </row>
    <row r="287" spans="2:11" hidden="1">
      <c r="B287" s="94" t="str">
        <f>IF(SP_SUL!Y291="","*",SP_SUL!Y291)</f>
        <v>*</v>
      </c>
      <c r="C287" s="95" t="str">
        <f>IF(SP_SUL!B291="","*",SP_SUL!B291)</f>
        <v>*</v>
      </c>
      <c r="D287" s="94" t="str">
        <f>IF(SP_SUL!D291="","*",SP_SUL!D291)</f>
        <v>*</v>
      </c>
      <c r="E287" s="94" t="str">
        <f>IF(SP_SUL!H291="","*",SP_SUL!H291)</f>
        <v>*</v>
      </c>
      <c r="F287" s="100" t="str">
        <f>IF(SP_SUL!M291="","*",SP_SUL!M291)</f>
        <v>-</v>
      </c>
      <c r="G287" s="95" t="str">
        <f>IF(SP_SUL!I291="","*",SP_SUL!I291)</f>
        <v>*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*</v>
      </c>
      <c r="C289" s="95" t="str">
        <f>IF(SP_SUL!B293="","*",SP_SUL!B293)</f>
        <v>*</v>
      </c>
      <c r="D289" s="94" t="str">
        <f>IF(SP_SUL!D293="","*",SP_SUL!D293)</f>
        <v>*</v>
      </c>
      <c r="E289" s="94" t="str">
        <f>IF(SP_SUL!H293="","*",SP_SUL!H293)</f>
        <v>*</v>
      </c>
      <c r="F289" s="100" t="str">
        <f>IF(SP_SUL!M293="","*",SP_SUL!M293)</f>
        <v>-</v>
      </c>
      <c r="G289" s="95" t="str">
        <f>IF(SP_SUL!I293="","*",SP_SUL!I293)</f>
        <v>*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*</v>
      </c>
      <c r="K289" s="97" t="str">
        <f>IF(SP_SUL!AD293="","*",SP_SUL!AD293)</f>
        <v>*</v>
      </c>
    </row>
    <row r="290" spans="2:11" hidden="1">
      <c r="B290" s="94" t="str">
        <f>IF(SP_SUL!Y294="","*",SP_SUL!Y294)</f>
        <v>*</v>
      </c>
      <c r="C290" s="95" t="str">
        <f>IF(SP_SUL!B294="","*",SP_SUL!B294)</f>
        <v>*</v>
      </c>
      <c r="D290" s="94" t="str">
        <f>IF(SP_SUL!D294="","*",SP_SUL!D294)</f>
        <v>*</v>
      </c>
      <c r="E290" s="94" t="str">
        <f>IF(SP_SUL!H294="","*",SP_SUL!H294)</f>
        <v>*</v>
      </c>
      <c r="F290" s="100" t="str">
        <f>IF(SP_SUL!M294="","*",SP_SUL!M294)</f>
        <v>-</v>
      </c>
      <c r="G290" s="95" t="str">
        <f>IF(SP_SUL!I294="","*",SP_SUL!I294)</f>
        <v>*</v>
      </c>
      <c r="H290" s="95" t="str">
        <f>IF(SP_SUL!AB294="","*",SP_SUL!AB294)</f>
        <v>*</v>
      </c>
      <c r="I290" s="95" t="str">
        <f>IF(SP_SUL!AC294="","*",SP_SUL!AC294)</f>
        <v>*</v>
      </c>
      <c r="J290" s="96" t="str">
        <f>IF(SP_SUL!AA294="","*",SP_SUL!AA294)</f>
        <v>*</v>
      </c>
      <c r="K290" s="97" t="str">
        <f>IF(SP_SUL!AD294="","*",SP_SUL!AD294)</f>
        <v>*</v>
      </c>
    </row>
    <row r="291" spans="2:11" hidden="1">
      <c r="B291" s="94" t="str">
        <f>IF(SP_SUL!Y295="","*",SP_SUL!Y295)</f>
        <v>*</v>
      </c>
      <c r="C291" s="95" t="str">
        <f>IF(SP_SUL!B295="","*",SP_SUL!B295)</f>
        <v>*</v>
      </c>
      <c r="D291" s="94" t="str">
        <f>IF(SP_SUL!D295="","*",SP_SUL!D295)</f>
        <v>*</v>
      </c>
      <c r="E291" s="94" t="str">
        <f>IF(SP_SUL!H295="","*",SP_SUL!H295)</f>
        <v>*</v>
      </c>
      <c r="F291" s="100" t="str">
        <f>IF(SP_SUL!M295="","*",SP_SUL!M295)</f>
        <v>-</v>
      </c>
      <c r="G291" s="95" t="str">
        <f>IF(SP_SUL!I295="","*",SP_SUL!I295)</f>
        <v>*</v>
      </c>
      <c r="H291" s="95" t="str">
        <f>IF(SP_SUL!AB295="","*",SP_SUL!AB295)</f>
        <v>*</v>
      </c>
      <c r="I291" s="95" t="str">
        <f>IF(SP_SUL!AC295="","*",SP_SUL!AC295)</f>
        <v>*</v>
      </c>
      <c r="J291" s="96" t="str">
        <f>IF(SP_SUL!AA295="","*",SP_SUL!AA295)</f>
        <v>*</v>
      </c>
      <c r="K291" s="97" t="str">
        <f>IF(SP_SUL!AD295="","*",SP_SUL!AD295)</f>
        <v>*</v>
      </c>
    </row>
    <row r="292" spans="2:11" hidden="1">
      <c r="B292" s="94" t="str">
        <f>IF(SP_SUL!Y296="","*",SP_SUL!Y296)</f>
        <v>*</v>
      </c>
      <c r="C292" s="95" t="str">
        <f>IF(SP_SUL!B296="","*",SP_SUL!B296)</f>
        <v>*</v>
      </c>
      <c r="D292" s="94" t="str">
        <f>IF(SP_SUL!D296="","*",SP_SUL!D296)</f>
        <v>*</v>
      </c>
      <c r="E292" s="94" t="str">
        <f>IF(SP_SUL!H296="","*",SP_SUL!H296)</f>
        <v>*</v>
      </c>
      <c r="F292" s="100" t="str">
        <f>IF(SP_SUL!M296="","*",SP_SUL!M296)</f>
        <v>-</v>
      </c>
      <c r="G292" s="95" t="str">
        <f>IF(SP_SUL!I296="","*",SP_SUL!I296)</f>
        <v>*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*</v>
      </c>
      <c r="K292" s="97" t="str">
        <f>IF(SP_SUL!AD296="","*",SP_SUL!AD296)</f>
        <v>*</v>
      </c>
    </row>
    <row r="293" spans="2:11" hidden="1">
      <c r="B293" s="94" t="str">
        <f>IF(SP_SUL!Y297="","*",SP_SUL!Y297)</f>
        <v>*</v>
      </c>
      <c r="C293" s="95" t="str">
        <f>IF(SP_SUL!B297="","*",SP_SUL!B297)</f>
        <v>*</v>
      </c>
      <c r="D293" s="94" t="str">
        <f>IF(SP_SUL!D297="","*",SP_SUL!D297)</f>
        <v>*</v>
      </c>
      <c r="E293" s="94" t="str">
        <f>IF(SP_SUL!H297="","*",SP_SUL!H297)</f>
        <v>*</v>
      </c>
      <c r="F293" s="100" t="str">
        <f>IF(SP_SUL!M297="","*",SP_SUL!M297)</f>
        <v>-</v>
      </c>
      <c r="G293" s="95" t="str">
        <f>IF(SP_SUL!I297="","*",SP_SUL!I297)</f>
        <v>*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*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 t="str">
        <f>IF(SP_SUL!B298="","*",SP_SUL!B298)</f>
        <v>*</v>
      </c>
      <c r="D294" s="94" t="str">
        <f>IF(SP_SUL!D298="","*",SP_SUL!D298)</f>
        <v>*</v>
      </c>
      <c r="E294" s="94" t="str">
        <f>IF(SP_SUL!H298="","*",SP_SUL!H298)</f>
        <v>*</v>
      </c>
      <c r="F294" s="100" t="str">
        <f>IF(SP_SUL!M298="","*",SP_SUL!M298)</f>
        <v>-</v>
      </c>
      <c r="G294" s="95" t="str">
        <f>IF(SP_SUL!I298="","*",SP_SUL!I298)</f>
        <v>*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*</v>
      </c>
      <c r="C296" s="95" t="str">
        <f>IF(SP_SUL!B300="","*",SP_SUL!B300)</f>
        <v>*</v>
      </c>
      <c r="D296" s="94" t="str">
        <f>IF(SP_SUL!D300="","*",SP_SUL!D300)</f>
        <v>*</v>
      </c>
      <c r="E296" s="94" t="str">
        <f>IF(SP_SUL!H300="","*",SP_SUL!H300)</f>
        <v>*</v>
      </c>
      <c r="F296" s="100" t="str">
        <f>IF(SP_SUL!M300="","*",SP_SUL!M300)</f>
        <v>-</v>
      </c>
      <c r="G296" s="95" t="str">
        <f>IF(SP_SUL!I300="","*",SP_SUL!I300)</f>
        <v>*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*</v>
      </c>
      <c r="K296" s="97" t="str">
        <f>IF(SP_SUL!AD300="","*",SP_SUL!AD300)</f>
        <v>*</v>
      </c>
    </row>
    <row r="297" spans="2:11" hidden="1">
      <c r="B297" s="94" t="str">
        <f>IF(SP_SUL!Y301="","*",SP_SUL!Y301)</f>
        <v>*</v>
      </c>
      <c r="C297" s="95" t="str">
        <f>IF(SP_SUL!B301="","*",SP_SUL!B301)</f>
        <v>*</v>
      </c>
      <c r="D297" s="94" t="str">
        <f>IF(SP_SUL!D301="","*",SP_SUL!D301)</f>
        <v>*</v>
      </c>
      <c r="E297" s="94" t="str">
        <f>IF(SP_SUL!H301="","*",SP_SUL!H301)</f>
        <v>*</v>
      </c>
      <c r="F297" s="100" t="str">
        <f>IF(SP_SUL!M301="","*",SP_SUL!M301)</f>
        <v>-</v>
      </c>
      <c r="G297" s="95" t="str">
        <f>IF(SP_SUL!I301="","*",SP_SUL!I301)</f>
        <v>*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*</v>
      </c>
      <c r="K297" s="97" t="str">
        <f>IF(SP_SUL!AD301="","*",SP_SUL!AD301)</f>
        <v>*</v>
      </c>
    </row>
    <row r="298" spans="2:11" hidden="1">
      <c r="B298" s="94" t="str">
        <f>IF(SP_SUL!Y302="","*",SP_SUL!Y302)</f>
        <v>*</v>
      </c>
      <c r="C298" s="95" t="str">
        <f>IF(SP_SUL!B302="","*",SP_SUL!B302)</f>
        <v>*</v>
      </c>
      <c r="D298" s="94" t="str">
        <f>IF(SP_SUL!D302="","*",SP_SUL!D302)</f>
        <v>*</v>
      </c>
      <c r="E298" s="94" t="str">
        <f>IF(SP_SUL!H302="","*",SP_SUL!H302)</f>
        <v>*</v>
      </c>
      <c r="F298" s="100" t="str">
        <f>IF(SP_SUL!M302="","*",SP_SUL!M302)</f>
        <v>-</v>
      </c>
      <c r="G298" s="95" t="str">
        <f>IF(SP_SUL!I302="","*",SP_SUL!I302)</f>
        <v>*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*</v>
      </c>
      <c r="C299" s="95" t="str">
        <f>IF(SP_SUL!B303="","*",SP_SUL!B303)</f>
        <v>*</v>
      </c>
      <c r="D299" s="94" t="str">
        <f>IF(SP_SUL!D303="","*",SP_SUL!D303)</f>
        <v>*</v>
      </c>
      <c r="E299" s="94" t="str">
        <f>IF(SP_SUL!H303="","*",SP_SUL!H303)</f>
        <v>*</v>
      </c>
      <c r="F299" s="100" t="str">
        <f>IF(SP_SUL!M303="","*",SP_SUL!M303)</f>
        <v>-</v>
      </c>
      <c r="G299" s="95" t="str">
        <f>IF(SP_SUL!I303="","*",SP_SUL!I303)</f>
        <v>*</v>
      </c>
      <c r="H299" s="95" t="str">
        <f>IF(SP_SUL!AB303="","*",SP_SUL!AB303)</f>
        <v>*</v>
      </c>
      <c r="I299" s="95" t="str">
        <f>IF(SP_SUL!AC303="","*",SP_SUL!AC303)</f>
        <v>*</v>
      </c>
      <c r="J299" s="96" t="str">
        <f>IF(SP_SUL!AA303="","*",SP_SUL!AA303)</f>
        <v>*</v>
      </c>
      <c r="K299" s="97" t="str">
        <f>IF(SP_SUL!AD303="","*",SP_SUL!AD303)</f>
        <v>*</v>
      </c>
    </row>
    <row r="300" spans="2:11" hidden="1">
      <c r="B300" s="94" t="str">
        <f>IF(SP_SUL!Y304="","*",SP_SUL!Y304)</f>
        <v>*</v>
      </c>
      <c r="C300" s="95" t="str">
        <f>IF(SP_SUL!B304="","*",SP_SUL!B304)</f>
        <v>*</v>
      </c>
      <c r="D300" s="94" t="str">
        <f>IF(SP_SUL!D304="","*",SP_SUL!D304)</f>
        <v>*</v>
      </c>
      <c r="E300" s="94" t="str">
        <f>IF(SP_SUL!H304="","*",SP_SUL!H304)</f>
        <v>*</v>
      </c>
      <c r="F300" s="100" t="str">
        <f>IF(SP_SUL!M304="","*",SP_SUL!M304)</f>
        <v>-</v>
      </c>
      <c r="G300" s="95" t="str">
        <f>IF(SP_SUL!I304="","*",SP_SUL!I304)</f>
        <v>*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*</v>
      </c>
      <c r="K300" s="97" t="str">
        <f>IF(SP_SUL!AD304="","*",SP_SUL!AD304)</f>
        <v>*</v>
      </c>
    </row>
    <row r="301" spans="2:11" hidden="1">
      <c r="B301" s="94" t="str">
        <f>IF(SP_SUL!Y305="","*",SP_SUL!Y305)</f>
        <v>*</v>
      </c>
      <c r="C301" s="95" t="str">
        <f>IF(SP_SUL!B305="","*",SP_SUL!B305)</f>
        <v>*</v>
      </c>
      <c r="D301" s="94" t="str">
        <f>IF(SP_SUL!D305="","*",SP_SUL!D305)</f>
        <v>*</v>
      </c>
      <c r="E301" s="94" t="str">
        <f>IF(SP_SUL!H305="","*",SP_SUL!H305)</f>
        <v>*</v>
      </c>
      <c r="F301" s="100" t="str">
        <f>IF(SP_SUL!M305="","*",SP_SUL!M305)</f>
        <v>-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*</v>
      </c>
      <c r="C302" s="95" t="str">
        <f>IF(SP_SUL!B306="","*",SP_SUL!B306)</f>
        <v>*</v>
      </c>
      <c r="D302" s="94" t="str">
        <f>IF(SP_SUL!D306="","*",SP_SUL!D306)</f>
        <v>*</v>
      </c>
      <c r="E302" s="94" t="str">
        <f>IF(SP_SUL!H306="","*",SP_SUL!H306)</f>
        <v>*</v>
      </c>
      <c r="F302" s="100" t="str">
        <f>IF(SP_SUL!M306="","*",SP_SUL!M306)</f>
        <v>-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*</v>
      </c>
      <c r="C304" s="95" t="str">
        <f>IF(SP_SUL!B308="","*",SP_SUL!B308)</f>
        <v>*</v>
      </c>
      <c r="D304" s="94" t="str">
        <f>IF(SP_SUL!D308="","*",SP_SUL!D308)</f>
        <v>*</v>
      </c>
      <c r="E304" s="94" t="str">
        <f>IF(SP_SUL!H308="","*",SP_SUL!H308)</f>
        <v>*</v>
      </c>
      <c r="F304" s="100" t="str">
        <f>IF(SP_SUL!M308="","*",SP_SUL!M308)</f>
        <v>-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*</v>
      </c>
      <c r="C305" s="95" t="str">
        <f>IF(SP_SUL!B309="","*",SP_SUL!B309)</f>
        <v>*</v>
      </c>
      <c r="D305" s="94" t="str">
        <f>IF(SP_SUL!D309="","*",SP_SUL!D309)</f>
        <v>*</v>
      </c>
      <c r="E305" s="94" t="str">
        <f>IF(SP_SUL!H309="","*",SP_SUL!H309)</f>
        <v>*</v>
      </c>
      <c r="F305" s="100" t="str">
        <f>IF(SP_SUL!M309="","*",SP_SUL!M309)</f>
        <v>-</v>
      </c>
      <c r="G305" s="95" t="str">
        <f>IF(SP_SUL!I309="","*",SP_SUL!I309)</f>
        <v>*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*</v>
      </c>
      <c r="E306" s="94" t="str">
        <f>IF(SP_SUL!H310="","*",SP_SUL!H310)</f>
        <v>*</v>
      </c>
      <c r="F306" s="100" t="str">
        <f>IF(SP_SUL!M310="","*",SP_SUL!M310)</f>
        <v>-</v>
      </c>
      <c r="G306" s="95" t="str">
        <f>IF(SP_SUL!I310="","*",SP_SUL!I310)</f>
        <v>*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*</v>
      </c>
      <c r="K306" s="97" t="str">
        <f>IF(SP_SUL!AD310="","*",SP_SUL!AD310)</f>
        <v>*</v>
      </c>
    </row>
    <row r="307" spans="2:11" hidden="1">
      <c r="B307" s="94" t="str">
        <f>IF(SP_SUL!Y311="","*",SP_SUL!Y311)</f>
        <v>*</v>
      </c>
      <c r="C307" s="95" t="str">
        <f>IF(SP_SUL!B311="","*",SP_SUL!B311)</f>
        <v>*</v>
      </c>
      <c r="D307" s="94" t="str">
        <f>IF(SP_SUL!D311="","*",SP_SUL!D311)</f>
        <v>*</v>
      </c>
      <c r="E307" s="94" t="str">
        <f>IF(SP_SUL!H311="","*",SP_SUL!H311)</f>
        <v>*</v>
      </c>
      <c r="F307" s="100" t="str">
        <f>IF(SP_SUL!M311="","*",SP_SUL!M311)</f>
        <v>-</v>
      </c>
      <c r="G307" s="95" t="str">
        <f>IF(SP_SUL!I311="","*",SP_SUL!I311)</f>
        <v>*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*</v>
      </c>
      <c r="C309" s="95" t="str">
        <f>IF(SP_SUL!B313="","*",SP_SUL!B313)</f>
        <v>*</v>
      </c>
      <c r="D309" s="94" t="str">
        <f>IF(SP_SUL!D313="","*",SP_SUL!D313)</f>
        <v>*</v>
      </c>
      <c r="E309" s="94" t="str">
        <f>IF(SP_SUL!H313="","*",SP_SUL!H313)</f>
        <v>*</v>
      </c>
      <c r="F309" s="100" t="str">
        <f>IF(SP_SUL!M313="","*",SP_SUL!M313)</f>
        <v>-</v>
      </c>
      <c r="G309" s="95" t="str">
        <f>IF(SP_SUL!I313="","*",SP_SUL!I313)</f>
        <v>*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*</v>
      </c>
      <c r="C310" s="95" t="str">
        <f>IF(SP_SUL!B314="","*",SP_SUL!B314)</f>
        <v>*</v>
      </c>
      <c r="D310" s="94" t="str">
        <f>IF(SP_SUL!D314="","*",SP_SUL!D314)</f>
        <v>*</v>
      </c>
      <c r="E310" s="94" t="str">
        <f>IF(SP_SUL!H314="","*",SP_SUL!H314)</f>
        <v>*</v>
      </c>
      <c r="F310" s="100" t="str">
        <f>IF(SP_SUL!M314="","*",SP_SUL!M314)</f>
        <v>-</v>
      </c>
      <c r="G310" s="95" t="str">
        <f>IF(SP_SUL!I314="","*",SP_SUL!I314)</f>
        <v>*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*</v>
      </c>
      <c r="C311" s="95" t="str">
        <f>IF(SP_SUL!B315="","*",SP_SUL!B315)</f>
        <v>*</v>
      </c>
      <c r="D311" s="94" t="str">
        <f>IF(SP_SUL!D315="","*",SP_SUL!D315)</f>
        <v>*</v>
      </c>
      <c r="E311" s="94" t="str">
        <f>IF(SP_SUL!H315="","*",SP_SUL!H315)</f>
        <v>*</v>
      </c>
      <c r="F311" s="100" t="str">
        <f>IF(SP_SUL!M315="","*",SP_SUL!M315)</f>
        <v>-</v>
      </c>
      <c r="G311" s="95" t="str">
        <f>IF(SP_SUL!I315="","*",SP_SUL!I315)</f>
        <v>*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*</v>
      </c>
      <c r="C312" s="95" t="str">
        <f>IF(SP_SUL!B316="","*",SP_SUL!B316)</f>
        <v>*</v>
      </c>
      <c r="D312" s="94" t="str">
        <f>IF(SP_SUL!D316="","*",SP_SUL!D316)</f>
        <v>*</v>
      </c>
      <c r="E312" s="94" t="str">
        <f>IF(SP_SUL!H316="","*",SP_SUL!H316)</f>
        <v>*</v>
      </c>
      <c r="F312" s="100" t="str">
        <f>IF(SP_SUL!M316="","*",SP_SUL!M316)</f>
        <v>-</v>
      </c>
      <c r="G312" s="95" t="str">
        <f>IF(SP_SUL!I316="","*",SP_SUL!I316)</f>
        <v>*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*</v>
      </c>
      <c r="C315" s="95" t="str">
        <f>IF(SP_SUL!B319="","*",SP_SUL!B319)</f>
        <v>*</v>
      </c>
      <c r="D315" s="94" t="str">
        <f>IF(SP_SUL!D319="","*",SP_SUL!D319)</f>
        <v>*</v>
      </c>
      <c r="E315" s="94" t="str">
        <f>IF(SP_SUL!H319="","*",SP_SUL!H319)</f>
        <v>*</v>
      </c>
      <c r="F315" s="100" t="str">
        <f>IF(SP_SUL!M319="","*",SP_SUL!M319)</f>
        <v>-</v>
      </c>
      <c r="G315" s="95" t="str">
        <f>IF(SP_SUL!I319="","*",SP_SUL!I319)</f>
        <v>*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*</v>
      </c>
      <c r="K315" s="97" t="str">
        <f>IF(SP_SUL!AD319="","*",SP_SUL!AD319)</f>
        <v>*</v>
      </c>
    </row>
    <row r="316" spans="2:11" hidden="1">
      <c r="B316" s="94" t="str">
        <f>IF(SP_SUL!Y320="","*",SP_SUL!Y320)</f>
        <v>*</v>
      </c>
      <c r="C316" s="95" t="str">
        <f>IF(SP_SUL!B320="","*",SP_SUL!B320)</f>
        <v>*</v>
      </c>
      <c r="D316" s="94" t="str">
        <f>IF(SP_SUL!D320="","*",SP_SUL!D320)</f>
        <v>*</v>
      </c>
      <c r="E316" s="94" t="str">
        <f>IF(SP_SUL!H320="","*",SP_SUL!H320)</f>
        <v>*</v>
      </c>
      <c r="F316" s="100" t="str">
        <f>IF(SP_SUL!M320="","*",SP_SUL!M320)</f>
        <v>-</v>
      </c>
      <c r="G316" s="95" t="str">
        <f>IF(SP_SUL!I320="","*",SP_SUL!I320)</f>
        <v>*</v>
      </c>
      <c r="H316" s="95" t="str">
        <f>IF(SP_SUL!AB320="","*",SP_SUL!AB320)</f>
        <v>*</v>
      </c>
      <c r="I316" s="95" t="str">
        <f>IF(SP_SUL!AC320="","*",SP_SUL!AC320)</f>
        <v>*</v>
      </c>
      <c r="J316" s="96" t="str">
        <f>IF(SP_SUL!AA320="","*",SP_SUL!AA320)</f>
        <v>*</v>
      </c>
      <c r="K316" s="97" t="str">
        <f>IF(SP_SUL!AD320="","*",SP_SUL!AD320)</f>
        <v>*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*</v>
      </c>
      <c r="C318" s="95" t="str">
        <f>IF(SP_SUL!B322="","*",SP_SUL!B322)</f>
        <v>*</v>
      </c>
      <c r="D318" s="94" t="str">
        <f>IF(SP_SUL!D322="","*",SP_SUL!D322)</f>
        <v>*</v>
      </c>
      <c r="E318" s="94" t="str">
        <f>IF(SP_SUL!H322="","*",SP_SUL!H322)</f>
        <v>*</v>
      </c>
      <c r="F318" s="100" t="str">
        <f>IF(SP_SUL!M322="","*",SP_SUL!M322)</f>
        <v>-</v>
      </c>
      <c r="G318" s="95" t="str">
        <f>IF(SP_SUL!I322="","*",SP_SUL!I322)</f>
        <v>*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*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*</v>
      </c>
      <c r="C320" s="95" t="str">
        <f>IF(SP_SUL!B324="","*",SP_SUL!B324)</f>
        <v>*</v>
      </c>
      <c r="D320" s="94" t="str">
        <f>IF(SP_SUL!D324="","*",SP_SUL!D324)</f>
        <v>*</v>
      </c>
      <c r="E320" s="94" t="str">
        <f>IF(SP_SUL!H324="","*",SP_SUL!H324)</f>
        <v>*</v>
      </c>
      <c r="F320" s="100" t="str">
        <f>IF(SP_SUL!M324="","*",SP_SUL!M324)</f>
        <v>-</v>
      </c>
      <c r="G320" s="95" t="str">
        <f>IF(SP_SUL!I324="","*",SP_SUL!I324)</f>
        <v>*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*</v>
      </c>
      <c r="K320" s="97" t="str">
        <f>IF(SP_SUL!AD324="","*",SP_SUL!AD324)</f>
        <v>*</v>
      </c>
    </row>
    <row r="321" spans="2:11" hidden="1">
      <c r="B321" s="94" t="str">
        <f>IF(SP_SUL!Y325="","*",SP_SUL!Y325)</f>
        <v>*</v>
      </c>
      <c r="C321" s="95" t="str">
        <f>IF(SP_SUL!B325="","*",SP_SUL!B325)</f>
        <v>*</v>
      </c>
      <c r="D321" s="94" t="str">
        <f>IF(SP_SUL!D325="","*",SP_SUL!D325)</f>
        <v>*</v>
      </c>
      <c r="E321" s="94" t="str">
        <f>IF(SP_SUL!H325="","*",SP_SUL!H325)</f>
        <v>*</v>
      </c>
      <c r="F321" s="100" t="str">
        <f>IF(SP_SUL!M325="","*",SP_SUL!M325)</f>
        <v>-</v>
      </c>
      <c r="G321" s="95" t="str">
        <f>IF(SP_SUL!I325="","*",SP_SUL!I325)</f>
        <v>*</v>
      </c>
      <c r="H321" s="95" t="str">
        <f>IF(SP_SUL!AB325="","*",SP_SUL!AB325)</f>
        <v>*</v>
      </c>
      <c r="I321" s="95" t="str">
        <f>IF(SP_SUL!AC325="","*",SP_SUL!AC325)</f>
        <v>*</v>
      </c>
      <c r="J321" s="96" t="str">
        <f>IF(SP_SUL!AA325="","*",SP_SUL!AA325)</f>
        <v>*</v>
      </c>
      <c r="K321" s="97" t="str">
        <f>IF(SP_SUL!AD325="","*",SP_SUL!AD325)</f>
        <v>*</v>
      </c>
    </row>
    <row r="322" spans="2:11" hidden="1">
      <c r="B322" s="94" t="str">
        <f>IF(SP_SUL!Y326="","*",SP_SUL!Y326)</f>
        <v>*</v>
      </c>
      <c r="C322" s="95" t="str">
        <f>IF(SP_SUL!B326="","*",SP_SUL!B326)</f>
        <v>*</v>
      </c>
      <c r="D322" s="94" t="str">
        <f>IF(SP_SUL!D326="","*",SP_SUL!D326)</f>
        <v>*</v>
      </c>
      <c r="E322" s="94" t="str">
        <f>IF(SP_SUL!H326="","*",SP_SUL!H326)</f>
        <v>*</v>
      </c>
      <c r="F322" s="100" t="str">
        <f>IF(SP_SUL!M326="","*",SP_SUL!M326)</f>
        <v>-</v>
      </c>
      <c r="G322" s="95" t="str">
        <f>IF(SP_SUL!I326="","*",SP_SUL!I326)</f>
        <v>*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*</v>
      </c>
      <c r="K322" s="97" t="str">
        <f>IF(SP_SUL!AD326="","*",SP_SUL!AD326)</f>
        <v>*</v>
      </c>
    </row>
    <row r="323" spans="2:11" hidden="1">
      <c r="B323" s="94" t="str">
        <f>IF(SP_SUL!Y327="","*",SP_SUL!Y327)</f>
        <v>*</v>
      </c>
      <c r="C323" s="95" t="str">
        <f>IF(SP_SUL!B327="","*",SP_SUL!B327)</f>
        <v>*</v>
      </c>
      <c r="D323" s="94" t="str">
        <f>IF(SP_SUL!D327="","*",SP_SUL!D327)</f>
        <v>*</v>
      </c>
      <c r="E323" s="94" t="str">
        <f>IF(SP_SUL!H327="","*",SP_SUL!H327)</f>
        <v>*</v>
      </c>
      <c r="F323" s="100" t="str">
        <f>IF(SP_SUL!M327="","*",SP_SUL!M327)</f>
        <v>-</v>
      </c>
      <c r="G323" s="95" t="str">
        <f>IF(SP_SUL!I327="","*",SP_SUL!I327)</f>
        <v>*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*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 t="str">
        <f>IF(SP_SUL!B328="","*",SP_SUL!B328)</f>
        <v>*</v>
      </c>
      <c r="D324" s="94" t="str">
        <f>IF(SP_SUL!D328="","*",SP_SUL!D328)</f>
        <v>*</v>
      </c>
      <c r="E324" s="94" t="str">
        <f>IF(SP_SUL!H328="","*",SP_SUL!H328)</f>
        <v>*</v>
      </c>
      <c r="F324" s="100" t="str">
        <f>IF(SP_SUL!M328="","*",SP_SUL!M328)</f>
        <v>-</v>
      </c>
      <c r="G324" s="95" t="str">
        <f>IF(SP_SUL!I328="","*",SP_SUL!I328)</f>
        <v>*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 hidden="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 hidden="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 hidden="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 hidden="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 hidden="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10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00B6560E-769F-4A3E-82DA-F9B0212F82D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2026-02-10T16:58:08Z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