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866" documentId="8_{B6337239-1A00-434D-AAD0-422EA1FEB5AE}" xr6:coauthVersionLast="47" xr6:coauthVersionMax="47" xr10:uidLastSave="{2C37D3E2-B7B1-4BE3-B0EB-7D2396A7D3D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8" i="1" l="1"/>
  <c r="N189" i="1" a="1"/>
  <c r="N189" i="1"/>
  <c r="N190" i="1" a="1"/>
  <c r="N190" i="1"/>
  <c r="N191" i="1" a="1"/>
  <c r="N191" i="1"/>
  <c r="N192" i="1" a="1"/>
  <c r="N192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N206" i="1" a="1"/>
  <c r="N206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AM199" i="1"/>
  <c r="AN199" i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AM202" i="1"/>
  <c r="AN202" i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AM206" i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98" i="1" l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<sst xmlns="http://schemas.openxmlformats.org/spreadsheetml/2006/main" count="6271" uniqueCount="1309">
  <si>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</si>
  <si>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</si>
  <si>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</si>
  <si>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</si>
  <si>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</si>
  <si>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</si>
  <si>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</si>
  <si>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</si>
  <si>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</si>
  <si>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</si>
  <si>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</si>
  <si>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</si>
  <si>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</si>
  <si>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</si>
  <si>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</si>
  <si>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</si>
  <si>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</si>
  <si>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</si>
  <si>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</si>
  <si>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</si>
  <si>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</si>
  <si>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</si>
  <si>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</si>
  <si>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</si>
  <si>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</si>
  <si>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</si>
  <si>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</si>
  <si>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</si>
  <si>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</si>
  <si>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</si>
  <si>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</si>
  <si>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</si>
  <si>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</si>
  <si>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</si>
  <si>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</si>
  <si>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</si>
  <si>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</si>
  <si>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</si>
  <si>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</si>
  <si>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</si>
  <si>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</si>
  <si>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</si>
  <si>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</si>
  <si>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</si>
  <si>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</si>
  <si>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</si>
  <si>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</si>
  <si>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</si>
  <si>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</si>
  <si>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</si>
  <si>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</si>
  <si>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</si>
  <si>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</si>
  <si>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</si>
  <si>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</si>
  <si>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</si>
  <si>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</si>
  <si>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</si>
  <si>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</si>
  <si>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</si>
  <si>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</si>
  <si>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</si>
  <si>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</si>
  <si>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</si>
  <si>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</si>
  <si>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</si>
  <si>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</si>
  <si>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</si>
  <si>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</si>
  <si>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</si>
  <si>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</si>
  <si>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</si>
  <si>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</si>
  <si>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</si>
  <si>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</si>
  <si>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</si>
  <si>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</si>
  <si>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</si>
  <si>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</si>
  <si>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</si>
  <si>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</si>
  <si>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</si>
  <si>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</si>
  <si>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</si>
  <si>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</si>
  <si>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</si>
  <si>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</si>
  <si>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</si>
  <si>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</si>
  <si>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</si>
  <si>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</si>
  <si>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</si>
  <si>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</si>
  <si>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</si>
  <si>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</si>
  <si>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</si>
  <si>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</si>
  <si>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</si>
  <si>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</si>
  <si>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</si>
  <si>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</si>
  <si>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</si>
  <si>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</si>
  <si>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</si>
  <si>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</si>
  <si>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</si>
  <si>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</si>
  <si>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</si>
  <si>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</si>
  <si>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</si>
  <si>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</si>
  <si>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</si>
  <si>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</si>
  <si>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</si>
  <si>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</si>
  <si>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</si>
  <si>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</si>
  <si>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</si>
  <si>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</si>
  <si>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</si>
  <si>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</si>
  <si>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</si>
  <si>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</si>
  <si>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</si>
  <si>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</si>
  <si>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</si>
  <si>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</si>
  <si>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</si>
  <si>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</si>
  <si>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</si>
  <si>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</si>
  <si>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</si>
  <si>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</si>
  <si>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</si>
  <si>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</si>
  <si>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</si>
  <si>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</si>
  <si>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</si>
  <si>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</si>
  <si>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</si>
  <si>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</si>
  <si>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</si>
  <si>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</si>
  <si>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</si>
  <si>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</si>
  <si>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</si>
  <si>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</si>
  <si>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</si>
  <si>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</si>
  <si>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</si>
  <si>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</si>
  <si>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</si>
  <si>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</si>
  <si>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</si>
  <si>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</si>
  <si>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</si>
  <si>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</si>
  <si>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</si>
  <si>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</si>
  <si>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</si>
  <si>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</si>
  <si>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</si>
  <si>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</si>
  <si>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</si>
  <si>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</si>
  <si>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</si>
  <si>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</si>
  <si>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</si>
  <si>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</si>
  <si>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</si>
  <si>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</si>
  <si>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</si>
  <si>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</si>
  <si>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</si>
  <si>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</si>
  <si>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</si>
  <si>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</si>
  <si>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</si>
  <si>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</si>
  <si>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</si>
  <si>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</si>
  <si>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</si>
  <si>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</si>
  <si>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</si>
  <si>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</si>
  <si>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</si>
  <si>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</si>
  <si>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</si>
  <si>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</si>
  <si>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</si>
  <si>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</si>
  <si>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</si>
  <si>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</si>
  <si>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</si>
  <si>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</si>
  <si>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</si>
  <si>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</si>
  <si>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</si>
  <si>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</si>
  <si>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</si>
  <si>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</si>
  <si>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</si>
  <si>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</si>
  <si>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</si>
  <si>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</si>
  <si>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</si>
  <si>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</si>
  <si>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</si>
  <si>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</si>
  <si>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</si>
  <si>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</si>
  <si>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</si>
  <si>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</si>
  <si>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</si>
  <si>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</si>
  <si>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</si>
  <si>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</si>
  <si>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</si>
  <si>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</si>
  <si>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</si>
  <si>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</si>
  <si>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</si>
  <si>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</si>
  <si>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</si>
  <si>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</si>
  <si>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</si>
  <si>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</si>
  <si>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</si>
  <si>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</si>
  <si>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</si>
  <si>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</si>
  <si>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</si>
  <si>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</si>
  <si>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</si>
  <si>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</si>
  <si>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</si>
  <si>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</si>
  <si>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</si>
  <si>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</si>
  <si>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</si>
  <si>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</si>
  <si>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</si>
  <si>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</si>
  <si>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</si>
  <si>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</si>
  <si>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</si>
  <si>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</si>
  <si>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</si>
  <si>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</si>
  <si>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</si>
  <si>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</si>
  <si>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</si>
  <si>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</si>
  <si>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</si>
  <si>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</si>
  <si>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</si>
  <si>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</si>
  <si>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</si>
  <si>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</si>
  <si>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</si>
  <si>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</si>
  <si>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</si>
  <si>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</si>
  <si>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</si>
  <si>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</si>
  <si>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</si>
  <si>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</si>
  <si>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</si>
  <si>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</si>
  <si>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</si>
  <si>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</si>
  <si>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</si>
  <si>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</si>
  <si>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</si>
  <si>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</si>
  <si>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</si>
  <si>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</si>
  <si>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</si>
  <si>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</si>
  <si>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</si>
  <si>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</si>
  <si>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</si>
  <si>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</si>
  <si>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</si>
  <si>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</si>
  <si>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</si>
  <si>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</si>
  <si>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</si>
  <si>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</si>
  <si>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</si>
  <si>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</si>
  <si>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</si>
  <si>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</si>
  <si>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</si>
  <si>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</si>
  <si>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</si>
  <si>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</si>
  <si>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</si>
  <si>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</si>
  <si>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</si>
  <si>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</si>
  <si>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</si>
  <si>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</si>
  <si>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</si>
  <si>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</si>
  <si>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</si>
  <si>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</si>
  <si>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</si>
  <si>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</si>
  <si>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</si>
  <si>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</si>
  <si>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</si>
  <si>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</si>
  <si>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</si>
  <si>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</si>
  <si>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</si>
  <si>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</si>
  <si>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</si>
  <si>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</si>
  <si>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</si>
  <si>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</si>
  <si>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</si>
  <si>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</si>
  <si>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</si>
  <si>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</si>
  <si>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</si>
  <si>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</si>
  <si>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</si>
  <si>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</si>
  <si>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</si>
  <si>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</si>
  <si>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</si>
  <si>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</si>
  <si>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</si>
  <si>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</si>
  <si>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</si>
  <si>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</si>
  <si>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</si>
  <si>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</si>
  <si>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</si>
  <si>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</si>
  <si>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</si>
  <si>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</si>
  <si>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</si>
  <si>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</si>
  <si>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</si>
  <si>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</si>
  <si>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</si>
  <si>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</si>
  <si>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</si>
  <si>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</si>
  <si>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</si>
  <si>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</si>
  <si>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</si>
  <si>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</si>
  <si>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</si>
  <si>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</si>
  <si>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</si>
  <si>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</si>
  <si>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</si>
  <si>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</si>
  <si>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</si>
  <si>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</si>
  <si>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</si>
  <si>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</si>
  <si>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</si>
  <si>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</si>
  <si>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</si>
  <si>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</si>
  <si>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</si>
  <si>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</si>
  <si>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</si>
  <si>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</si>
  <si>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</si>
  <si>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</si>
  <si>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</si>
  <si>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</si>
  <si>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</si>
  <si>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</si>
  <si>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</si>
  <si>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</si>
  <si>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</si>
  <si>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</si>
  <si>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</si>
  <si>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</si>
  <si>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</si>
  <si>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</si>
  <si>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</si>
  <si>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</si>
  <si>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</si>
  <si>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</si>
  <si>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</si>
  <si>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</si>
  <si>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</si>
  <si>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</si>
  <si>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</si>
  <si>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</si>
  <si>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</si>
  <si>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</si>
  <si>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</si>
  <si>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</si>
  <si>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</si>
  <si>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</si>
  <si>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</si>
  <si>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</si>
  <si>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</si>
  <si>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</si>
  <si>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</si>
  <si>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</si>
  <si>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</si>
  <si>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</si>
  <si>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</si>
  <si>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</si>
  <si>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</si>
  <si>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</si>
  <si>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</si>
  <si>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</si>
  <si>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</si>
  <si>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</si>
  <si>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</si>
  <si>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</si>
  <si>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</si>
  <si>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</si>
  <si>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</si>
  <si>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</si>
  <si>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</si>
  <si>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</si>
  <si>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</si>
  <si>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</si>
  <si>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</si>
  <si>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</si>
  <si>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</si>
  <si>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</si>
  <si>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</si>
  <si>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</si>
  <si>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</si>
  <si>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</si>
  <si>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</si>
  <si>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</si>
  <si>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</si>
  <si>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</si>
  <si>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</si>
  <si>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</si>
  <si>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</si>
  <si>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</si>
  <si>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</si>
  <si>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</si>
  <si>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</si>
  <si>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</si>
  <si>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</si>
  <si>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</si>
  <si>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</si>
  <si>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</si>
  <si>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</si>
  <si>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</si>
  <si>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</si>
  <si>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</si>
  <si>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</si>
  <si>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</si>
  <si>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</si>
  <si>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</si>
  <si>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</si>
  <si>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</si>
  <si>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</si>
  <si>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</si>
  <si>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</si>
  <si>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</si>
  <si>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</si>
  <si>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</si>
  <si>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</si>
  <si>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</si>
  <si>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</si>
  <si>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</si>
  <si>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</si>
  <si>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</si>
  <si>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</si>
  <si>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</si>
  <si>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</si>
  <si>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</si>
  <si>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</si>
  <si>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</si>
  <si>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</si>
  <si>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</si>
  <si>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</si>
  <si>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</si>
  <si>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</si>
  <si>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</si>
  <si>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</si>
  <si>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</si>
  <si>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</si>
  <si>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</si>
  <si>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</si>
  <si>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</si>
  <si>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</si>
  <si>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</si>
  <si>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</si>
  <si>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</si>
  <si>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</si>
  <si>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</si>
  <si>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</si>
  <si>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</si>
  <si>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</si>
  <si>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</si>
  <si>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</si>
  <si>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</si>
  <si>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</si>
  <si>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</si>
  <si>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</si>
  <si>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</si>
  <si>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</si>
  <si>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</si>
  <si>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</si>
  <si>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</si>
  <si>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</si>
  <si>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</si>
  <si>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</si>
  <si>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</si>
  <si>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</si>
  <si>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</si>
  <si>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</si>
  <si>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</si>
  <si>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</si>
  <si>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</si>
  <si>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</si>
  <si>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</si>
  <si>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</si>
  <si>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</si>
  <si>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</si>
  <si>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</si>
  <si>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</si>
  <si>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</si>
  <si>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</si>
  <si>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</si>
  <si>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</si>
  <si>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</si>
  <si>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</si>
  <si>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</si>
  <si>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</si>
  <si>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</si>
  <si>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</si>
  <si>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</si>
  <si>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</si>
  <si>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</si>
  <si>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</si>
  <si>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</si>
  <si>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</si>
  <si>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</si>
  <si>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</si>
  <si>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</si>
  <si>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</si>
  <si>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</si>
  <si>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</si>
  <si>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</si>
  <si>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</si>
  <si>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</si>
  <si>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</si>
  <si>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</si>
  <si>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</si>
  <si>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</si>
  <si>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</si>
  <si>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</si>
  <si>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</si>
  <si>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</si>
  <si>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</si>
  <si>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</si>
  <si>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</si>
  <si>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</si>
  <si>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</si>
  <si>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</si>
  <si>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</si>
  <si>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</si>
  <si>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</si>
  <si>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</si>
  <si>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</si>
  <si>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</si>
  <si>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</si>
  <si>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</si>
  <si>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</si>
  <si>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</si>
  <si>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</si>
  <si>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</si>
  <si>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</si>
  <si>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</si>
  <si>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</si>
  <si>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</si>
  <si>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</si>
  <si>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</si>
  <si>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</si>
  <si>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</si>
  <si>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</si>
  <si>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</si>
  <si>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</si>
  <si>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</si>
  <si>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</si>
  <si>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</si>
  <si>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</si>
  <si>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</si>
  <si>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</si>
  <si>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</si>
  <si>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</si>
  <si>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</si>
  <si>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</si>
  <si>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</si>
  <si>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</si>
  <si>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</si>
  <si>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</si>
  <si>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</si>
  <si>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</si>
  <si>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</si>
  <si>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</si>
  <si>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</si>
  <si>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</si>
  <si>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</si>
  <si>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</si>
  <si>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</si>
  <si>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</si>
  <si>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</si>
  <si>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</si>
  <si>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</si>
  <si>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</si>
  <si>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</si>
  <si>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</si>
  <si>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</si>
  <si>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</si>
  <si>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</si>
  <si>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</si>
  <si>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</si>
  <si>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</si>
  <si>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</si>
  <si>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</si>
  <si>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</si>
  <si>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</si>
  <si>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</si>
  <si>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</si>
  <si>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</si>
  <si>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</si>
  <si>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</si>
  <si>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</si>
  <si>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</si>
  <si>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</si>
  <si>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</si>
  <si>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</si>
  <si>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</si>
  <si>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</si>
  <si>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</si>
  <si>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</si>
  <si>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</si>
  <si>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</si>
  <si>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</si>
  <si>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</si>
  <si>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</si>
  <si>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</si>
  <si>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</si>
  <si>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</si>
  <si>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</si>
  <si>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</si>
  <si>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</si>
  <si>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</si>
  <si>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</si>
  <si>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</si>
  <si>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</si>
  <si>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</si>
  <si>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</si>
  <si>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</si>
  <si>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</si>
  <si>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</si>
  <si>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</si>
  <si>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</si>
  <si>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</si>
  <si>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</si>
  <si>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</si>
  <si>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</si>
  <si>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</si>
  <si>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</si>
  <si>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</si>
  <si>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</si>
  <si>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</si>
  <si>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</si>
  <si>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</si>
  <si>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</si>
  <si>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</si>
  <si>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</si>
  <si>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</si>
  <si>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</si>
  <si>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</si>
  <si>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</si>
  <si>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</si>
  <si>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</si>
  <si>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</si>
  <si>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</si>
  <si>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</si>
  <si>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</si>
  <si>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</si>
  <si>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</si>
  <si>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</si>
  <si>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</si>
  <si>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</si>
  <si>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</si>
  <si>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</si>
  <si>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</si>
  <si>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</si>
  <si>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</si>
  <si>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</si>
  <si>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</si>
  <si>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</si>
  <si>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</si>
  <si>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</si>
  <si>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</si>
  <si>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</si>
  <si>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</si>
  <si>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</si>
  <si>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</si>
  <si>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</si>
  <si>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</si>
  <si>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</si>
  <si>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</si>
  <si>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</si>
  <si>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</si>
  <si>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</si>
  <si>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</si>
  <si>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</si>
  <si>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</si>
  <si>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</si>
  <si>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</si>
  <si>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</si>
  <si>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</si>
  <si>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</si>
  <si>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</si>
  <si>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</si>
  <si>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</si>
  <si>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</si>
  <si>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</si>
  <si>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</si>
  <si>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</si>
  <si>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</si>
  <si>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</si>
  <si>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</si>
  <si>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</si>
  <si>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</si>
  <si>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</si>
  <si>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</si>
  <si>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</si>
  <si>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</si>
  <si>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</si>
  <si>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</si>
  <si>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</si>
  <si>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</si>
  <si>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</si>
  <si>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</si>
  <si>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</si>
  <si>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</si>
  <si>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</si>
  <si>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</si>
  <si>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</si>
  <si>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</si>
  <si>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</si>
  <si>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</si>
  <si>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</si>
  <si>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</si>
  <si>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</si>
  <si>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</si>
  <si>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</si>
  <si>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</si>
  <si>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</si>
  <si>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</si>
  <si>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</si>
  <si>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</si>
  <si>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</si>
  <si>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</si>
  <si>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</si>
  <si>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</si>
  <si>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</si>
  <si>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</si>
  <si>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</si>
  <si>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</si>
  <si>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</si>
  <si>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</si>
  <si>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</si>
  <si>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</si>
  <si>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</si>
  <si>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</si>
  <si>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</si>
  <si>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</si>
  <si>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</si>
  <si>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</si>
  <si>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</si>
  <si>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</si>
  <si>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</si>
  <si>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</si>
  <si>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</si>
  <si>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</si>
  <si>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</si>
  <si>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</si>
  <si>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</si>
  <si>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</si>
  <si>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</si>
  <si>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</si>
  <si>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</si>
  <si>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</si>
  <si>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</si>
  <si>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</si>
  <si>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</si>
  <si>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</si>
  <si>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</si>
  <si>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</si>
  <si>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</si>
  <si>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</si>
  <si>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</si>
  <si>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</si>
  <si>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</si>
  <si>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</si>
  <si>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</si>
  <si>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</si>
  <si>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</si>
  <si>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</si>
  <si>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</si>
  <si>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</si>
  <si>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</si>
  <si>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</si>
  <si>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</si>
  <si>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</si>
  <si>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</si>
  <si>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</si>
  <si>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</si>
  <si>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</si>
  <si>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</si>
  <si>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</si>
  <si>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</si>
  <si>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</si>
  <si>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</si>
  <si>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</si>
  <si>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</si>
  <si>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</si>
  <si>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</si>
  <si>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</si>
  <si>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</si>
  <si>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</si>
  <si>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</si>
  <si>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</si>
  <si>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</si>
  <si>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</si>
  <si>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</si>
  <si>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</si>
  <si>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</si>
  <si>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</si>
  <si>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</si>
  <si>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</si>
  <si>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</si>
  <si>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</si>
  <si>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</si>
  <si>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</si>
  <si>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</si>
  <si>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</si>
  <si>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</si>
  <si>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</si>
  <si>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</si>
  <si>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</si>
  <si>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</si>
  <si>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</si>
  <si>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</si>
  <si>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</si>
  <si>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</si>
  <si>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</si>
  <si>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</si>
  <si>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</si>
  <si>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</si>
  <si>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</si>
  <si>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</si>
  <si>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</si>
  <si>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</si>
  <si>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</si>
  <si>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</si>
  <si>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</si>
  <si>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</si>
  <si>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</si>
  <si>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</si>
  <si>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</si>
  <si>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</si>
  <si>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</si>
  <si>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</si>
  <si>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</si>
  <si>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</si>
  <si>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</si>
  <si>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</si>
  <si>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</si>
  <si>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</si>
  <si>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</si>
  <si>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</si>
  <si>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</si>
  <si>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</si>
  <si>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</si>
  <si>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</si>
  <si>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</si>
  <si>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</si>
  <si>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</si>
  <si>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</si>
  <si>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</si>
  <si>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</si>
  <si>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</si>
  <si>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</si>
  <si>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</si>
  <si>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</si>
  <si>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</si>
  <si>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</si>
  <si>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</si>
  <si>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</si>
  <si>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</si>
  <si>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</si>
  <si>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</si>
  <si>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</si>
  <si>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</si>
  <si>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</si>
  <si>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</si>
  <si>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</si>
  <si>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</si>
  <si>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</si>
  <si>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</si>
  <si>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</si>
  <si>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</si>
  <si>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</si>
  <si>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</si>
  <si>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</si>
  <si>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</si>
  <si>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</si>
  <si>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</si>
  <si>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</si>
  <si>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</si>
  <si>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</si>
  <si>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</si>
  <si>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</si>
  <si>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</si>
  <si>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</si>
  <si>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</si>
  <si>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</si>
  <si>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</si>
  <si>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</si>
  <si>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</si>
  <si>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</si>
  <si>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</si>
  <si>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</si>
  <si>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</si>
  <si>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</si>
  <si>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</si>
  <si>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</si>
  <si>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</si>
  <si>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</si>
  <si>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</si>
  <si>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</si>
  <si>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</si>
  <si>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</si>
  <si>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</si>
  <si>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</si>
  <si>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</si>
  <si>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</si>
  <si>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</si>
  <si>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</si>
  <si>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</si>
  <si>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</si>
  <si>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</si>
  <si>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</si>
  <si>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</si>
  <si>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</si>
  <si>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</si>
  <si>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</si>
  <si>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</si>
  <si>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</si>
  <si>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</si>
  <si>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</si>
  <si>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</si>
  <si>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</si>
  <si>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</si>
  <si>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</si>
  <si>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</si>
  <si>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</si>
  <si>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</si>
  <si>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</si>
  <si>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</si>
  <si>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</si>
  <si>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</si>
  <si>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</si>
  <si>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</si>
  <si>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</si>
  <si>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</si>
  <si>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</si>
  <si>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</si>
  <si>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</si>
  <si>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</si>
  <si>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</si>
  <si>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</si>
  <si>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</si>
  <si>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</si>
  <si>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</si>
  <si>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</si>
  <si>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</si>
  <si>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</si>
  <si>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</si>
  <si>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</si>
  <si>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</si>
  <si>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</si>
  <si>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</si>
  <si>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</si>
  <si>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</si>
  <si>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</si>
  <si>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</si>
  <si>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</si>
  <si>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</si>
  <si>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</si>
  <si>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</si>
  <si>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</si>
  <si>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</si>
  <si>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</si>
  <si>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</si>
  <si>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</si>
  <si>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</si>
  <si>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</si>
  <si>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</si>
  <si>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</si>
  <si>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</si>
  <si>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</si>
  <si>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</si>
  <si>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</si>
  <si>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</si>
  <si>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</si>
  <si>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</si>
  <si>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</si>
  <si>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</si>
  <si>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</si>
  <si>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</si>
  <si>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</si>
  <si>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</si>
  <si>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</si>
  <si>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</si>
  <si>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</si>
  <si>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</si>
  <si>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</si>
  <si>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</si>
  <si>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</si>
  <si>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</si>
  <si>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</si>
  <si>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</si>
  <si>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</si>
  <si>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</si>
  <si>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</si>
  <si>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</si>
  <si>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</si>
  <si>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</si>
  <si>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</si>
  <si>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</si>
  <si>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</si>
  <si>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</si>
  <si>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</si>
  <si>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</si>
  <si>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</si>
  <si>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</si>
  <si>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</si>
  <si>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</si>
  <si>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</si>
  <si>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</si>
  <si>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</si>
  <si>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</si>
  <si>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</si>
  <si>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</si>
  <si>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</si>
  <si>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</si>
  <si>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</si>
  <si>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</si>
  <si>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</si>
  <si>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</si>
  <si>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</si>
  <si>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</si>
  <si>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</si>
  <si>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</si>
  <si>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</si>
  <si>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</si>
  <si>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</si>
  <si>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</si>
  <si>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</si>
  <si>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</si>
  <si>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</si>
  <si>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</si>
  <si>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</si>
  <si>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</si>
  <si>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</si>
  <si>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</si>
  <si>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</si>
  <si>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</si>
  <si>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</si>
  <si>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</si>
  <si>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</si>
  <si>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</si>
  <si>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</si>
  <si>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</si>
  <si>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</si>
  <si>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</si>
  <si>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</si>
  <si>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</si>
  <si>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</si>
  <si>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</si>
  <si>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</si>
  <si>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</si>
  <si>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</si>
  <si>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</si>
  <si>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</si>
  <si>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</si>
  <si>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</si>
  <si>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</si>
  <si>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</si>
  <si>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</si>
  <si>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</si>
  <si>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</si>
  <si>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</si>
  <si>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</si>
  <si>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</si>
  <si>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</si>
  <si>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</si>
  <si>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</si>
  <si>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</si>
  <si>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</si>
  <si>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</si>
  <si>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</si>
  <si>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</si>
  <si>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</si>
  <si>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</si>
  <si>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</si>
  <si>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</si>
  <si>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</si>
  <si>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</si>
  <si>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</si>
  <si>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</si>
  <si>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</si>
  <si>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</si>
  <si>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</si>
  <si>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</si>
  <si>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</si>
  <si>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</si>
  <si>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</si>
  <si>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</si>
  <si>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</si>
  <si>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</si>
  <si>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</si>
  <si>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</si>
  <si>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</si>
  <si>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</si>
  <si>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</si>
  <si>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</si>
  <si>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</si>
  <si>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</si>
  <si>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</si>
  <si>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</si>
  <si>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</si>
  <si>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</si>
  <si>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</si>
  <si>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</si>
  <si>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</si>
  <si>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</si>
  <si>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</si>
  <si>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</si>
  <si>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</si>
  <si>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</si>
  <si>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</si>
  <si>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</si>
  <si>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</si>
  <si>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</si>
  <si>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</si>
  <si>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</si>
  <si>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</si>
  <si>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</si>
  <si>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</si>
  <si>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</si>
  <si>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</si>
  <si>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</si>
  <si>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</si>
  <si>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</si>
  <si>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</si>
  <si>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</si>
  <si>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</si>
  <si>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</si>
  <si>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</si>
  <si>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</si>
  <si>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</si>
  <si>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</si>
  <si>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</si>
  <si>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</si>
  <si>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</si>
  <si>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</si>
  <si>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</si>
  <si>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</si>
  <si>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</si>
  <si>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</si>
  <si>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</si>
  <si>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</si>
  <si>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</si>
  <si>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</si>
  <si>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</si>
  <si>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</si>
  <si>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</si>
  <si>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</si>
  <si>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</si>
  <si>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</si>
  <si>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</si>
  <si>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</si>
  <si>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</si>
  <si>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</si>
  <si>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</si>
  <si>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</si>
  <si>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</si>
  <si>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</si>
  <si>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</si>
  <si>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</si>
  <si>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</si>
  <si>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</si>
  <si>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</si>
  <si>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</si>
  <si>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</si>
  <si>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</si>
  <si>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</si>
  <si>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</si>
  <si>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</si>
  <si>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</si>
  <si>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</si>
  <si>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</si>
  <si>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/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</si>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</sst>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32" fillId="14" borderId="2" xfId="0" quotePrefix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174" activePane="bottomRight" state="frozen"/>
      <selection pane="bottomRight" activeCell="B198" sqref="B19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/>
      <c r="AT160" s="39"/>
      <c r="AU160" s="39"/>
      <c r="AV160" s="39"/>
      <c r="AW160" s="39"/>
      <c r="AX160" s="39"/>
      <c r="AY160" s="293">
        <f t="shared" si="17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1</v>
      </c>
      <c r="BI160" s="17"/>
      <c r="BJ160" s="17" t="s">
        <v>1215</v>
      </c>
      <c r="BK160" s="17" t="s">
        <v>1215</v>
      </c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1216</v>
      </c>
      <c r="BK161" s="17" t="s">
        <v>1217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1218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1219</v>
      </c>
      <c r="BK162" s="17" t="s">
        <v>1219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1219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1220</v>
      </c>
      <c r="BK163" s="17" t="s">
        <v>1220</v>
      </c>
      <c r="BL163" s="16"/>
      <c r="BM163" s="15" t="s">
        <v>682</v>
      </c>
      <c r="BN163" s="15" t="s">
        <v>703</v>
      </c>
      <c r="BO163" s="403" t="s">
        <v>1221</v>
      </c>
      <c r="BP163" s="336" t="s">
        <v>1220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4.1666666666666664E-2</v>
      </c>
      <c r="AU165" s="39"/>
      <c r="AV165" s="39"/>
      <c r="AW165" s="39"/>
      <c r="AX165" s="39"/>
      <c r="AY165" s="293">
        <f t="shared" si="19"/>
        <v>4.1666666666666664E-2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2</v>
      </c>
      <c r="BI165" s="17"/>
      <c r="BJ165" s="17" t="s">
        <v>1227</v>
      </c>
      <c r="BK165" s="17" t="s">
        <v>1227</v>
      </c>
      <c r="BL165" s="16"/>
      <c r="BM165" s="15"/>
      <c r="BN165" s="15"/>
      <c r="BO165" s="165"/>
      <c r="BP165" s="17"/>
      <c r="BQ165" s="13" t="str">
        <f t="shared" si="20"/>
        <v>Produção</v>
      </c>
      <c r="BR165" s="19">
        <f t="shared" si="21"/>
        <v>1</v>
      </c>
      <c r="BS165" s="19">
        <f t="shared" si="22"/>
        <v>0</v>
      </c>
      <c r="BT165" s="225" t="str">
        <f t="shared" si="16"/>
        <v/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1228</v>
      </c>
      <c r="I167" s="173" t="s">
        <v>1229</v>
      </c>
      <c r="J167" s="217">
        <v>48</v>
      </c>
      <c r="K167" s="217">
        <v>102</v>
      </c>
      <c r="L167" s="84" t="s">
        <v>317</v>
      </c>
      <c r="M167" s="204" t="s">
        <v>1230</v>
      </c>
      <c r="N167" s="204" t="s">
        <v>1231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1232</v>
      </c>
      <c r="BK167" s="17" t="s">
        <v>1232</v>
      </c>
      <c r="BL167" s="16"/>
      <c r="BM167" s="15"/>
      <c r="BN167" s="15"/>
      <c r="BO167" s="165"/>
      <c r="BP167" s="17"/>
      <c r="BQ167" s="13" t="str">
        <f t="shared" si="20"/>
        <v>Produção</v>
      </c>
      <c r="BR167" s="19">
        <f t="shared" si="21"/>
        <v>1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1233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1234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1234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1235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1236</v>
      </c>
      <c r="BK169" s="17" t="s">
        <v>1236</v>
      </c>
      <c r="BL169" s="16"/>
      <c r="BM169" s="15"/>
      <c r="BN169" s="15"/>
      <c r="BO169" s="165"/>
      <c r="BP169" s="17"/>
      <c r="BQ169" s="13" t="str">
        <f t="shared" si="20"/>
        <v>Produção</v>
      </c>
      <c r="BR169" s="19">
        <f t="shared" si="21"/>
        <v>1</v>
      </c>
      <c r="BS169" s="19">
        <f t="shared" si="22"/>
        <v>0</v>
      </c>
      <c r="BT169" s="225" t="str">
        <f t="shared" si="16"/>
        <v/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1236</v>
      </c>
      <c r="BK170" s="17" t="s">
        <v>1236</v>
      </c>
      <c r="BL170" s="16"/>
      <c r="BM170" s="15"/>
      <c r="BN170" s="15"/>
      <c r="BO170" s="165"/>
      <c r="BP170" s="17"/>
      <c r="BQ170" s="13" t="str">
        <f t="shared" si="20"/>
        <v>Produção</v>
      </c>
      <c r="BR170" s="19">
        <f t="shared" si="21"/>
        <v>1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1236</v>
      </c>
      <c r="BK171" s="17" t="s">
        <v>1236</v>
      </c>
      <c r="BL171" s="16"/>
      <c r="BM171" s="15"/>
      <c r="BN171" s="15"/>
      <c r="BO171" s="165"/>
      <c r="BP171" s="17"/>
      <c r="BQ171" s="13" t="str">
        <f t="shared" si="20"/>
        <v>Produção</v>
      </c>
      <c r="BR171" s="19">
        <f t="shared" si="21"/>
        <v>1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1236</v>
      </c>
      <c r="BK172" s="17" t="s">
        <v>1236</v>
      </c>
      <c r="BL172" s="16"/>
      <c r="BM172" s="15"/>
      <c r="BN172" s="15"/>
      <c r="BO172" s="165"/>
      <c r="BP172" s="17"/>
      <c r="BQ172" s="13" t="str">
        <f t="shared" si="20"/>
        <v>Produção</v>
      </c>
      <c r="BR172" s="19">
        <f t="shared" si="21"/>
        <v>1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1236</v>
      </c>
      <c r="BK173" s="17" t="s">
        <v>1236</v>
      </c>
      <c r="BL173" s="16"/>
      <c r="BM173" s="15"/>
      <c r="BN173" s="15"/>
      <c r="BO173" s="165"/>
      <c r="BP173" s="17"/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1236</v>
      </c>
      <c r="BK174" s="17" t="s">
        <v>1236</v>
      </c>
      <c r="BL174" s="16"/>
      <c r="BM174" s="15"/>
      <c r="BN174" s="15"/>
      <c r="BO174" s="165"/>
      <c r="BP174" s="17"/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1236</v>
      </c>
      <c r="BK175" s="17" t="s">
        <v>1236</v>
      </c>
      <c r="BL175" s="16"/>
      <c r="BM175" s="15"/>
      <c r="BN175" s="15"/>
      <c r="BO175" s="165"/>
      <c r="BP175" s="17"/>
      <c r="BQ175" s="13" t="str">
        <f t="shared" si="20"/>
        <v>Produção</v>
      </c>
      <c r="BR175" s="19">
        <f t="shared" si="21"/>
        <v>1</v>
      </c>
      <c r="BS175" s="19">
        <f t="shared" si="22"/>
        <v>0</v>
      </c>
      <c r="BT175" s="225" t="str">
        <f t="shared" si="16"/>
        <v/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1237</v>
      </c>
      <c r="BK178" s="17" t="s">
        <v>1237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Produção</v>
      </c>
      <c r="BR178" s="19">
        <f t="shared" si="21"/>
        <v>1</v>
      </c>
      <c r="BS178" s="19">
        <f t="shared" si="22"/>
        <v>0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1238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1238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1239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1239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1240</v>
      </c>
      <c r="BK181" s="17" t="s">
        <v>1240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1239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1241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1241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1242</v>
      </c>
      <c r="BK183" s="17" t="s">
        <v>1242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1243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1244</v>
      </c>
      <c r="BK184" s="17" t="s">
        <v>1244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W5946000</v>
      </c>
      <c r="B187" s="171">
        <v>46000</v>
      </c>
      <c r="C187" s="8">
        <f>IF(BS_CONTROLE[[#This Row],[DATA]]="","",WEEKNUM(BS_CONTROLE[[#This Row],[DATA]]))</f>
        <v>50</v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1091</v>
      </c>
      <c r="X187" s="218" t="s">
        <v>662</v>
      </c>
      <c r="Y187" s="158"/>
      <c r="Z187" s="158"/>
      <c r="AA187" s="217">
        <v>1</v>
      </c>
      <c r="AB187" s="71" t="s">
        <v>653</v>
      </c>
      <c r="AC187" s="71" t="s">
        <v>648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Produção e Intervalo</v>
      </c>
      <c r="BR187" s="19">
        <f t="shared" si="21"/>
        <v>0</v>
      </c>
      <c r="BS187" s="19">
        <f t="shared" si="22"/>
        <v>0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/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/>
      <c r="AS188" s="39"/>
      <c r="AT188" s="39"/>
      <c r="AU188" s="39"/>
      <c r="AV188" s="39"/>
      <c r="AW188" s="39"/>
      <c r="AX188" s="39"/>
      <c r="AY188" s="293">
        <f t="shared" si="19"/>
        <v>0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Produção e Intervalo</v>
      </c>
      <c r="BR188" s="19">
        <f t="shared" si="21"/>
        <v>0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EDSON (TP-780)</v>
      </c>
      <c r="B189" s="171"/>
      <c r="C189" s="8" t="str">
        <f>IF(BS_CONTROLE[[#This Row],[DATA]]="","",WEEKNUM(BS_CONTROLE[[#This Row],[DATA]]))</f>
        <v/>
      </c>
      <c r="D189" s="218" t="s">
        <v>585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>
        <f t="shared" si="19"/>
        <v>0</v>
      </c>
      <c r="AZ189" s="14"/>
      <c r="BA189" s="72"/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Aderente</v>
      </c>
      <c r="BR189" s="19" t="str">
        <f t="shared" si="21"/>
        <v>*</v>
      </c>
      <c r="BS189" s="19" t="str">
        <f t="shared" si="22"/>
        <v>*</v>
      </c>
      <c r="BT189" s="225" t="str">
        <f t="shared" si="16"/>
        <v/>
      </c>
    </row>
    <row r="190" spans="1:72">
      <c r="A190" s="51" t="str">
        <f t="shared" si="18"/>
        <v>ROGÉRIO (TP-730)</v>
      </c>
      <c r="B190" s="171"/>
      <c r="C190" s="8" t="str">
        <f>IF(BS_CONTROLE[[#This Row],[DATA]]="","",WEEKNUM(BS_CONTROLE[[#This Row],[DATA]]))</f>
        <v/>
      </c>
      <c r="D190" s="218" t="s">
        <v>633</v>
      </c>
      <c r="E190" s="314">
        <v>80</v>
      </c>
      <c r="F190" s="172" t="s">
        <v>503</v>
      </c>
      <c r="G190" s="9" t="str">
        <f>IF(D190="","*",VLOOKUP(F190,BS_ATIVIDADE[#All],3,FALSE))</f>
        <v>DORMENTE - SUBSTITUIÇÂO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>
        <f t="shared" si="19"/>
        <v>0</v>
      </c>
      <c r="AZ190" s="14"/>
      <c r="BA190" s="72"/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Aderente</v>
      </c>
      <c r="BR190" s="19" t="str">
        <f t="shared" si="21"/>
        <v>*</v>
      </c>
      <c r="BS190" s="19" t="str">
        <f t="shared" si="22"/>
        <v>*</v>
      </c>
      <c r="BT190" s="225" t="str">
        <f t="shared" si="16"/>
        <v/>
      </c>
    </row>
    <row r="191" spans="1:72">
      <c r="A191" s="51" t="str">
        <f t="shared" si="18"/>
        <v>ROBSON (TP-729)</v>
      </c>
      <c r="B191" s="171"/>
      <c r="C191" s="8" t="str">
        <f>IF(BS_CONTROLE[[#This Row],[DATA]]="","",WEEKNUM(BS_CONTROLE[[#This Row],[DATA]]))</f>
        <v/>
      </c>
      <c r="D191" s="52" t="s">
        <v>632</v>
      </c>
      <c r="E191" s="294">
        <v>79</v>
      </c>
      <c r="F191" s="172" t="s">
        <v>395</v>
      </c>
      <c r="G191" s="9" t="str">
        <f>IF(D191="","*",VLOOKUP(F191,BS_ATIVIDADE[#All],3,FALSE))</f>
        <v>LIMPEZA LASTRO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M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LIMPEZA LASTRO</v>
      </c>
      <c r="AJ191" s="9" t="str">
        <f>IF(D191="","*",VLOOKUP(AI191,BS_ATIVIDADE[#Data],3,FALSE))</f>
        <v>LIMPEZA LASTRO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>
        <f t="shared" si="19"/>
        <v>0</v>
      </c>
      <c r="AZ191" s="14"/>
      <c r="BA191" s="72"/>
      <c r="BB191" s="10" t="str">
        <f>IFERROR(_xlfn.XLOOKUP(AI191, BS_ATIVIDADE[ATIVIDADE],BS_ATIVIDADE[UNIDADE] ), "*")</f>
        <v>M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Aderente</v>
      </c>
      <c r="BR191" s="19" t="str">
        <f t="shared" si="21"/>
        <v>*</v>
      </c>
      <c r="BS191" s="19" t="str">
        <f t="shared" si="22"/>
        <v>*</v>
      </c>
      <c r="BT191" s="225"/>
    </row>
    <row r="192" spans="1:72">
      <c r="A192" s="51" t="str">
        <f t="shared" si="18"/>
        <v>ROBSON (TF-701)</v>
      </c>
      <c r="B192" s="171"/>
      <c r="C192" s="8" t="str">
        <f>IF(BS_CONTROLE[[#This Row],[DATA]]="","",WEEKNUM(BS_CONTROLE[[#This Row],[DATA]]))</f>
        <v/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>
        <f t="shared" si="19"/>
        <v>0</v>
      </c>
      <c r="AZ192" s="14"/>
      <c r="BA192" s="72"/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Aderente</v>
      </c>
      <c r="BR192" s="19" t="str">
        <f t="shared" si="21"/>
        <v>*</v>
      </c>
      <c r="BS192" s="19" t="str">
        <f t="shared" si="22"/>
        <v>*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/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>
        <f t="shared" si="19"/>
        <v>0</v>
      </c>
      <c r="AZ195" s="14"/>
      <c r="BA195" s="72"/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/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/>
      <c r="I196" s="173"/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/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>
        <f t="shared" si="19"/>
        <v>0</v>
      </c>
      <c r="AZ196" s="14"/>
      <c r="BA196" s="72"/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/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/>
      <c r="I197" s="173"/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/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>
        <f t="shared" si="19"/>
        <v>0</v>
      </c>
      <c r="AZ197" s="14"/>
      <c r="BA197" s="72"/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/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/>
      <c r="I198" s="173"/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/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>
        <f t="shared" si="19"/>
        <v>0</v>
      </c>
      <c r="AZ198" s="14"/>
      <c r="BA198" s="72"/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/>
      </c>
    </row>
    <row r="199" spans="1:72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19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Aderente</v>
      </c>
      <c r="BR201" s="19" t="str">
        <f t="shared" si="21"/>
        <v>*</v>
      </c>
      <c r="BS201" s="19" t="str">
        <f t="shared" si="22"/>
        <v>*</v>
      </c>
      <c r="BT201" s="225" t="str">
        <f t="shared" si="16"/>
        <v/>
      </c>
    </row>
    <row r="202" spans="1:72">
      <c r="A202" s="51" t="str">
        <f t="shared" si="18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19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Aderente</v>
      </c>
      <c r="BR205" s="19" t="str">
        <f t="shared" si="21"/>
        <v>*</v>
      </c>
      <c r="BS205" s="19" t="str">
        <f t="shared" si="22"/>
        <v>*</v>
      </c>
      <c r="BT205" s="225" t="str">
        <f t="shared" si="16"/>
        <v/>
      </c>
    </row>
    <row r="206" spans="1:72">
      <c r="A206" s="51" t="str">
        <f t="shared" si="18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19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Aderente</v>
      </c>
      <c r="BR206" s="19" t="str">
        <f t="shared" si="21"/>
        <v>*</v>
      </c>
      <c r="BS206" s="19" t="str">
        <f t="shared" si="22"/>
        <v>*</v>
      </c>
      <c r="BT206" s="225" t="str">
        <f t="shared" si="16"/>
        <v/>
      </c>
    </row>
    <row r="207" spans="1:72">
      <c r="A207" s="51" t="str">
        <f t="shared" si="18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19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Aderente</v>
      </c>
      <c r="BR207" s="19" t="str">
        <f t="shared" si="21"/>
        <v>*</v>
      </c>
      <c r="BS207" s="19" t="str">
        <f t="shared" si="22"/>
        <v>*</v>
      </c>
      <c r="BT207" s="225" t="str">
        <f t="shared" si="16"/>
        <v/>
      </c>
    </row>
    <row r="208" spans="1:72">
      <c r="A208" s="51" t="str">
        <f t="shared" si="18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19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Aderente</v>
      </c>
      <c r="BR208" s="19" t="str">
        <f t="shared" si="21"/>
        <v>*</v>
      </c>
      <c r="BS208" s="19" t="str">
        <f t="shared" si="22"/>
        <v>*</v>
      </c>
      <c r="BT208" s="225" t="str">
        <f t="shared" si="16"/>
        <v/>
      </c>
    </row>
    <row r="209" spans="1:72">
      <c r="A209" s="51" t="str">
        <f t="shared" si="18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19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Aderente</v>
      </c>
      <c r="BR209" s="19" t="str">
        <f t="shared" si="21"/>
        <v>*</v>
      </c>
      <c r="BS209" s="19" t="str">
        <f t="shared" si="22"/>
        <v>*</v>
      </c>
      <c r="BT209" s="225" t="str">
        <f t="shared" si="16"/>
        <v/>
      </c>
    </row>
    <row r="210" spans="1:72">
      <c r="A210" s="51" t="str">
        <f t="shared" si="18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19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Aderente</v>
      </c>
      <c r="BR210" s="19" t="str">
        <f t="shared" si="21"/>
        <v>*</v>
      </c>
      <c r="BS210" s="19" t="str">
        <f t="shared" si="22"/>
        <v>*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19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Aderente</v>
      </c>
      <c r="BR211" s="19" t="str">
        <f t="shared" si="21"/>
        <v>*</v>
      </c>
      <c r="BS211" s="19" t="str">
        <f t="shared" si="22"/>
        <v>*</v>
      </c>
      <c r="BT211" s="225" t="str">
        <f t="shared" si="23"/>
        <v/>
      </c>
    </row>
    <row r="212" spans="1:72">
      <c r="A212" s="51" t="str">
        <f t="shared" si="18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19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Aderente</v>
      </c>
      <c r="BR212" s="19" t="str">
        <f t="shared" si="21"/>
        <v>*</v>
      </c>
      <c r="BS212" s="19" t="str">
        <f t="shared" si="22"/>
        <v>*</v>
      </c>
      <c r="BT212" s="225" t="str">
        <f t="shared" si="23"/>
        <v/>
      </c>
    </row>
    <row r="213" spans="1:72">
      <c r="A213" s="51" t="str">
        <f t="shared" si="18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19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Aderente</v>
      </c>
      <c r="BR213" s="19" t="str">
        <f t="shared" si="21"/>
        <v>*</v>
      </c>
      <c r="BS213" s="19" t="str">
        <f t="shared" si="22"/>
        <v>*</v>
      </c>
      <c r="BT213" s="225" t="str">
        <f t="shared" si="23"/>
        <v/>
      </c>
    </row>
    <row r="214" spans="1:72">
      <c r="A214" s="51" t="str">
        <f t="shared" si="18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19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Aderente</v>
      </c>
      <c r="BR214" s="19" t="str">
        <f t="shared" si="21"/>
        <v>*</v>
      </c>
      <c r="BS214" s="19" t="str">
        <f t="shared" si="22"/>
        <v>*</v>
      </c>
      <c r="BT214" s="225" t="str">
        <f t="shared" si="23"/>
        <v/>
      </c>
    </row>
    <row r="215" spans="1:72">
      <c r="A215" s="51" t="str">
        <f t="shared" si="18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19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Aderente</v>
      </c>
      <c r="BR215" s="19" t="str">
        <f t="shared" si="21"/>
        <v>*</v>
      </c>
      <c r="BS215" s="19" t="str">
        <f t="shared" si="22"/>
        <v>*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184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187:Y188 V189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9:AD450 Z187:Z188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" name="Range1_14_1_1_1"/>
    <protectedRange sqref="F6:F7 F25 F14 F31:F32 F56:F57 F80:F81 F113 F107:F108 F159:F160 F169 F187:F188" name="Range1_14_1_2_1"/>
    <protectedRange sqref="J7 J27 J20 J25 J14 J75 J97 J103 J113 J144 J148 J151 J156:J157 J169 J178 J183" name="Range1_16_2"/>
    <protectedRange sqref="O7:Q7 P8:P9 O27:Q27 O20:Q20 O25:Q25 O14:Q14 P33:P34 P58:P59 O75:Q75 O97:Q97 O103:Q103 O113:Q113 O144:Q144 O151:Q151 O156:Q157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 AA187:AE188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599 BP164:BP18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1245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1246</v>
      </c>
      <c r="C4" s="331" t="s">
        <v>1247</v>
      </c>
      <c r="D4" s="331" t="s">
        <v>1248</v>
      </c>
      <c r="E4" s="331" t="s">
        <v>1249</v>
      </c>
      <c r="F4" s="331" t="s">
        <v>8</v>
      </c>
      <c r="G4" s="331" t="s">
        <v>1250</v>
      </c>
    </row>
    <row r="5" spans="2:8">
      <c r="B5" s="334" t="s">
        <v>1147</v>
      </c>
      <c r="C5" s="334">
        <v>314978</v>
      </c>
      <c r="D5" s="334" t="s">
        <v>1251</v>
      </c>
      <c r="E5" s="334" t="s">
        <v>537</v>
      </c>
      <c r="F5" s="334" t="s">
        <v>101</v>
      </c>
      <c r="G5" s="335">
        <v>46143</v>
      </c>
    </row>
    <row r="6" spans="2:8">
      <c r="B6" s="334" t="s">
        <v>1252</v>
      </c>
      <c r="C6" s="334">
        <v>256790</v>
      </c>
      <c r="D6" s="334" t="s">
        <v>1253</v>
      </c>
      <c r="E6" s="334" t="s">
        <v>537</v>
      </c>
      <c r="F6" s="334" t="s">
        <v>1254</v>
      </c>
      <c r="G6" s="335">
        <v>45992</v>
      </c>
    </row>
    <row r="7" spans="2:8">
      <c r="B7" s="334" t="s">
        <v>1255</v>
      </c>
      <c r="C7" s="334">
        <v>265193</v>
      </c>
      <c r="D7" s="334" t="s">
        <v>1256</v>
      </c>
      <c r="E7" s="334" t="s">
        <v>538</v>
      </c>
      <c r="F7" s="334" t="s">
        <v>1257</v>
      </c>
      <c r="G7" s="334" t="s">
        <v>1258</v>
      </c>
    </row>
    <row r="8" spans="2:8">
      <c r="B8" s="334" t="s">
        <v>1259</v>
      </c>
      <c r="C8" s="334">
        <v>293716</v>
      </c>
      <c r="D8" s="334" t="s">
        <v>1260</v>
      </c>
      <c r="E8" s="334" t="s">
        <v>538</v>
      </c>
      <c r="F8" s="334" t="s">
        <v>1257</v>
      </c>
      <c r="G8" s="335">
        <v>46204</v>
      </c>
    </row>
    <row r="9" spans="2:8">
      <c r="B9" s="334" t="s">
        <v>1261</v>
      </c>
      <c r="C9" s="334">
        <v>257258</v>
      </c>
      <c r="D9" s="334" t="s">
        <v>1262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1263</v>
      </c>
      <c r="C10" s="334">
        <v>371147</v>
      </c>
      <c r="D10" s="334" t="s">
        <v>1264</v>
      </c>
      <c r="E10" s="334" t="s">
        <v>539</v>
      </c>
      <c r="F10" s="334" t="s">
        <v>144</v>
      </c>
      <c r="G10" s="334" t="s">
        <v>1258</v>
      </c>
    </row>
    <row r="11" spans="2:8">
      <c r="B11" s="334" t="s">
        <v>1265</v>
      </c>
      <c r="C11" s="334">
        <v>259230</v>
      </c>
      <c r="D11" s="334" t="s">
        <v>1266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1267</v>
      </c>
      <c r="C12" s="334">
        <v>370705</v>
      </c>
      <c r="D12" s="334"/>
      <c r="E12" s="334" t="s">
        <v>539</v>
      </c>
      <c r="F12" s="334" t="s">
        <v>144</v>
      </c>
      <c r="G12" s="334" t="s">
        <v>1258</v>
      </c>
    </row>
    <row r="13" spans="2:8">
      <c r="B13" s="334" t="s">
        <v>1268</v>
      </c>
      <c r="C13" s="334">
        <v>258542</v>
      </c>
      <c r="D13" s="334" t="s">
        <v>1269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1270</v>
      </c>
      <c r="C14" s="334">
        <v>257050</v>
      </c>
      <c r="D14" s="334" t="s">
        <v>1271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1272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1273</v>
      </c>
      <c r="E3" s="326" t="s">
        <v>1274</v>
      </c>
      <c r="F3" s="326" t="s">
        <v>1275</v>
      </c>
      <c r="G3" s="331" t="s">
        <v>1276</v>
      </c>
      <c r="H3" s="326" t="s">
        <v>1277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1278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1279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1280</v>
      </c>
      <c r="G6" s="333" t="s">
        <v>1281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1282</v>
      </c>
      <c r="H7" s="327"/>
    </row>
    <row r="8" spans="3:8">
      <c r="C8" s="327" t="s">
        <v>464</v>
      </c>
      <c r="D8" s="327" t="s">
        <v>1283</v>
      </c>
      <c r="E8" s="328">
        <v>45993</v>
      </c>
      <c r="F8" s="327">
        <v>12000</v>
      </c>
      <c r="G8" s="332" t="s">
        <v>1284</v>
      </c>
      <c r="H8" s="327"/>
    </row>
    <row r="9" spans="3:8" ht="29.25">
      <c r="C9" s="327" t="s">
        <v>464</v>
      </c>
      <c r="D9" s="327" t="s">
        <v>1285</v>
      </c>
      <c r="E9" s="328">
        <v>45993</v>
      </c>
      <c r="F9" s="327">
        <v>9000</v>
      </c>
      <c r="G9" s="332" t="s">
        <v>1286</v>
      </c>
      <c r="H9" s="327"/>
    </row>
    <row r="10" spans="3:8" ht="29.25">
      <c r="C10" s="327" t="s">
        <v>464</v>
      </c>
      <c r="D10" s="327" t="s">
        <v>1287</v>
      </c>
      <c r="E10" s="328">
        <v>45993</v>
      </c>
      <c r="F10" s="327">
        <v>10000</v>
      </c>
      <c r="G10" s="332" t="s">
        <v>1286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1288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55" sqref="B155:U18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1289</v>
      </c>
      <c r="W1" s="394"/>
      <c r="X1" s="394"/>
      <c r="Y1" s="104"/>
    </row>
    <row r="2" spans="1:25" s="101" customFormat="1" ht="11.25" customHeight="1">
      <c r="A2" s="105" t="s">
        <v>1290</v>
      </c>
      <c r="B2" s="105" t="s">
        <v>1291</v>
      </c>
      <c r="C2" s="105" t="s">
        <v>313</v>
      </c>
      <c r="D2" s="106" t="s">
        <v>869</v>
      </c>
      <c r="E2" s="106" t="s">
        <v>870</v>
      </c>
      <c r="F2" s="106" t="s">
        <v>1292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1293</v>
      </c>
      <c r="U2" s="108" t="s">
        <v>872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59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1300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25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1102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1300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59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1300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30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59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17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1300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30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17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52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25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1102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2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1300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59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17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59</v>
      </c>
      <c r="X135" s="112">
        <f ca="1">_xlfn.XLOOKUP(G135&amp;$X$2,BS_CONTROLE[CHAVE],BS_CONTROLE[Quantidade_11],"-")</f>
        <v>30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2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30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1300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59</v>
      </c>
      <c r="X152" s="112">
        <f ca="1">_xlfn.XLOOKUP(G152&amp;$X$2,BS_CONTROLE[CHAVE],BS_CONTROLE[Quantidade_11],"-")</f>
        <v>30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30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1300</v>
      </c>
    </row>
    <row r="155" spans="1:24" s="113" customFormat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17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52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1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1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2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30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1300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59</v>
      </c>
      <c r="X182" s="112">
        <f ca="1">_xlfn.XLOOKUP(G182&amp;$X$2,BS_CONTROLE[CHAVE],BS_CONTROLE[Quantidade_11],"-")</f>
        <v>30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>
        <f>IF(SP_SUL!B187="","*",SP_SUL!B187)</f>
        <v>46000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/ Locomotiva Avariada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EDSON (TP-780)</v>
      </c>
      <c r="H187" s="110" t="str">
        <f>IF(SP_SUL!F189="","*",SP_SUL!F189)</f>
        <v>PDM - SUBSTITUIÇÃO - DORMENTE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ROGÉRIO (TP-730)</v>
      </c>
      <c r="H188" s="110" t="str">
        <f>IF(SP_SUL!F190="","*",SP_SUL!F190)</f>
        <v>PDM - SUBSTITUIÇÃO - DORMENTE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ROBSON (TP-729)</v>
      </c>
      <c r="H189" s="110" t="str">
        <f>IF(SP_SUL!F191="","*",SP_SUL!F191)</f>
        <v>LIMPEZA LASTRO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17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1294</v>
      </c>
    </row>
  </sheetData>
  <autoFilter ref="A2:Y3000" xr:uid="{D1126E52-FA3F-4EAC-A720-DDE9797BEFF6}">
    <filterColumn colId="5">
      <filters>
        <dateGroupItem year="2025" month="12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1295</v>
      </c>
      <c r="D5" s="396"/>
      <c r="E5" s="396"/>
      <c r="F5" s="396"/>
      <c r="G5" s="396"/>
      <c r="H5" s="396"/>
      <c r="I5" s="396"/>
      <c r="J5" s="397"/>
      <c r="K5" s="398" t="s">
        <v>1296</v>
      </c>
      <c r="L5" s="399"/>
      <c r="M5" s="399"/>
      <c r="N5" s="399"/>
      <c r="O5" s="400" t="s">
        <v>1297</v>
      </c>
      <c r="P5" s="401"/>
      <c r="Q5" s="402"/>
    </row>
    <row r="6" spans="1:17" s="94" customFormat="1" ht="15.75" customHeight="1">
      <c r="A6" s="88" t="s">
        <v>1292</v>
      </c>
      <c r="B6" s="95" t="s">
        <v>1291</v>
      </c>
      <c r="C6" s="96" t="s">
        <v>869</v>
      </c>
      <c r="D6" s="97" t="s">
        <v>870</v>
      </c>
      <c r="E6" s="96" t="s">
        <v>1298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1299</v>
      </c>
      <c r="M6" s="139" t="s">
        <v>335</v>
      </c>
      <c r="N6" s="140" t="s">
        <v>864</v>
      </c>
      <c r="O6" s="246" t="s">
        <v>907</v>
      </c>
      <c r="P6" s="157"/>
      <c r="Q6" s="193" t="s">
        <v>1300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1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2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>
        <f>IF(SP_SUL!B187="","*",SP_SUL!B187)</f>
        <v>46000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EDSON (TP-780)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ROGÉRIO (TP-730)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ROBSON (TP-729)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ROBSON (TF-701)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*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*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*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1300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J154" sqref="J1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1301</v>
      </c>
      <c r="C2" s="96" t="s">
        <v>854</v>
      </c>
      <c r="D2" s="96" t="s">
        <v>856</v>
      </c>
      <c r="E2" s="96" t="s">
        <v>1302</v>
      </c>
      <c r="F2" s="96" t="s">
        <v>1303</v>
      </c>
      <c r="G2" s="96" t="s">
        <v>1304</v>
      </c>
      <c r="H2" s="96" t="s">
        <v>1305</v>
      </c>
      <c r="I2" s="96" t="s">
        <v>1306</v>
      </c>
      <c r="J2" s="96" t="s">
        <v>1307</v>
      </c>
      <c r="K2" s="131" t="s">
        <v>1308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>
        <f>IF(SP_SUL!B187="","*",SP_SUL!B187)</f>
        <v>46000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</v>
      </c>
      <c r="I176" s="121" t="str">
        <f>IF(SP_SUL!AC187="","*",SP_SUL!AC187)</f>
        <v>ACIONAMENTO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*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EDSON (TP-780)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ROGÉRIO (TP-730)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ROBSON (TF-701)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*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*</v>
      </c>
      <c r="F183" s="137" t="str">
        <f>IF(SP_SUL!M196="","*",SP_SUL!M196)</f>
        <v>ZWI-ZYQ</v>
      </c>
      <c r="G183" s="121" t="str">
        <f>IF(SP_SUL!I196="","*",SP_SUL!I196)</f>
        <v>*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*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*</v>
      </c>
      <c r="F184" s="137" t="str">
        <f>IF(SP_SUL!M197="","*",SP_SUL!M197)</f>
        <v>ZWI-ZYQ</v>
      </c>
      <c r="G184" s="121" t="str">
        <f>IF(SP_SUL!I197="","*",SP_SUL!I197)</f>
        <v>*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*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*</v>
      </c>
      <c r="F185" s="137" t="str">
        <f>IF(SP_SUL!M198="","*",SP_SUL!M198)</f>
        <v>ZWI-ZYQ</v>
      </c>
      <c r="G185" s="121" t="str">
        <f>IF(SP_SUL!I198="","*",SP_SUL!I198)</f>
        <v>*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2025-12-08T16:28:30Z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