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231" documentId="120_S{118792C3-22EF-5104-A093-F22BFE3913F3}" xr6:coauthVersionLast="47" xr6:coauthVersionMax="47" xr10:uidLastSave="{2EE28EE7-B3C2-4331-93DB-9F8FC823F45A}"/>
  <bookViews>
    <workbookView xWindow="-60" yWindow="-60" windowWidth="15480" windowHeight="11640" firstSheet="6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5" i="1" l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M121" i="1" a="1"/>
  <c r="M121" i="1"/>
  <c r="L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<sst xmlns="http://schemas.openxmlformats.org/spreadsheetml/2006/main" count="4328" uniqueCount="1284">
  <si>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</si>
  <si>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</si>
  <si>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</si>
  <si>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</si>
  <si>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</si>
  <si>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</si>
  <si>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</si>
  <si>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</si>
  <si>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</si>
  <si>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</si>
  <si>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</si>
  <si>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</si>
  <si>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</si>
  <si>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</si>
  <si>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</si>
  <si>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</si>
  <si>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</si>
  <si>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</si>
  <si>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</si>
  <si>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</si>
  <si>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</si>
  <si>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</si>
  <si>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</si>
  <si>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</si>
  <si>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</si>
  <si>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</si>
  <si>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</si>
  <si>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</si>
  <si>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</si>
  <si>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</si>
  <si>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</si>
  <si>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</si>
  <si>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</si>
  <si>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</si>
  <si>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</si>
  <si>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</si>
  <si>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</si>
  <si>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</si>
  <si>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</si>
  <si>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</si>
  <si>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</si>
  <si>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</si>
  <si>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</si>
  <si>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</si>
  <si>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</si>
  <si>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</si>
  <si>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</si>
  <si>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</si>
  <si>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</si>
  <si>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</si>
  <si>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</si>
  <si>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</si>
  <si>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</si>
  <si>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</si>
  <si>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</si>
  <si>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</si>
  <si>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</si>
  <si>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</si>
  <si>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</si>
  <si>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</si>
  <si>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</si>
  <si>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</si>
  <si>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</si>
  <si>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</si>
  <si>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</si>
  <si>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</si>
  <si>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</si>
  <si>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</si>
  <si>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</si>
  <si>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</si>
  <si>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</si>
  <si>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</si>
  <si>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</si>
  <si>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</si>
  <si>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</si>
  <si>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</si>
  <si>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</si>
  <si>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</si>
  <si>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</si>
  <si>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</si>
  <si>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</si>
  <si>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</si>
  <si>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</si>
  <si>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</si>
  <si>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</si>
  <si>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</si>
  <si>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</si>
  <si>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</si>
  <si>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</si>
  <si>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</si>
  <si>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</si>
  <si>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</si>
  <si>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</si>
  <si>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</si>
  <si>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</si>
  <si>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</si>
  <si>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</si>
  <si>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</si>
  <si>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</si>
  <si>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</si>
  <si>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</si>
  <si>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</si>
  <si>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</si>
  <si>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</si>
  <si>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</si>
  <si>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</si>
  <si>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</si>
  <si>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</si>
  <si>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</si>
  <si>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</si>
  <si>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</si>
  <si>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</si>
  <si>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</si>
  <si>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</si>
  <si>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</si>
  <si>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</si>
  <si>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</si>
  <si>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</si>
  <si>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</si>
  <si>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</si>
  <si>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</si>
  <si>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</si>
  <si>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</si>
  <si>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</si>
  <si>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</si>
  <si>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</si>
  <si>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</si>
  <si>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</si>
  <si>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</si>
  <si>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</si>
  <si>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</si>
  <si>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</si>
  <si>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</si>
  <si>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</si>
  <si>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</si>
  <si>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</si>
  <si>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</si>
  <si>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</si>
  <si>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</si>
  <si>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</si>
  <si>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</si>
  <si>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</si>
  <si>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</si>
  <si>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</si>
  <si>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</si>
  <si>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</si>
  <si>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</si>
  <si>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</si>
  <si>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</si>
  <si>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</si>
  <si>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</si>
  <si>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</si>
  <si>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</si>
  <si>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</si>
  <si>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</si>
  <si>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</si>
  <si>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</si>
  <si>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</si>
  <si>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</si>
  <si>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</si>
  <si>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</si>
  <si>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</si>
  <si>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</si>
  <si>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</si>
  <si>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</si>
  <si>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</si>
  <si>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</si>
  <si>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</si>
  <si>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</si>
  <si>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</si>
  <si>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</si>
  <si>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</si>
  <si>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</si>
  <si>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</si>
  <si>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</si>
  <si>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</si>
  <si>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</si>
  <si>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</si>
  <si>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</si>
  <si>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</si>
  <si>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</si>
  <si>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</si>
  <si>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</si>
  <si>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</si>
  <si>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</si>
  <si>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</si>
  <si>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</si>
  <si>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</si>
  <si>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</si>
  <si>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</si>
  <si>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</si>
  <si>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</si>
  <si>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</si>
  <si>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</si>
  <si>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</si>
  <si>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</si>
  <si>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</si>
  <si>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</si>
  <si>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</si>
  <si>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</si>
  <si>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</si>
  <si>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</si>
  <si>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</si>
  <si>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</si>
  <si>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</si>
  <si>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</si>
  <si>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</si>
  <si>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</si>
  <si>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</si>
  <si>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</si>
  <si>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</si>
  <si>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</si>
  <si>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</si>
  <si>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</si>
  <si>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</si>
  <si>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</si>
  <si>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</si>
  <si>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</si>
  <si>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</si>
  <si>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</si>
  <si>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</si>
  <si>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</si>
  <si>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</si>
  <si>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</si>
  <si>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</si>
  <si>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</si>
  <si>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</si>
  <si>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</si>
  <si>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</si>
  <si>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</si>
  <si>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</si>
  <si>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</si>
  <si>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</si>
  <si>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</si>
  <si>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</si>
  <si>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</si>
  <si>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</si>
  <si>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</si>
  <si>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</si>
  <si>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</si>
  <si>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</si>
  <si>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</si>
  <si>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</si>
  <si>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</si>
  <si>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</si>
  <si>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</si>
  <si>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</si>
  <si>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</si>
  <si>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</si>
  <si>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</si>
  <si>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</si>
  <si>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</si>
  <si>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</si>
  <si>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</si>
  <si>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</si>
  <si>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</si>
  <si>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</si>
  <si>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</si>
  <si>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</si>
  <si>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</si>
  <si>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</si>
  <si>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</si>
  <si>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</si>
  <si>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</si>
  <si>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</si>
  <si>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</si>
  <si>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</si>
  <si>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</si>
  <si>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</si>
  <si>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</si>
  <si>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</si>
  <si>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</si>
  <si>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</si>
  <si>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</si>
  <si>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</si>
  <si>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</si>
  <si>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</si>
  <si>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</si>
  <si>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</si>
  <si>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</si>
  <si>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</si>
  <si>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</si>
  <si>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</si>
  <si>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</si>
  <si>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</si>
  <si>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</si>
  <si>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</si>
  <si>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</si>
  <si>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</si>
  <si>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</si>
  <si>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</si>
  <si>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</si>
  <si>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</si>
  <si>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</si>
  <si>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</si>
  <si>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</si>
  <si>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</si>
  <si>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</si>
  <si>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</si>
  <si>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</si>
  <si>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</si>
  <si>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</si>
  <si>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</si>
  <si>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</si>
  <si>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</si>
  <si>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</si>
  <si>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</si>
  <si>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</si>
  <si>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</si>
  <si>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</si>
  <si>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</si>
  <si>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</si>
  <si>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</si>
  <si>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</si>
  <si>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</si>
  <si>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</si>
  <si>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</si>
  <si>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</si>
  <si>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</si>
  <si>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</si>
  <si>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</si>
  <si>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</si>
  <si>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</si>
  <si>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</si>
  <si>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</si>
  <si>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</si>
  <si>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</si>
  <si>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</si>
  <si>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</si>
  <si>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</si>
  <si>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</si>
  <si>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</si>
  <si>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</si>
  <si>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</si>
  <si>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</si>
  <si>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</si>
  <si>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</si>
  <si>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</si>
  <si>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</si>
  <si>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</si>
  <si>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</si>
  <si>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</si>
  <si>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</si>
  <si>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</si>
  <si>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</si>
  <si>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</si>
  <si>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</si>
  <si>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</si>
  <si>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</si>
  <si>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</si>
  <si>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</si>
  <si>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</si>
  <si>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</si>
  <si>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</si>
  <si>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</si>
  <si>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</si>
  <si>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</si>
  <si>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</si>
  <si>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</si>
  <si>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</si>
  <si>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</si>
  <si>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</si>
  <si>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</si>
  <si>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</si>
  <si>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</si>
  <si>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</si>
  <si>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</si>
  <si>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</si>
  <si>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</si>
  <si>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</si>
  <si>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</si>
  <si>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</si>
  <si>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</si>
  <si>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</si>
  <si>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</si>
  <si>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</si>
  <si>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</si>
  <si>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</si>
  <si>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</si>
  <si>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</si>
  <si>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</si>
  <si>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</si>
  <si>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</si>
  <si>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</si>
  <si>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</si>
  <si>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</si>
  <si>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</si>
  <si>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</si>
  <si>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</si>
  <si>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</si>
  <si>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</si>
  <si>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</si>
  <si>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</si>
  <si>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</si>
  <si>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</si>
  <si>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</si>
  <si>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</si>
  <si>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</si>
  <si>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</si>
  <si>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</si>
  <si>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</si>
  <si>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</si>
  <si>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</si>
  <si>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</si>
  <si>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</si>
  <si>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</si>
  <si>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</si>
  <si>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</si>
  <si>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</si>
  <si>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</si>
  <si>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</si>
  <si>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</si>
  <si>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</si>
  <si>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</si>
  <si>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</si>
  <si>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</si>
  <si>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</si>
  <si>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</si>
  <si>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</si>
  <si>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</si>
  <si>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</si>
  <si>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</si>
  <si>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</si>
  <si>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</si>
  <si>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</si>
  <si>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</si>
  <si>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</si>
  <si>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</si>
  <si>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</si>
  <si>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</si>
  <si>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</si>
  <si>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</si>
  <si>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</si>
  <si>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</si>
  <si>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</si>
  <si>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</si>
  <si>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</si>
  <si>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</si>
  <si>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</si>
  <si>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</si>
  <si>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</si>
  <si>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</si>
  <si>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</si>
  <si>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</si>
  <si>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</si>
  <si>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</si>
  <si>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</si>
  <si>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</si>
  <si>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</si>
  <si>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</si>
  <si>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</si>
  <si>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</si>
  <si>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</si>
  <si>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</si>
  <si>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</si>
  <si>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</si>
  <si>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</si>
  <si>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</si>
  <si>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</si>
  <si>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</si>
  <si>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</si>
  <si>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</si>
  <si>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</si>
  <si>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</si>
  <si>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</si>
  <si>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</si>
  <si>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</si>
  <si>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</si>
  <si>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</si>
  <si>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</si>
  <si>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</si>
  <si>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</si>
  <si>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</si>
  <si>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</si>
  <si>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</si>
  <si>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</si>
  <si>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</si>
  <si>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</si>
  <si>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</si>
  <si>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</si>
  <si>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</si>
  <si>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</si>
  <si>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</si>
  <si>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</si>
  <si>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</si>
  <si>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</si>
  <si>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</si>
  <si>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</si>
  <si>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</si>
  <si>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</si>
  <si>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</si>
  <si>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</si>
  <si>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</si>
  <si>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</si>
  <si>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</si>
  <si>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</si>
  <si>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</si>
  <si>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</si>
  <si>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</si>
  <si>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</si>
  <si>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</si>
  <si>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</si>
  <si>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</si>
  <si>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</si>
  <si>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</si>
  <si>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</si>
  <si>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</si>
  <si>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</si>
  <si>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</si>
  <si>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</si>
  <si>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</si>
  <si>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</si>
  <si>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</si>
  <si>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</si>
  <si>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</si>
  <si>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</si>
  <si>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</si>
  <si>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</si>
  <si>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</si>
  <si>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</si>
  <si>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</si>
  <si>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</si>
  <si>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</si>
  <si>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</si>
  <si>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</si>
  <si>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</si>
  <si>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</si>
  <si>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</si>
  <si>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</si>
  <si>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</si>
  <si>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</si>
  <si>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</si>
  <si>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</si>
  <si>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</si>
  <si>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</si>
  <si>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</si>
  <si>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</si>
  <si>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</si>
  <si>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</si>
  <si>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</si>
  <si>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</si>
  <si>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</si>
  <si>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</si>
  <si>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</si>
  <si>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</si>
  <si>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</si>
  <si>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</si>
  <si>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</si>
  <si>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</si>
  <si>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</si>
  <si>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</si>
  <si>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</si>
  <si>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</si>
  <si>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</si>
  <si>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</si>
  <si>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</si>
  <si>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</si>
  <si>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</si>
  <si>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</si>
  <si>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</si>
  <si>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</si>
  <si>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</si>
  <si>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</si>
  <si>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</si>
  <si>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</si>
  <si>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</si>
  <si>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</si>
  <si>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</si>
  <si>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</si>
  <si>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</si>
  <si>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</si>
  <si>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</si>
  <si>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</si>
  <si>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</si>
  <si>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</si>
  <si>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</si>
  <si>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</si>
  <si>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</si>
  <si>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</si>
  <si>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</si>
  <si>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</si>
  <si>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</si>
  <si>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</si>
  <si>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</si>
  <si>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</si>
  <si>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</si>
  <si>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</si>
  <si>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</si>
  <si>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</si>
  <si>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</si>
  <si>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</si>
  <si>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</si>
  <si>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</si>
  <si>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</si>
  <si>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</si>
  <si>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</si>
  <si>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</si>
  <si>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</si>
  <si>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</si>
  <si>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</si>
  <si>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</si>
  <si>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</si>
  <si>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</si>
  <si>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</si>
  <si>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</si>
  <si>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</si>
  <si>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</si>
  <si>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</si>
  <si>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</si>
  <si>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</si>
  <si>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</si>
  <si>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</si>
  <si>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</si>
  <si>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</si>
  <si>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</si>
  <si>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</si>
  <si>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</si>
  <si>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</si>
  <si>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</si>
  <si>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</si>
  <si>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</si>
  <si>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</si>
  <si>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</si>
  <si>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</si>
  <si>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</si>
  <si>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</si>
  <si>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</si>
  <si>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</si>
  <si>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</si>
  <si>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</si>
  <si>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</si>
  <si>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</si>
  <si>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</si>
  <si>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</si>
  <si>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</si>
  <si>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</si>
  <si>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</si>
  <si>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</si>
  <si>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</si>
  <si>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</si>
  <si>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</si>
  <si>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</si>
  <si>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</si>
  <si>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</si>
  <si>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</si>
  <si>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</si>
  <si>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</si>
  <si>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</si>
  <si>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</si>
  <si>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</si>
  <si>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</si>
  <si>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</si>
  <si>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</si>
  <si>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</si>
  <si>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</si>
  <si>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</si>
  <si>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</si>
  <si>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</si>
  <si>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</si>
  <si>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</si>
  <si>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</si>
  <si>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</si>
  <si>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</si>
  <si>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</si>
  <si>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</si>
  <si>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</si>
  <si>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</si>
  <si>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</si>
  <si>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</si>
  <si>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</si>
  <si>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</si>
  <si>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</si>
  <si>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</si>
  <si>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</si>
  <si>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</si>
  <si>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</si>
  <si>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</si>
  <si>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</si>
  <si>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</si>
  <si>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</si>
  <si>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</si>
  <si>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</si>
  <si>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</si>
  <si>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</si>
  <si>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</si>
  <si>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</si>
  <si>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</si>
  <si>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</si>
  <si>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</si>
  <si>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</si>
  <si>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</si>
  <si>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</si>
  <si>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</si>
  <si>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</si>
  <si>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</si>
  <si>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</si>
  <si>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</si>
  <si>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</si>
  <si>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</si>
  <si>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</si>
  <si>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</si>
  <si>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</si>
  <si>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</si>
  <si>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</si>
  <si>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</si>
  <si>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</si>
  <si>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</si>
  <si>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</si>
  <si>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</si>
  <si>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</si>
  <si>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</si>
  <si>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</si>
  <si>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</si>
  <si>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</si>
  <si>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</si>
  <si>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</si>
  <si>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</si>
  <si>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</si>
  <si>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</si>
  <si>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</si>
  <si>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</si>
  <si>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</si>
  <si>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</si>
  <si>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</si>
  <si>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</si>
  <si>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</si>
  <si>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</si>
  <si>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</si>
  <si>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</si>
  <si>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</si>
  <si>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</si>
  <si>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</si>
  <si>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</si>
  <si>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</si>
  <si>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</si>
  <si>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</si>
  <si>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</si>
  <si>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</si>
  <si>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</si>
  <si>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</si>
  <si>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</si>
  <si>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</si>
  <si>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</si>
  <si>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</si>
  <si>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</si>
  <si>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</si>
  <si>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</si>
  <si>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</si>
  <si>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</si>
  <si>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</si>
  <si>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</si>
  <si>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</si>
  <si>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</si>
  <si>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</si>
  <si>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</si>
  <si>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</si>
  <si>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</si>
  <si>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</si>
  <si>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</si>
  <si>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</si>
  <si>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</si>
  <si>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</si>
  <si>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</si>
  <si>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</si>
  <si>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</si>
  <si>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</si>
  <si>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</si>
  <si>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</si>
  <si>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</si>
  <si>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</si>
  <si>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</si>
  <si>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</si>
  <si>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</si>
  <si>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</si>
  <si>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</si>
  <si>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</si>
  <si>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</si>
  <si>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</si>
  <si>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</si>
  <si>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</si>
  <si>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</si>
  <si>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</si>
  <si>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</si>
  <si>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</si>
  <si>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</si>
  <si>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</si>
  <si>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</si>
  <si>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</si>
  <si>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</si>
  <si>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</si>
  <si>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</si>
  <si>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</si>
  <si>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</si>
  <si>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</si>
  <si>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</si>
  <si>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</si>
  <si>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</si>
  <si>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</si>
  <si>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</si>
  <si>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</si>
  <si>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</si>
  <si>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</si>
  <si>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</si>
  <si>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</si>
  <si>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</si>
  <si>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</si>
  <si>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</si>
  <si>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</si>
  <si>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</si>
  <si>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</si>
  <si>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</si>
  <si>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</si>
  <si>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</si>
  <si>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</si>
  <si>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</si>
  <si>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</si>
  <si>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</si>
  <si>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</si>
  <si>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</si>
  <si>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</si>
  <si>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</si>
  <si>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</si>
  <si>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</si>
  <si>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</si>
  <si>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</si>
  <si>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</si>
  <si>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</si>
  <si>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</si>
  <si>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</si>
  <si>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</si>
  <si>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</si>
  <si>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</si>
  <si>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</si>
  <si>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</si>
  <si>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</si>
  <si>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</si>
  <si>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</si>
  <si>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</si>
  <si>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</si>
  <si>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</si>
  <si>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</si>
  <si>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</si>
  <si>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</si>
  <si>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</si>
  <si>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</si>
  <si>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</si>
  <si>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</si>
  <si>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</si>
  <si>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</si>
  <si>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</si>
  <si>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</si>
  <si>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</si>
  <si>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</si>
  <si>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</si>
  <si>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</si>
  <si>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</si>
  <si>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</si>
  <si>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</si>
  <si>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</si>
  <si>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</si>
  <si>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</si>
  <si>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</si>
  <si>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</si>
  <si>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</si>
  <si>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</si>
  <si>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</si>
  <si>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</si>
  <si>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</si>
  <si>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</si>
  <si>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</si>
  <si>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</si>
  <si>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</si>
  <si>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</si>
  <si>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</si>
  <si>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</si>
  <si>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</si>
  <si>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</si>
  <si>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</si>
  <si>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</si>
  <si>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</si>
  <si>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</si>
  <si>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</si>
  <si>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</si>
  <si>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</si>
  <si>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</si>
  <si>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</si>
  <si>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</si>
  <si>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</si>
  <si>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</si>
  <si>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</si>
  <si>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</si>
  <si>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</si>
  <si>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</si>
  <si>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</si>
  <si>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</si>
  <si>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</si>
  <si>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</si>
  <si>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</si>
  <si>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</si>
  <si>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</si>
  <si>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</si>
  <si>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</si>
  <si>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</si>
  <si>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</si>
  <si>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</si>
  <si>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</si>
  <si>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</si>
  <si>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</si>
  <si>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</si>
  <si>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</si>
  <si>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</si>
  <si>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</si>
  <si>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</si>
  <si>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</si>
  <si>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</si>
  <si>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</si>
  <si>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</si>
  <si>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</si>
  <si>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</si>
  <si>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</si>
  <si>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</si>
  <si>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</si>
  <si>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</si>
  <si>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</si>
  <si>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</si>
  <si>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</si>
  <si>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</si>
  <si>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</si>
  <si>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</si>
  <si>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</si>
  <si>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</si>
  <si>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</si>
  <si>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</si>
  <si>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</si>
  <si>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</si>
  <si>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</si>
  <si>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</si>
  <si>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</si>
  <si>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</si>
  <si>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</si>
  <si>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</si>
  <si>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</si>
  <si>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</si>
  <si>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</si>
  <si>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</si>
  <si>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</si>
  <si>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</si>
  <si>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</si>
  <si>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</si>
  <si>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</si>
  <si>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</si>
  <si>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</si>
  <si>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</si>
  <si>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</si>
  <si>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</si>
  <si>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</si>
  <si>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</si>
  <si>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</si>
  <si>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</si>
  <si>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</si>
  <si>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</si>
  <si>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</si>
  <si>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</si>
  <si>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</si>
  <si>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</si>
  <si>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</si>
  <si>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</si>
  <si>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</si>
  <si>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</si>
  <si>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</si>
  <si>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</si>
  <si>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</si>
  <si>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</si>
  <si>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</si>
  <si>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</si>
  <si>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</si>
  <si>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</si>
  <si>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</si>
  <si>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</si>
  <si>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</si>
  <si>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</si>
  <si>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</si>
  <si>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</si>
  <si>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</si>
  <si>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</si>
  <si>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</si>
  <si>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</si>
  <si>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</si>
  <si>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</si>
  <si>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</si>
  <si>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</si>
  <si>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</si>
  <si>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</si>
  <si>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</si>
  <si>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</si>
  <si>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</si>
  <si>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</si>
  <si>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</si>
  <si>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</si>
  <si>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</si>
  <si>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</si>
  <si>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</si>
  <si>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</si>
  <si>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</si>
  <si>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</si>
  <si>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</si>
  <si>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</si>
  <si>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</si>
  <si>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</si>
  <si>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</si>
  <si>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</si>
  <si>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</si>
  <si>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</si>
  <si>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</si>
  <si>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</si>
  <si>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</si>
  <si>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</si>
  <si>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</si>
  <si>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</si>
  <si>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</si>
  <si>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</si>
  <si>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</si>
  <si>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</si>
  <si>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</si>
  <si>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</si>
  <si>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</si>
  <si>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</si>
  <si>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</si>
  <si>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</si>
  <si>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</si>
  <si>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</si>
  <si>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</si>
  <si>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</si>
  <si>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</si>
  <si>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</si>
  <si>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</si>
  <si>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</si>
  <si>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</si>
  <si>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</si>
  <si>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</si>
  <si>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</si>
  <si>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</si>
  <si>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</si>
  <si>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</si>
  <si>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</si>
  <si>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</si>
  <si>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</si>
  <si>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</si>
  <si>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</si>
  <si>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</si>
  <si>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</si>
  <si>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</si>
  <si>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</si>
  <si>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</si>
  <si>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</si>
  <si>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</si>
  <si>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</si>
  <si>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</si>
  <si>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</si>
  <si>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</si>
  <si>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</si>
  <si>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</si>
  <si>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</si>
  <si>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</si>
  <si>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</si>
  <si>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</si>
  <si>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</si>
  <si>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</si>
  <si>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</si>
  <si>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</si>
  <si>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</si>
  <si>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</si>
  <si>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</si>
  <si>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</si>
  <si>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</si>
  <si>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</si>
  <si>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</si>
  <si>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</si>
  <si>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</si>
  <si>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</si>
  <si>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</si>
  <si>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</si>
  <si>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</si>
  <si>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</si>
  <si>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</si>
  <si>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</si>
  <si>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</si>
  <si>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</si>
  <si>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</si>
  <si>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</si>
  <si>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</si>
  <si>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</si>
  <si>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</si>
  <si>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</si>
  <si>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</si>
  <si>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</si>
  <si>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</si>
  <si>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</si>
  <si>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</si>
  <si>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</si>
  <si>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</si>
  <si>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</si>
  <si>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</si>
  <si>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</si>
  <si>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</si>
  <si>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</si>
  <si>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</si>
  <si>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</si>
  <si>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</si>
  <si>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</si>
  <si>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</si>
  <si>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</si>
  <si>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</si>
  <si>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</si>
  <si>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</si>
  <si>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</si>
  <si>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</si>
  <si>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</si>
  <si>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</si>
  <si>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</si>
  <si>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</si>
  <si>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</si>
  <si>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</si>
  <si>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</si>
  <si>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</si>
  <si>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</si>
  <si>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</si>
  <si>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</si>
  <si>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</si>
  <si>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</si>
  <si>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</si>
  <si>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</si>
  <si>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</si>
  <si>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</si>
  <si>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</si>
  <si>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</si>
  <si>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</si>
  <si>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</si>
  <si>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</si>
  <si>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</si>
  <si>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</si>
  <si>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</si>
  <si>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</si>
  <si>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</si>
  <si>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</si>
  <si>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</si>
  <si>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</si>
  <si>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</si>
  <si>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</si>
  <si>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</si>
  <si>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</si>
  <si>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</si>
  <si>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</si>
  <si>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</si>
  <si>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</si>
  <si>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</si>
  <si>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</si>
  <si>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</si>
  <si>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</si>
  <si>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</si>
  <si>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</si>
  <si>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</si>
  <si>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</si>
  <si>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</si>
  <si>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</si>
  <si>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</si>
  <si>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</si>
  <si>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</si>
  <si>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</si>
  <si>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</si>
  <si>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</si>
  <si>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</si>
  <si>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</si>
  <si>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</si>
  <si>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</si>
  <si>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</si>
  <si>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</si>
  <si>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</si>
  <si>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</si>
  <si>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</si>
  <si>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</si>
  <si>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</si>
  <si>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</si>
  <si>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</si>
  <si>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</si>
  <si>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</si>
  <si>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</si>
  <si>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</si>
  <si>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</si>
  <si>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</si>
  <si>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</si>
  <si>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</si>
  <si>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</si>
  <si>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</si>
  <si>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</si>
  <si>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</si>
  <si>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</si>
  <si>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</si>
  <si>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</si>
  <si>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</si>
  <si>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</si>
  <si>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</si>
  <si>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</si>
  <si>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</si>
  <si>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</si>
  <si>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</si>
  <si>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</si>
  <si>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</si>
  <si>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</si>
  <si>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</si>
  <si>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</si>
  <si>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</si>
  <si>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</si>
  <si>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</si>
  <si>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</si>
  <si>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</si>
  <si>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</si>
  <si>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</si>
  <si>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</si>
  <si>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</si>
  <si>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</si>
  <si>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</si>
  <si>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</si>
  <si>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</si>
  <si>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</si>
  <si>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</si>
  <si>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V48</t>
  </si>
  <si>
    <t>ZSK-ZCZ</t>
  </si>
  <si>
    <t>ZSKZCZ</t>
  </si>
  <si>
    <t>Deslocamento ZSK-ZCZ</t>
  </si>
  <si>
    <t>Socadora Mecanizada (KM 52 ao 52+200 SB ZDGPAT1 1hrs), (ZDG1 KM 54 ao 54+800 1hrs )</t>
  </si>
  <si>
    <t>MC1 9h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</si>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</sst>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8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F107" activePane="topRight" state="frozen"/>
      <selection pane="topRight" activeCell="P1033" sqref="P103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7" t="s">
        <v>968</v>
      </c>
      <c r="C1" s="238"/>
      <c r="D1" s="238"/>
      <c r="E1" s="237" t="s">
        <v>969</v>
      </c>
      <c r="F1" s="238"/>
      <c r="G1" s="239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40"/>
      <c r="AG1" s="4"/>
      <c r="AH1" s="214" t="s">
        <v>970</v>
      </c>
      <c r="AI1" s="215"/>
      <c r="AJ1" s="215"/>
      <c r="AK1" s="215"/>
      <c r="AL1" s="216"/>
      <c r="AM1" s="217"/>
      <c r="AN1" s="215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8"/>
      <c r="BF1" s="4"/>
      <c r="BG1" s="219" t="s">
        <v>971</v>
      </c>
      <c r="BH1" s="220"/>
      <c r="BI1" s="220"/>
      <c r="BJ1" s="221"/>
      <c r="BK1" s="4"/>
      <c r="BL1" s="211" t="s">
        <v>972</v>
      </c>
      <c r="BM1" s="212"/>
      <c r="BN1" s="212"/>
      <c r="BO1" s="212"/>
      <c r="BP1" s="212"/>
      <c r="BQ1" s="212"/>
      <c r="BR1" s="213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4" t="s">
        <v>973</v>
      </c>
      <c r="AI2" s="215"/>
      <c r="AJ2" s="215"/>
      <c r="AK2" s="215"/>
      <c r="AL2" s="216"/>
      <c r="AM2" s="217"/>
      <c r="AN2" s="215"/>
      <c r="AO2" s="215"/>
      <c r="AP2" s="218"/>
      <c r="AQ2" s="5"/>
      <c r="AR2" s="214" t="s">
        <v>976</v>
      </c>
      <c r="AS2" s="215"/>
      <c r="AT2" s="215"/>
      <c r="AU2" s="215"/>
      <c r="AV2" s="215"/>
      <c r="AW2" s="215"/>
      <c r="AX2" s="218"/>
      <c r="AY2" s="5"/>
      <c r="AZ2" s="228" t="s">
        <v>977</v>
      </c>
      <c r="BA2" s="229"/>
      <c r="BB2" s="214" t="s">
        <v>974</v>
      </c>
      <c r="BC2" s="215"/>
      <c r="BD2" s="215"/>
      <c r="BE2" s="218"/>
      <c r="BF2" s="4"/>
      <c r="BG2" s="222"/>
      <c r="BH2" s="223"/>
      <c r="BI2" s="223"/>
      <c r="BJ2" s="224"/>
      <c r="BK2" s="4"/>
      <c r="BL2" s="225"/>
      <c r="BM2" s="226"/>
      <c r="BN2" s="226"/>
      <c r="BO2" s="226"/>
      <c r="BP2" s="226"/>
      <c r="BQ2" s="226"/>
      <c r="BR2" s="227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28" t="s">
        <v>978</v>
      </c>
      <c r="AI3" s="229"/>
      <c r="AJ3" s="228" t="s">
        <v>979</v>
      </c>
      <c r="AK3" s="234"/>
      <c r="AL3" s="235"/>
      <c r="AM3" s="236"/>
      <c r="AN3" s="234"/>
      <c r="AO3" s="234"/>
      <c r="AP3" s="229"/>
      <c r="AQ3" s="60"/>
      <c r="AR3" s="232" t="s">
        <v>985</v>
      </c>
      <c r="AS3" s="233"/>
      <c r="AT3" s="232" t="s">
        <v>986</v>
      </c>
      <c r="AU3" s="233"/>
      <c r="AV3" s="232" t="s">
        <v>987</v>
      </c>
      <c r="AW3" s="233"/>
      <c r="AX3" s="60" t="s">
        <v>988</v>
      </c>
      <c r="AY3" s="60"/>
      <c r="AZ3" s="230"/>
      <c r="BA3" s="231"/>
      <c r="BB3" s="228" t="s">
        <v>981</v>
      </c>
      <c r="BC3" s="234"/>
      <c r="BD3" s="234"/>
      <c r="BE3" s="229"/>
      <c r="BF3" s="59"/>
      <c r="BG3" s="222"/>
      <c r="BH3" s="223"/>
      <c r="BI3" s="223"/>
      <c r="BJ3" s="224"/>
      <c r="BK3" s="59"/>
      <c r="BL3" s="211" t="s">
        <v>989</v>
      </c>
      <c r="BM3" s="212"/>
      <c r="BN3" s="212"/>
      <c r="BO3" s="213"/>
      <c r="BP3" s="211" t="s">
        <v>773</v>
      </c>
      <c r="BQ3" s="212"/>
      <c r="BR3" s="213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599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599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599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 t="s">
        <v>476</v>
      </c>
      <c r="BM87" s="130" t="s">
        <v>476</v>
      </c>
      <c r="BN87" s="130" t="s">
        <v>476</v>
      </c>
      <c r="BO87" s="16" t="s">
        <v>1191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599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599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1201</v>
      </c>
      <c r="BJ95" s="17" t="s">
        <v>1202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1203</v>
      </c>
      <c r="BJ96" s="16" t="s">
        <v>1203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1204</v>
      </c>
      <c r="I97" s="127">
        <v>73</v>
      </c>
      <c r="J97" s="127">
        <v>262</v>
      </c>
      <c r="K97" s="105">
        <v>433</v>
      </c>
      <c r="L97" s="127" t="s">
        <v>1205</v>
      </c>
      <c r="M97" s="127" t="s">
        <v>1206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1207</v>
      </c>
      <c r="V97" s="105" t="s">
        <v>1208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1209</v>
      </c>
      <c r="BJ97" s="17" t="s">
        <v>1210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1211</v>
      </c>
      <c r="BJ98" s="17" t="s">
        <v>1212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1213</v>
      </c>
      <c r="BJ99" s="17" t="s">
        <v>1214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1211</v>
      </c>
      <c r="BJ100" s="17" t="s">
        <v>1212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1215</v>
      </c>
      <c r="BJ101" s="17" t="s">
        <v>1216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54.8</v>
      </c>
      <c r="K102" s="105" t="s">
        <v>1217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1218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1219</v>
      </c>
      <c r="BJ102" s="17" t="s">
        <v>1220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1211</v>
      </c>
      <c r="BJ103" s="17" t="s">
        <v>1221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1221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1</v>
      </c>
      <c r="BH104" s="16"/>
      <c r="BI104" s="16" t="s">
        <v>1222</v>
      </c>
      <c r="BJ104" s="17" t="s">
        <v>1223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1204</v>
      </c>
      <c r="I106" s="105">
        <v>73</v>
      </c>
      <c r="J106" s="105">
        <v>262</v>
      </c>
      <c r="K106" s="105" t="s">
        <v>624</v>
      </c>
      <c r="L106" s="127" t="s">
        <v>1205</v>
      </c>
      <c r="M106" s="127" t="s">
        <v>1206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1224</v>
      </c>
      <c r="V106" s="151" t="s">
        <v>1225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/>
      <c r="AR106" s="108"/>
      <c r="AS106" s="108"/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/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/>
      <c r="BH106" s="16"/>
      <c r="BI106" s="16" t="s">
        <v>1209</v>
      </c>
      <c r="BJ106" s="17"/>
      <c r="BK106" s="15"/>
      <c r="BL106" s="130"/>
      <c r="BM106" s="130"/>
      <c r="BN106" s="130"/>
      <c r="BO106" s="17"/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/>
      </c>
    </row>
    <row r="107" spans="1:7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 t="s">
        <v>1209</v>
      </c>
      <c r="BJ107" s="17"/>
      <c r="BK107" s="15"/>
      <c r="BL107" s="130"/>
      <c r="BM107" s="130"/>
      <c r="BN107" s="130"/>
      <c r="BO107" s="17"/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/>
      </c>
    </row>
    <row r="108" spans="1:7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1226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1227</v>
      </c>
      <c r="M108" s="127" t="s">
        <v>1228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1229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/>
      <c r="AR108" s="108"/>
      <c r="AS108" s="108"/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 t="s">
        <v>1209</v>
      </c>
      <c r="BJ108" s="17"/>
      <c r="BK108" s="15"/>
      <c r="BL108" s="130"/>
      <c r="BM108" s="130"/>
      <c r="BN108" s="130"/>
      <c r="BO108" s="192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/>
      <c r="AR109" s="108"/>
      <c r="AS109" s="108"/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/>
      <c r="BH109" s="16"/>
      <c r="BI109" s="16" t="s">
        <v>1209</v>
      </c>
      <c r="BJ109" s="17"/>
      <c r="BK109" s="15"/>
      <c r="BL109" s="130"/>
      <c r="BM109" s="130"/>
      <c r="BN109" s="130"/>
      <c r="BO109" s="17"/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/>
      </c>
    </row>
    <row r="110" spans="1:7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1230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/>
      <c r="AR110" s="108"/>
      <c r="AS110" s="108"/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/>
      <c r="BH110" s="16"/>
      <c r="BI110" s="16" t="s">
        <v>1231</v>
      </c>
      <c r="BJ110" s="17"/>
      <c r="BK110" s="15"/>
      <c r="BL110" s="130"/>
      <c r="BM110" s="130"/>
      <c r="BN110" s="130"/>
      <c r="BO110" s="192"/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/>
      <c r="AR111" s="108"/>
      <c r="AS111" s="108"/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/>
      <c r="BH111" s="16"/>
      <c r="BI111" s="16" t="s">
        <v>1209</v>
      </c>
      <c r="BJ111" s="17"/>
      <c r="BK111" s="15"/>
      <c r="BL111" s="130"/>
      <c r="BM111" s="130"/>
      <c r="BN111" s="130"/>
      <c r="BO111" s="17"/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/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IF(D114="","*",IFERROR(IF(ISODD(COUNT(AR114:AW114)),"ERRO",SUM((AS114-AR114),(AU114-AT114),(AW114-AV114))),"ERRO"))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58.3</v>
      </c>
      <c r="K121" s="105">
        <v>58.7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1061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ZDGK58</v>
      </c>
      <c r="AN121" s="105">
        <f>IF(BS_CONTROLE[[#This Row],[SUB]]=0, "-", BS_CONTROLE[[#This Row],[SUB]])</f>
        <v>73</v>
      </c>
      <c r="AO121" s="105">
        <f>BS_CONTROLE[[#This Row],[KM - Inicio]]</f>
        <v>58.3</v>
      </c>
      <c r="AP121" s="105">
        <f>BS_CONTROLE[[#This Row],[KM - Inicio]]</f>
        <v>58.3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1232</v>
      </c>
      <c r="M122" s="127" t="s">
        <v>1233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1234</v>
      </c>
      <c r="V122" s="105" t="s">
        <v>1149</v>
      </c>
      <c r="W122" s="104" t="s">
        <v>447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55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 hidden="1">
      <c r="A124" s="45" t="str">
        <f t="shared" si="8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IF(D124="","*",IFERROR(IF(ISODD(COUNT(AR124:AW124)),"ERRO",SUM((AS124-AR124),(AU124-AT124),(AW124-AV124))),"ERRO"))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8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IF(D125="","*",IFERROR(IF(ISODD(COUNT(AR125:AW125)),"ERRO",SUM((AS125-AR125),(AU125-AT125),(AW125-AV125))),"ERRO"))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299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5" operator="equal">
      <formula>"NÃO"</formula>
    </cfRule>
    <cfRule type="cellIs" dxfId="187" priority="11886" operator="equal">
      <formula>"SIM"</formula>
    </cfRule>
  </conditionalFormatting>
  <conditionalFormatting sqref="AY6:AY1032">
    <cfRule type="expression" dxfId="186" priority="54341">
      <formula>#REF!=1</formula>
    </cfRule>
  </conditionalFormatting>
  <conditionalFormatting sqref="T6:T1032 BD6:BD1032 AX6:AX1032">
    <cfRule type="cellIs" dxfId="185" priority="54325" operator="equal">
      <formula>"ERRO"</formula>
    </cfRule>
  </conditionalFormatting>
  <conditionalFormatting sqref="BP6:BP1032">
    <cfRule type="cellIs" dxfId="184" priority="54320" operator="equal">
      <formula>"Produção e Intervalo"</formula>
    </cfRule>
    <cfRule type="cellIs" dxfId="183" priority="54321" operator="equal">
      <formula>"Aderente"</formula>
    </cfRule>
    <cfRule type="cellIs" dxfId="182" priority="54322" operator="equal">
      <formula>"Intervalo"</formula>
    </cfRule>
    <cfRule type="cellIs" dxfId="181" priority="54323" operator="equal">
      <formula>"Produção"</formula>
    </cfRule>
    <cfRule type="cellIs" dxfId="180" priority="54324" operator="equal">
      <formula>"ERRO"</formula>
    </cfRule>
  </conditionalFormatting>
  <conditionalFormatting sqref="BQ6:BR1032">
    <cfRule type="cellIs" dxfId="179" priority="54302" operator="equal">
      <formula>"*"</formula>
    </cfRule>
    <cfRule type="cellIs" dxfId="178" priority="54303" operator="greaterThanOrEqual">
      <formula>1</formula>
    </cfRule>
    <cfRule type="cellIs" dxfId="177" priority="54304" operator="lessThan">
      <formula>1</formula>
    </cfRule>
  </conditionalFormatting>
  <conditionalFormatting sqref="BJ2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2" operator="equal">
      <formula>"OPORTUNIDADE"</formula>
    </cfRule>
  </conditionalFormatting>
  <conditionalFormatting sqref="X28:Y29">
    <cfRule type="cellIs" dxfId="175" priority="200" operator="equal">
      <formula>"NÃO"</formula>
    </cfRule>
    <cfRule type="cellIs" dxfId="174" priority="201" operator="equal">
      <formula>"SIM"</formula>
    </cfRule>
  </conditionalFormatting>
  <conditionalFormatting sqref="BJ1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0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0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78" operator="equal">
      <formula>"OPORTUNIDADE"</formula>
    </cfRule>
  </conditionalFormatting>
  <conditionalFormatting sqref="Y39">
    <cfRule type="cellIs" dxfId="172" priority="176" operator="equal">
      <formula>"NÃO"</formula>
    </cfRule>
    <cfRule type="cellIs" dxfId="171" priority="177" operator="equal">
      <formula>"SIM"</formula>
    </cfRule>
  </conditionalFormatting>
  <conditionalFormatting sqref="X42:X43">
    <cfRule type="cellIs" dxfId="170" priority="175" operator="equal">
      <formula>"OPORTUNIDADE"</formula>
    </cfRule>
  </conditionalFormatting>
  <conditionalFormatting sqref="X42:X43">
    <cfRule type="cellIs" dxfId="169" priority="173" operator="equal">
      <formula>"NÃO"</formula>
    </cfRule>
    <cfRule type="cellIs" dxfId="168" priority="174" operator="equal">
      <formula>"SIM"</formula>
    </cfRule>
  </conditionalFormatting>
  <conditionalFormatting sqref="BJ4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46" operator="equal">
      <formula>"OPORTUNIDADE"</formula>
    </cfRule>
  </conditionalFormatting>
  <conditionalFormatting sqref="X46:Y46 Y47:Y48 X47:X50">
    <cfRule type="cellIs" dxfId="166" priority="144" operator="equal">
      <formula>"NÃO"</formula>
    </cfRule>
    <cfRule type="cellIs" dxfId="165" priority="145" operator="equal">
      <formula>"SIM"</formula>
    </cfRule>
  </conditionalFormatting>
  <conditionalFormatting sqref="BJ3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18" operator="equal">
      <formula>"OPORTUNIDADE"</formula>
    </cfRule>
  </conditionalFormatting>
  <conditionalFormatting sqref="Y57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BJ3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5" operator="equal">
      <formula>"OPORTUNIDADE"</formula>
    </cfRule>
  </conditionalFormatting>
  <conditionalFormatting sqref="X52:X61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BJ5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9" operator="equal">
      <formula>"OPORTUNIDADE"</formula>
    </cfRule>
  </conditionalFormatting>
  <conditionalFormatting sqref="Y73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X75">
    <cfRule type="cellIs" dxfId="155" priority="63" operator="equal">
      <formula>"OPORTUNIDADE"</formula>
    </cfRule>
  </conditionalFormatting>
  <conditionalFormatting sqref="X75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BJ6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6" operator="equal">
      <formula>"OPORTUNIDADE"</formula>
    </cfRule>
  </conditionalFormatting>
  <conditionalFormatting sqref="X76:X77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BO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1">
      <iconSet showValue="0">
        <cfvo type="percent" val="0"/>
        <cfvo type="num" val="1"/>
        <cfvo type="num" val="1" gte="0"/>
      </iconSet>
    </cfRule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2">
      <iconSet showValue="0">
        <cfvo type="percent" val="0"/>
        <cfvo type="num" val="1"/>
        <cfvo type="num" val="1" gte="0"/>
      </iconSet>
    </cfRule>
  </conditionalFormatting>
  <conditionalFormatting sqref="BO94:BO1032 BO44:BO45 BO25:BO29 BO6:BO7 BO11:BO12 BO41 BO35 BO51 BO62:BO65 BO75:BO79 BO67:BO70 BO72 BO91">
    <cfRule type="iconSet" priority="61804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32">
    <cfRule type="iconSet" priority="61820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2">
      <iconSet showValue="0">
        <cfvo type="percent" val="0"/>
        <cfvo type="num" val="1"/>
        <cfvo type="num" val="1" gte="0"/>
      </iconSet>
    </cfRule>
    <cfRule type="iconSet" priority="61833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38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20:I1032 I101:I11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1235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1236</v>
      </c>
      <c r="C4" s="161" t="s">
        <v>1237</v>
      </c>
      <c r="D4" s="161" t="s">
        <v>1238</v>
      </c>
      <c r="E4" s="161" t="s">
        <v>1239</v>
      </c>
      <c r="F4" s="161" t="s">
        <v>4</v>
      </c>
      <c r="G4" s="161" t="s">
        <v>1240</v>
      </c>
    </row>
    <row r="5" spans="2:7">
      <c r="B5" s="162" t="s">
        <v>1241</v>
      </c>
      <c r="C5" s="162">
        <v>257068</v>
      </c>
      <c r="D5" s="162" t="s">
        <v>1242</v>
      </c>
      <c r="E5" s="162" t="s">
        <v>1243</v>
      </c>
      <c r="F5" s="162" t="s">
        <v>1243</v>
      </c>
      <c r="G5" s="163">
        <v>46296</v>
      </c>
    </row>
    <row r="6" spans="2:7">
      <c r="B6" s="162" t="s">
        <v>1244</v>
      </c>
      <c r="C6" s="162" t="s">
        <v>624</v>
      </c>
      <c r="D6" s="162" t="s">
        <v>624</v>
      </c>
      <c r="E6" s="162" t="s">
        <v>624</v>
      </c>
      <c r="F6" s="162" t="s">
        <v>1245</v>
      </c>
      <c r="G6" s="163" t="s">
        <v>624</v>
      </c>
    </row>
    <row r="7" spans="2:7">
      <c r="B7" s="162" t="s">
        <v>1246</v>
      </c>
      <c r="C7" s="162">
        <v>257472</v>
      </c>
      <c r="D7" s="162" t="s">
        <v>1247</v>
      </c>
      <c r="E7" s="162" t="s">
        <v>1248</v>
      </c>
      <c r="F7" s="162" t="s">
        <v>1248</v>
      </c>
      <c r="G7" s="163">
        <v>45992</v>
      </c>
    </row>
    <row r="8" spans="2:7">
      <c r="B8" s="162" t="s">
        <v>1249</v>
      </c>
      <c r="C8" s="162">
        <v>260307</v>
      </c>
      <c r="D8" s="162" t="s">
        <v>1250</v>
      </c>
      <c r="E8" s="162" t="s">
        <v>1251</v>
      </c>
      <c r="F8" s="162" t="s">
        <v>1248</v>
      </c>
      <c r="G8" s="163">
        <v>46082</v>
      </c>
    </row>
    <row r="9" spans="2:7">
      <c r="B9" s="162" t="s">
        <v>1252</v>
      </c>
      <c r="C9" s="162">
        <v>333033</v>
      </c>
      <c r="D9" s="162" t="s">
        <v>1253</v>
      </c>
      <c r="E9" s="162" t="s">
        <v>1245</v>
      </c>
      <c r="F9" s="162" t="s">
        <v>1254</v>
      </c>
      <c r="G9" s="162" t="s">
        <v>624</v>
      </c>
    </row>
    <row r="10" spans="2:7">
      <c r="B10" s="162" t="s">
        <v>1255</v>
      </c>
      <c r="C10" s="162"/>
      <c r="D10" s="162"/>
      <c r="E10" s="162" t="s">
        <v>1245</v>
      </c>
      <c r="F10" s="162" t="s">
        <v>1254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1256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1257</v>
      </c>
      <c r="E3" s="200" t="s">
        <v>1258</v>
      </c>
      <c r="F3" s="200" t="s">
        <v>1259</v>
      </c>
      <c r="G3" s="200" t="s">
        <v>1260</v>
      </c>
      <c r="H3" s="200" t="s">
        <v>1261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1262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1263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1264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057" sqref="G1057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1265</v>
      </c>
      <c r="V1" s="249"/>
      <c r="W1" s="249"/>
    </row>
    <row r="2" spans="1:23" ht="15" customHeight="1">
      <c r="A2" s="87" t="s">
        <v>1266</v>
      </c>
      <c r="B2" s="87" t="s">
        <v>1267</v>
      </c>
      <c r="C2" s="87" t="s">
        <v>442</v>
      </c>
      <c r="D2" s="88" t="s">
        <v>1009</v>
      </c>
      <c r="E2" s="88" t="s">
        <v>4</v>
      </c>
      <c r="F2" s="88" t="s">
        <v>1268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1269</v>
      </c>
      <c r="T2" s="91" t="s">
        <v>1012</v>
      </c>
      <c r="U2" s="137">
        <f ca="1">TODAY()-1</f>
        <v>46060</v>
      </c>
      <c r="V2" s="137">
        <f ca="1">U2-1</f>
        <v>46059</v>
      </c>
      <c r="W2" s="137">
        <f ca="1">V2-1</f>
        <v>46058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510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>
        <f ca="1">_xlfn.XLOOKUP(G18&amp;$W$2,BS_CONTROLE[CHAVE],BS_CONTROLE[Quantidade_11],"-")</f>
        <v>1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510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633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>
        <f ca="1">_xlfn.XLOOKUP(G39&amp;$W$2,BS_CONTROLE[CHAVE],BS_CONTROLE[Quantidade_11],"-")</f>
        <v>1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510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633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>
        <f ca="1">_xlfn.XLOOKUP(G57&amp;$W$2,BS_CONTROLE[CHAVE],BS_CONTROLE[Quantidade_11],"-")</f>
        <v>1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510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633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>
        <f ca="1">_xlfn.XLOOKUP(G73&amp;$W$2,BS_CONTROLE[CHAVE],BS_CONTROLE[Quantidade_11],"-")</f>
        <v>1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510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1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633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510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633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0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510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1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633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510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ZDGK58</v>
      </c>
      <c r="M118" s="139">
        <f>IF(SP_NORTE!I121="","*",SP_NORTE!I121)</f>
        <v>73</v>
      </c>
      <c r="N118" s="144">
        <f>IF(SP_NORTE!J121="","*",SP_NORTE!J121)</f>
        <v>58.3</v>
      </c>
      <c r="O118" s="144">
        <f>IF(SP_NORTE!K121="","*",SP_NORTE!K121)</f>
        <v>58.7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 xml:space="preserve">Socadora Mecanizada 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633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Contrato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510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1270</v>
      </c>
      <c r="D5" s="251"/>
      <c r="E5" s="251"/>
      <c r="F5" s="251"/>
      <c r="G5" s="251"/>
      <c r="H5" s="251"/>
      <c r="I5" s="251"/>
      <c r="J5" s="252"/>
      <c r="K5" s="253" t="s">
        <v>1271</v>
      </c>
      <c r="L5" s="254"/>
      <c r="M5" s="254"/>
      <c r="N5" s="254"/>
      <c r="O5" s="255" t="s">
        <v>1272</v>
      </c>
      <c r="P5" s="256"/>
    </row>
    <row r="6" spans="1:16" s="74" customFormat="1" ht="15" customHeight="1">
      <c r="A6" s="66" t="s">
        <v>1268</v>
      </c>
      <c r="B6" s="75" t="s">
        <v>1267</v>
      </c>
      <c r="C6" s="76" t="s">
        <v>1009</v>
      </c>
      <c r="D6" s="77" t="s">
        <v>1010</v>
      </c>
      <c r="E6" s="76" t="s">
        <v>1273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1274</v>
      </c>
      <c r="M6" s="80" t="s">
        <v>642</v>
      </c>
      <c r="N6" s="81" t="s">
        <v>1004</v>
      </c>
      <c r="O6" s="158" t="s">
        <v>1047</v>
      </c>
      <c r="P6" s="132" t="s">
        <v>1275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1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 t="str">
        <f>IF(SP_NORTE!BG109="","*",SP_NORTE!BG109)</f>
        <v>*</v>
      </c>
      <c r="P85" s="147" t="str">
        <f>IF($A$2=1,IF(SP_NORTE!BI109="","*",SP_NORTE!BI109),IF(SP_NORTE!BJ109="","*",SP_NORTE!BJ109))</f>
        <v>*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 t="str">
        <f>IF(SP_NORTE!BG111="","*",SP_NORTE!BG111)</f>
        <v>*</v>
      </c>
      <c r="P86" s="147" t="str">
        <f>IF($A$2=1,IF(SP_NORTE!BI111="","*",SP_NORTE!BI111),IF(SP_NORTE!BJ111="","*",SP_NORTE!BJ111))</f>
        <v>*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 t="str">
        <f>IF(SP_NORTE!B114="","*",SP_NORTE!B114)</f>
        <v>*</v>
      </c>
      <c r="B89" s="83" t="str">
        <f>IF(SP_NORTE!W114="","*",SP_NORTE!W114)</f>
        <v>*</v>
      </c>
      <c r="C89" s="83" t="str">
        <f>IF(SP_NORTE!R114="","*",SP_NORTE!R114)</f>
        <v>-</v>
      </c>
      <c r="D89" s="83" t="str">
        <f>IF(SP_NORTE!S114="","*",SP_NORTE!S114)</f>
        <v>-</v>
      </c>
      <c r="E89" s="83" t="str">
        <f>IF(SP_NORTE!D114="","*",SP_NORTE!D114)</f>
        <v>*</v>
      </c>
      <c r="F89" s="83" t="str">
        <f>IF(SP_NORTE!G114="","*",SP_NORTE!G114)</f>
        <v>*</v>
      </c>
      <c r="G89" s="83" t="str">
        <f>IF(SP_NORTE!L114="","*",SP_NORTE!L114)</f>
        <v>-</v>
      </c>
      <c r="H89" s="116" t="str">
        <f>IF(SP_NORTE!J114="","*",SP_NORTE!J114)</f>
        <v>*</v>
      </c>
      <c r="I89" s="113" t="str">
        <f>IF(SP_NORTE!N114="","*",SP_NORTE!N114)</f>
        <v>*</v>
      </c>
      <c r="J89" s="113" t="str">
        <f>IF(SP_NORTE!O114="","*",SP_NORTE!O114)</f>
        <v>*</v>
      </c>
      <c r="K89" s="83">
        <f>IF(SP_NORTE!AJ114="","*",SP_NORTE!AJ114)</f>
        <v>0</v>
      </c>
      <c r="L89" s="83" t="str">
        <f>IF(SP_NORTE!AL114="","*",SP_NORTE!AL114)</f>
        <v>-</v>
      </c>
      <c r="M89" s="83">
        <f>IF(SP_NORTE!AO114="","*",SP_NORTE!AO114)</f>
        <v>0</v>
      </c>
      <c r="N89" s="83" t="str">
        <f>IF(SP_NORTE!AL114="","*",SP_NORTE!AL114)</f>
        <v>-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 t="str">
        <f>IF(SP_NORTE!B124="","*",SP_NORTE!B124)</f>
        <v>*</v>
      </c>
      <c r="B93" s="83" t="str">
        <f>IF(SP_NORTE!W124="","*",SP_NORTE!W124)</f>
        <v>*</v>
      </c>
      <c r="C93" s="83" t="str">
        <f>IF(SP_NORTE!R124="","*",SP_NORTE!R124)</f>
        <v>-</v>
      </c>
      <c r="D93" s="83" t="str">
        <f>IF(SP_NORTE!S124="","*",SP_NORTE!S124)</f>
        <v>-</v>
      </c>
      <c r="E93" s="83" t="str">
        <f>IF(SP_NORTE!D124="","*",SP_NORTE!D124)</f>
        <v>*</v>
      </c>
      <c r="F93" s="83" t="str">
        <f>IF(SP_NORTE!G124="","*",SP_NORTE!G124)</f>
        <v>*</v>
      </c>
      <c r="G93" s="83" t="str">
        <f>IF(SP_NORTE!L124="","*",SP_NORTE!L124)</f>
        <v>-</v>
      </c>
      <c r="H93" s="116" t="str">
        <f>IF(SP_NORTE!J124="","*",SP_NORTE!J124)</f>
        <v>*</v>
      </c>
      <c r="I93" s="113" t="str">
        <f>IF(SP_NORTE!N124="","*",SP_NORTE!N124)</f>
        <v>*</v>
      </c>
      <c r="J93" s="113" t="str">
        <f>IF(SP_NORTE!O124="","*",SP_NORTE!O124)</f>
        <v>*</v>
      </c>
      <c r="K93" s="83">
        <f>IF(SP_NORTE!AJ124="","*",SP_NORTE!AJ124)</f>
        <v>0</v>
      </c>
      <c r="L93" s="83" t="str">
        <f>IF(SP_NORTE!AL124="","*",SP_NORTE!AL124)</f>
        <v>-</v>
      </c>
      <c r="M93" s="83">
        <f>IF(SP_NORTE!AO124="","*",SP_NORTE!AO124)</f>
        <v>0</v>
      </c>
      <c r="N93" s="83" t="str">
        <f>IF(SP_NORTE!AL124="","*",SP_NORTE!AL124)</f>
        <v>-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1276</v>
      </c>
      <c r="C2" s="121" t="s">
        <v>995</v>
      </c>
      <c r="D2" s="76" t="s">
        <v>997</v>
      </c>
      <c r="E2" s="76" t="s">
        <v>1277</v>
      </c>
      <c r="F2" s="99" t="s">
        <v>1278</v>
      </c>
      <c r="G2" s="76" t="s">
        <v>1279</v>
      </c>
      <c r="H2" s="76" t="s">
        <v>1280</v>
      </c>
      <c r="I2" s="76" t="s">
        <v>1281</v>
      </c>
      <c r="J2" s="76" t="s">
        <v>1282</v>
      </c>
      <c r="K2" s="78" t="s">
        <v>1283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2026-02-08T11:35:15Z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