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424" documentId="8_{B6337239-1A00-434D-AAD0-422EA1FEB5AE}" xr6:coauthVersionLast="47" xr6:coauthVersionMax="47" xr10:uidLastSave="{FAC8C646-FF9B-407F-A1E1-6B084C4AD487}"/>
  <bookViews>
    <workbookView xWindow="-120" yWindow="-120" windowWidth="20730" windowHeight="11040" firstSheet="3" activeTab="7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529" i="1" l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R551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K580" i="12" s="1"/>
  <c r="N589" i="1" a="1"/>
  <c r="N589" i="1"/>
  <c r="L587" i="12" s="1"/>
  <c r="M589" i="1" a="1"/>
  <c r="M589" i="1"/>
  <c r="K587" i="12" s="1"/>
  <c r="N588" i="1" a="1"/>
  <c r="N588" i="1"/>
  <c r="L586" i="12" s="1"/>
  <c r="M588" i="1" a="1"/>
  <c r="M588" i="1"/>
  <c r="K586" i="12" s="1"/>
  <c r="N587" i="1" a="1"/>
  <c r="N587" i="1"/>
  <c r="L585" i="12" s="1"/>
  <c r="M587" i="1" a="1"/>
  <c r="M587" i="1"/>
  <c r="K585" i="12" s="1"/>
  <c r="N586" i="1" a="1"/>
  <c r="N586" i="1"/>
  <c r="L584" i="12" s="1"/>
  <c r="M586" i="1" a="1"/>
  <c r="M586" i="1"/>
  <c r="K584" i="12" s="1"/>
  <c r="N585" i="1" a="1"/>
  <c r="N585" i="1"/>
  <c r="L583" i="12" s="1"/>
  <c r="M585" i="1" a="1"/>
  <c r="M585" i="1"/>
  <c r="K583" i="12" s="1"/>
  <c r="N581" i="1" a="1"/>
  <c r="N581" i="1"/>
  <c r="L579" i="12" s="1"/>
  <c r="M581" i="1" a="1"/>
  <c r="M581" i="1"/>
  <c r="K579" i="12" s="1"/>
  <c r="N580" i="1" a="1"/>
  <c r="N580" i="1"/>
  <c r="L578" i="12" s="1"/>
  <c r="M580" i="1" a="1"/>
  <c r="M580" i="1"/>
  <c r="K578" i="12" s="1"/>
  <c r="N579" i="1" a="1"/>
  <c r="N579" i="1"/>
  <c r="L577" i="12" s="1"/>
  <c r="M579" i="1" a="1"/>
  <c r="M579" i="1"/>
  <c r="K577" i="12" s="1"/>
  <c r="N575" i="1" a="1"/>
  <c r="N575" i="1"/>
  <c r="L573" i="12" s="1"/>
  <c r="M575" i="1" a="1"/>
  <c r="M575" i="1"/>
  <c r="K573" i="12" s="1"/>
  <c r="H575" i="1" a="1"/>
  <c r="H575" i="1"/>
  <c r="I573" i="12" s="1"/>
  <c r="N574" i="1" a="1"/>
  <c r="N574" i="1"/>
  <c r="L572" i="12" s="1"/>
  <c r="M574" i="1" a="1"/>
  <c r="M574" i="1"/>
  <c r="K572" i="12" s="1"/>
  <c r="N573" i="1" a="1"/>
  <c r="N573" i="1"/>
  <c r="L571" i="12" s="1"/>
  <c r="M573" i="1" a="1"/>
  <c r="M573" i="1"/>
  <c r="K571" i="12" s="1"/>
  <c r="N572" i="1" a="1"/>
  <c r="N572" i="1"/>
  <c r="L570" i="12" s="1"/>
  <c r="M572" i="1" a="1"/>
  <c r="M572" i="1"/>
  <c r="K570" i="12" s="1"/>
  <c r="N569" i="1" a="1"/>
  <c r="N569" i="1"/>
  <c r="L567" i="12" s="1"/>
  <c r="M569" i="1" a="1"/>
  <c r="M569" i="1"/>
  <c r="K567" i="12" s="1"/>
  <c r="N568" i="1" a="1"/>
  <c r="N568" i="1"/>
  <c r="L566" i="12" s="1"/>
  <c r="M568" i="1" a="1"/>
  <c r="M568" i="1"/>
  <c r="K566" i="12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0" i="1"/>
  <c r="AJ571" i="1"/>
  <c r="AJ576" i="1"/>
  <c r="AJ578" i="1"/>
  <c r="AJ583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K598" i="12" s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K597" i="12" s="1"/>
  <c r="M598" i="1" a="1"/>
  <c r="M598" i="1"/>
  <c r="K596" i="12" s="1"/>
  <c r="M597" i="1" a="1"/>
  <c r="M597" i="1"/>
  <c r="K595" i="12" s="1"/>
  <c r="M596" i="1" a="1"/>
  <c r="M596" i="1"/>
  <c r="K594" i="12" s="1"/>
  <c r="M595" i="1" a="1"/>
  <c r="M595" i="1"/>
  <c r="K593" i="12" s="1"/>
  <c r="M594" i="1" a="1"/>
  <c r="M594" i="1"/>
  <c r="K592" i="12" s="1"/>
  <c r="M593" i="1" a="1"/>
  <c r="M593" i="1"/>
  <c r="K591" i="12" s="1"/>
  <c r="M592" i="1" a="1"/>
  <c r="M592" i="1"/>
  <c r="K590" i="12" s="1"/>
  <c r="M591" i="1" a="1"/>
  <c r="M591" i="1"/>
  <c r="K589" i="12" s="1"/>
  <c r="M590" i="1" a="1"/>
  <c r="M590" i="1"/>
  <c r="K588" i="12" s="1"/>
  <c r="M584" i="1" a="1"/>
  <c r="M584" i="1"/>
  <c r="K582" i="12" s="1"/>
  <c r="M583" i="1" a="1"/>
  <c r="M583" i="1"/>
  <c r="K581" i="12" s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N583" i="1" a="1"/>
  <c r="N583" i="1"/>
  <c r="L581" i="12" s="1"/>
  <c r="N567" i="1" a="1"/>
  <c r="N567" i="1"/>
  <c r="L565" i="12" s="1"/>
  <c r="M567" i="1" a="1"/>
  <c r="M567" i="1"/>
  <c r="K565" i="12" s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K548" i="12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L562" i="12" s="1"/>
  <c r="M564" i="1" a="1"/>
  <c r="M564" i="1"/>
  <c r="K562" i="12" s="1"/>
  <c r="N563" i="1" a="1"/>
  <c r="N563" i="1"/>
  <c r="L561" i="12" s="1"/>
  <c r="M563" i="1" a="1"/>
  <c r="M563" i="1"/>
  <c r="K561" i="12" s="1"/>
  <c r="N562" i="1" a="1"/>
  <c r="N562" i="1"/>
  <c r="L560" i="12" s="1"/>
  <c r="M562" i="1" a="1"/>
  <c r="M562" i="1"/>
  <c r="K560" i="12" s="1"/>
  <c r="N561" i="1" a="1"/>
  <c r="N561" i="1"/>
  <c r="L559" i="12" s="1"/>
  <c r="N565" i="1" a="1"/>
  <c r="N565" i="1"/>
  <c r="L563" i="12" s="1"/>
  <c r="M565" i="1" a="1"/>
  <c r="M565" i="1"/>
  <c r="K563" i="12" s="1"/>
  <c r="N560" i="1" a="1"/>
  <c r="N560" i="1"/>
  <c r="L558" i="12" s="1"/>
  <c r="M560" i="1" a="1"/>
  <c r="M560" i="1"/>
  <c r="K558" i="12" s="1"/>
  <c r="N578" i="1" a="1"/>
  <c r="N578" i="1"/>
  <c r="L576" i="12" s="1"/>
  <c r="N577" i="1" a="1"/>
  <c r="N577" i="1"/>
  <c r="L575" i="12" s="1"/>
  <c r="N576" i="1" a="1"/>
  <c r="N576" i="1"/>
  <c r="L574" i="12" s="1"/>
  <c r="N571" i="1" a="1"/>
  <c r="N571" i="1"/>
  <c r="L569" i="12" s="1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K576" i="12" s="1"/>
  <c r="M577" i="1" a="1"/>
  <c r="M577" i="1"/>
  <c r="K575" i="12" s="1"/>
  <c r="M576" i="1" a="1"/>
  <c r="M576" i="1"/>
  <c r="K574" i="12" s="1"/>
  <c r="M571" i="1" a="1"/>
  <c r="M571" i="1"/>
  <c r="K569" i="12" s="1"/>
  <c r="M570" i="1" a="1"/>
  <c r="M570" i="1"/>
  <c r="K568" i="12" s="1"/>
  <c r="M566" i="1" a="1"/>
  <c r="M566" i="1"/>
  <c r="K564" i="12" s="1"/>
  <c r="M559" i="1" a="1"/>
  <c r="M559" i="1"/>
  <c r="K557" i="12" s="1"/>
  <c r="M558" i="1" a="1"/>
  <c r="M558" i="1"/>
  <c r="K556" i="12" s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K555" i="12" s="1"/>
  <c r="N556" i="1" a="1"/>
  <c r="N556" i="1"/>
  <c r="L554" i="12" s="1"/>
  <c r="M556" i="1" a="1"/>
  <c r="M556" i="1"/>
  <c r="K554" i="12" s="1"/>
  <c r="N555" i="1" a="1"/>
  <c r="N555" i="1"/>
  <c r="L553" i="12" s="1"/>
  <c r="M555" i="1" a="1"/>
  <c r="M555" i="1"/>
  <c r="K553" i="12" s="1"/>
  <c r="N551" i="1" a="1"/>
  <c r="N551" i="1"/>
  <c r="L549" i="12" s="1"/>
  <c r="M551" i="1" a="1"/>
  <c r="M551" i="1"/>
  <c r="K549" i="12" s="1"/>
  <c r="N553" i="1" a="1"/>
  <c r="N553" i="1"/>
  <c r="L551" i="12" s="1"/>
  <c r="M553" i="1" a="1"/>
  <c r="M553" i="1"/>
  <c r="K551" i="12" s="1"/>
  <c r="N552" i="1" a="1"/>
  <c r="N552" i="1"/>
  <c r="L550" i="12" s="1"/>
  <c r="M552" i="1" a="1"/>
  <c r="M552" i="1"/>
  <c r="K550" i="12" s="1"/>
  <c r="N548" i="1" a="1"/>
  <c r="N548" i="1"/>
  <c r="L546" i="12" s="1"/>
  <c r="M548" i="1" a="1"/>
  <c r="M548" i="1"/>
  <c r="K546" i="12" s="1"/>
  <c r="H548" i="1" a="1"/>
  <c r="H548" i="1"/>
  <c r="I546" i="12" s="1"/>
  <c r="N547" i="1" a="1"/>
  <c r="N547" i="1"/>
  <c r="L545" i="12" s="1"/>
  <c r="M547" i="1" a="1"/>
  <c r="M547" i="1"/>
  <c r="K545" i="12" s="1"/>
  <c r="N546" i="1" a="1"/>
  <c r="N546" i="1"/>
  <c r="L544" i="12" s="1"/>
  <c r="M546" i="1" a="1"/>
  <c r="M546" i="1"/>
  <c r="K544" i="12" s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N540" i="1" a="1"/>
  <c r="N540" i="1"/>
  <c r="L538" i="12" s="1"/>
  <c r="M541" i="1" a="1"/>
  <c r="M541" i="1"/>
  <c r="N541" i="1" a="1"/>
  <c r="N541" i="1"/>
  <c r="L539" i="12" s="1"/>
  <c r="M542" i="1" a="1"/>
  <c r="M542" i="1"/>
  <c r="N542" i="1" a="1"/>
  <c r="N542" i="1"/>
  <c r="L540" i="12" s="1"/>
  <c r="M543" i="1" a="1"/>
  <c r="M543" i="1"/>
  <c r="N543" i="1" a="1"/>
  <c r="N543" i="1"/>
  <c r="L541" i="12" s="1"/>
  <c r="N539" i="1" a="1"/>
  <c r="N539" i="1"/>
  <c r="L537" i="12" s="1"/>
  <c r="M539" i="1" a="1"/>
  <c r="M539" i="1"/>
  <c r="N538" i="1" a="1"/>
  <c r="N538" i="1"/>
  <c r="L536" i="12" s="1"/>
  <c r="N530" i="1" a="1"/>
  <c r="N530" i="1"/>
  <c r="L528" i="12" s="1"/>
  <c r="M530" i="1" a="1"/>
  <c r="M530" i="1"/>
  <c r="N526" i="1" a="1"/>
  <c r="N526" i="1"/>
  <c r="L524" i="12" s="1"/>
  <c r="M526" i="1" a="1"/>
  <c r="M526" i="1"/>
  <c r="H526" i="1" a="1"/>
  <c r="H526" i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K552" i="12" s="1"/>
  <c r="N549" i="1" a="1"/>
  <c r="N549" i="1"/>
  <c r="L547" i="12" s="1"/>
  <c r="M549" i="1" a="1"/>
  <c r="M549" i="1"/>
  <c r="K547" i="12" s="1"/>
  <c r="F546" i="13"/>
  <c r="F545" i="13"/>
  <c r="F544" i="13"/>
  <c r="N545" i="1" a="1"/>
  <c r="N545" i="1"/>
  <c r="L543" i="12" s="1"/>
  <c r="M545" i="1" a="1"/>
  <c r="M545" i="1"/>
  <c r="K543" i="12" s="1"/>
  <c r="N544" i="1" a="1"/>
  <c r="N544" i="1"/>
  <c r="L542" i="12" s="1"/>
  <c r="M544" i="1" a="1"/>
  <c r="M544" i="1"/>
  <c r="K542" i="12" s="1"/>
  <c r="N536" i="1" a="1"/>
  <c r="N536" i="1"/>
  <c r="L534" i="12" s="1"/>
  <c r="M536" i="1" a="1"/>
  <c r="M536" i="1"/>
  <c r="N535" i="1" a="1"/>
  <c r="N535" i="1"/>
  <c r="L533" i="12" s="1"/>
  <c r="M535" i="1" a="1"/>
  <c r="M535" i="1"/>
  <c r="N534" i="1" a="1"/>
  <c r="N534" i="1"/>
  <c r="L532" i="12" s="1"/>
  <c r="M534" i="1" a="1"/>
  <c r="M534" i="1"/>
  <c r="N533" i="1" a="1"/>
  <c r="N533" i="1"/>
  <c r="L531" i="12" s="1"/>
  <c r="M533" i="1" a="1"/>
  <c r="M533" i="1"/>
  <c r="F530" i="13"/>
  <c r="N531" i="1" a="1"/>
  <c r="N531" i="1"/>
  <c r="L529" i="12" s="1"/>
  <c r="M531" i="1" a="1"/>
  <c r="M531" i="1"/>
  <c r="N529" i="1" a="1"/>
  <c r="N529" i="1"/>
  <c r="L527" i="12" s="1"/>
  <c r="M529" i="1" a="1"/>
  <c r="M529" i="1"/>
  <c r="N528" i="1" a="1"/>
  <c r="N528" i="1"/>
  <c r="L526" i="12" s="1"/>
  <c r="M528" i="1" a="1"/>
  <c r="M528" i="1"/>
  <c r="N527" i="1" a="1"/>
  <c r="N527" i="1"/>
  <c r="L525" i="12" s="1"/>
  <c r="M527" i="1" a="1"/>
  <c r="M527" i="1"/>
  <c r="N525" i="1" a="1"/>
  <c r="N525" i="1"/>
  <c r="L523" i="12" s="1"/>
  <c r="M525" i="1" a="1"/>
  <c r="M525" i="1"/>
  <c r="N524" i="1" a="1"/>
  <c r="N524" i="1"/>
  <c r="L522" i="12" s="1"/>
  <c r="M524" i="1" a="1"/>
  <c r="M524" i="1"/>
  <c r="N523" i="1" a="1"/>
  <c r="N523" i="1"/>
  <c r="L521" i="12" s="1"/>
  <c r="M523" i="1" a="1"/>
  <c r="M523" i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Y343" i="1"/>
  <c r="BR343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246" i="13" l="1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F521" i="13"/>
  <c r="K521" i="12"/>
  <c r="F522" i="13"/>
  <c r="K522" i="12"/>
  <c r="F523" i="13"/>
  <c r="K523" i="12"/>
  <c r="F525" i="13"/>
  <c r="K525" i="12"/>
  <c r="F526" i="13"/>
  <c r="K526" i="12"/>
  <c r="F527" i="13"/>
  <c r="K527" i="12"/>
  <c r="F529" i="13"/>
  <c r="K529" i="12"/>
  <c r="F531" i="13"/>
  <c r="K531" i="12"/>
  <c r="F532" i="13"/>
  <c r="K532" i="12"/>
  <c r="F533" i="13"/>
  <c r="K533" i="12"/>
  <c r="F534" i="13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E524" i="13"/>
  <c r="I524" i="12"/>
  <c r="F524" i="13"/>
  <c r="K524" i="12"/>
  <c r="F528" i="13"/>
  <c r="K528" i="12"/>
  <c r="F537" i="13"/>
  <c r="K537" i="12"/>
  <c r="F541" i="13"/>
  <c r="K541" i="12"/>
  <c r="F540" i="13"/>
  <c r="K540" i="12"/>
  <c r="F539" i="13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F543" i="13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F542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<sst xmlns="http://schemas.openxmlformats.org/spreadsheetml/2006/main" count="12435" uniqueCount="1823">
  <si>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</si>
  <si>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</si>
  <si>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</si>
  <si>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</si>
  <si>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</si>
  <si>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</si>
  <si>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</si>
  <si>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</si>
  <si>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</si>
  <si>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</si>
  <si>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</si>
  <si>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</si>
  <si>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</si>
  <si>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</si>
  <si>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</si>
  <si>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</si>
  <si>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</si>
  <si>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</si>
  <si>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</si>
  <si>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</si>
  <si>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</si>
  <si>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</si>
  <si>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</si>
  <si>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</si>
  <si>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</si>
  <si>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</si>
  <si>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</si>
  <si>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</si>
  <si>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</si>
  <si>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</si>
  <si>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</si>
  <si>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</si>
  <si>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</si>
  <si>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</si>
  <si>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</si>
  <si>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</si>
  <si>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</si>
  <si>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</si>
  <si>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</si>
  <si>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</si>
  <si>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</si>
  <si>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</si>
  <si>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</si>
  <si>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</si>
  <si>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</si>
  <si>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</si>
  <si>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</si>
  <si>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</si>
  <si>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</si>
  <si>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</si>
  <si>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</si>
  <si>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</si>
  <si>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</si>
  <si>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</si>
  <si>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</si>
  <si>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</si>
  <si>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</si>
  <si>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</si>
  <si>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</si>
  <si>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</si>
  <si>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</si>
  <si>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</si>
  <si>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</si>
  <si>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</si>
  <si>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</si>
  <si>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</si>
  <si>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</si>
  <si>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</si>
  <si>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</si>
  <si>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</si>
  <si>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</si>
  <si>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</si>
  <si>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</si>
  <si>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</si>
  <si>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</si>
  <si>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</si>
  <si>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</si>
  <si>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</si>
  <si>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</si>
  <si>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</si>
  <si>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</si>
  <si>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</si>
  <si>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</si>
  <si>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</si>
  <si>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</si>
  <si>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</si>
  <si>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</si>
  <si>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</si>
  <si>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</si>
  <si>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</si>
  <si>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</si>
  <si>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</si>
  <si>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</si>
  <si>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</si>
  <si>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</si>
  <si>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</si>
  <si>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</si>
  <si>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</si>
  <si>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</si>
  <si>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</si>
  <si>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</si>
  <si>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</si>
  <si>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</si>
  <si>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</si>
  <si>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</si>
  <si>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</si>
  <si>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</si>
  <si>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</si>
  <si>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</si>
  <si>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</si>
  <si>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</si>
  <si>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</si>
  <si>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</si>
  <si>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</si>
  <si>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</si>
  <si>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</si>
  <si>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</si>
  <si>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</si>
  <si>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</si>
  <si>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</si>
  <si>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</si>
  <si>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</si>
  <si>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</si>
  <si>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</si>
  <si>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</si>
  <si>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</si>
  <si>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</si>
  <si>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</si>
  <si>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</si>
  <si>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</si>
  <si>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</si>
  <si>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</si>
  <si>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</si>
  <si>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</si>
  <si>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</si>
  <si>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</si>
  <si>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</si>
  <si>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</si>
  <si>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</si>
  <si>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</si>
  <si>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</si>
  <si>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</si>
  <si>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</si>
  <si>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</si>
  <si>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</si>
  <si>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</si>
  <si>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</si>
  <si>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</si>
  <si>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</si>
  <si>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</si>
  <si>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</si>
  <si>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</si>
  <si>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</si>
  <si>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</si>
  <si>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</si>
  <si>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</si>
  <si>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</si>
  <si>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</si>
  <si>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</si>
  <si>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</si>
  <si>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</si>
  <si>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</si>
  <si>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</si>
  <si>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</si>
  <si>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</si>
  <si>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</si>
  <si>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</si>
  <si>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</si>
  <si>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</si>
  <si>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</si>
  <si>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</si>
  <si>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</si>
  <si>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</si>
  <si>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</si>
  <si>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</si>
  <si>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</si>
  <si>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</si>
  <si>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</si>
  <si>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</si>
  <si>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</si>
  <si>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</si>
  <si>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</si>
  <si>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</si>
  <si>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</si>
  <si>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</si>
  <si>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</si>
  <si>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</si>
  <si>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</si>
  <si>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</si>
  <si>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</si>
  <si>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</si>
  <si>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</si>
  <si>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</si>
  <si>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</si>
  <si>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</si>
  <si>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</si>
  <si>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</si>
  <si>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</si>
  <si>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</si>
  <si>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</si>
  <si>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</si>
  <si>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</si>
  <si>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</si>
  <si>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</si>
  <si>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</si>
  <si>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</si>
  <si>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</si>
  <si>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</si>
  <si>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</si>
  <si>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</si>
  <si>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</si>
  <si>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</si>
  <si>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</si>
  <si>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</si>
  <si>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</si>
  <si>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</si>
  <si>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</si>
  <si>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</si>
  <si>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</si>
  <si>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</si>
  <si>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</si>
  <si>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</si>
  <si>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</si>
  <si>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</si>
  <si>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</si>
  <si>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</si>
  <si>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</si>
  <si>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</si>
  <si>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</si>
  <si>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</si>
  <si>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</si>
  <si>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</si>
  <si>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</si>
  <si>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</si>
  <si>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</si>
  <si>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</si>
  <si>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</si>
  <si>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</si>
  <si>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</si>
  <si>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</si>
  <si>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</si>
  <si>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</si>
  <si>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</si>
  <si>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</si>
  <si>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</si>
  <si>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</si>
  <si>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</si>
  <si>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</si>
  <si>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</si>
  <si>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</si>
  <si>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</si>
  <si>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</si>
  <si>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</si>
  <si>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</si>
  <si>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</si>
  <si>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</si>
  <si>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</si>
  <si>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</si>
  <si>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</si>
  <si>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</si>
  <si>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</si>
  <si>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</si>
  <si>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</si>
  <si>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</si>
  <si>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</si>
  <si>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</si>
  <si>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</si>
  <si>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</si>
  <si>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</si>
  <si>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</si>
  <si>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</si>
  <si>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</si>
  <si>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</si>
  <si>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</si>
  <si>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</si>
  <si>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</si>
  <si>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</si>
  <si>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</si>
  <si>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</si>
  <si>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</si>
  <si>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</si>
  <si>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</si>
  <si>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</si>
  <si>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</si>
  <si>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</si>
  <si>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</si>
  <si>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</si>
  <si>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</si>
  <si>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</si>
  <si>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</si>
  <si>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</si>
  <si>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</si>
  <si>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</si>
  <si>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</si>
  <si>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</si>
  <si>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</si>
  <si>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</si>
  <si>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</si>
  <si>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</si>
  <si>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</si>
  <si>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</si>
  <si>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</si>
  <si>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</si>
  <si>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</si>
  <si>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</si>
  <si>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</si>
  <si>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</si>
  <si>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</si>
  <si>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</si>
  <si>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</si>
  <si>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</si>
  <si>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</si>
  <si>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</si>
  <si>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</si>
  <si>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</si>
  <si>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</si>
  <si>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</si>
  <si>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</si>
  <si>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</si>
  <si>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</si>
  <si>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</si>
  <si>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</si>
  <si>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</si>
  <si>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</si>
  <si>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</si>
  <si>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</si>
  <si>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</si>
  <si>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</si>
  <si>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</si>
  <si>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</si>
  <si>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</si>
  <si>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</si>
  <si>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</si>
  <si>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</si>
  <si>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</si>
  <si>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</si>
  <si>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</si>
  <si>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</si>
  <si>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</si>
  <si>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</si>
  <si>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</si>
  <si>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</si>
  <si>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</si>
  <si>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</si>
  <si>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</si>
  <si>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</si>
  <si>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</si>
  <si>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</si>
  <si>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</si>
  <si>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</si>
  <si>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</si>
  <si>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</si>
  <si>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</si>
  <si>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</si>
  <si>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</si>
  <si>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</si>
  <si>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</si>
  <si>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</si>
  <si>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</si>
  <si>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</si>
  <si>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</si>
  <si>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</si>
  <si>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</si>
  <si>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</si>
  <si>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</si>
  <si>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</si>
  <si>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</si>
  <si>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</si>
  <si>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</si>
  <si>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</si>
  <si>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</si>
  <si>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</si>
  <si>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</si>
  <si>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</si>
  <si>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</si>
  <si>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</si>
  <si>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</si>
  <si>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</si>
  <si>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</si>
  <si>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</si>
  <si>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</si>
  <si>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</si>
  <si>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</si>
  <si>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</si>
  <si>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</si>
  <si>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</si>
  <si>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</si>
  <si>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</si>
  <si>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</si>
  <si>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</si>
  <si>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</si>
  <si>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</si>
  <si>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</si>
  <si>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</si>
  <si>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</si>
  <si>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</si>
  <si>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</si>
  <si>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</si>
  <si>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</si>
  <si>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</si>
  <si>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</si>
  <si>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</si>
  <si>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</si>
  <si>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</si>
  <si>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</si>
  <si>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</si>
  <si>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</si>
  <si>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</si>
  <si>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</si>
  <si>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</si>
  <si>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</si>
  <si>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</si>
  <si>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</si>
  <si>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</si>
  <si>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</si>
  <si>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</si>
  <si>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</si>
  <si>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</si>
  <si>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</si>
  <si>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</si>
  <si>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</si>
  <si>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</si>
  <si>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</si>
  <si>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</si>
  <si>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</si>
  <si>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</si>
  <si>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</si>
  <si>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</si>
  <si>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</si>
  <si>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</si>
  <si>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</si>
  <si>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</si>
  <si>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</si>
  <si>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</si>
  <si>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</si>
  <si>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</si>
  <si>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</si>
  <si>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</si>
  <si>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</si>
  <si>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</si>
  <si>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</si>
  <si>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</si>
  <si>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</si>
  <si>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</si>
  <si>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</si>
  <si>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</si>
  <si>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</si>
  <si>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</si>
  <si>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</si>
  <si>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</si>
  <si>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</si>
  <si>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</si>
  <si>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</si>
  <si>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</si>
  <si>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</si>
  <si>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</si>
  <si>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</si>
  <si>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</si>
  <si>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</si>
  <si>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</si>
  <si>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</si>
  <si>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</si>
  <si>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</si>
  <si>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</si>
  <si>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</si>
  <si>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</si>
  <si>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</si>
  <si>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</si>
  <si>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</si>
  <si>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</si>
  <si>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</si>
  <si>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</si>
  <si>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</si>
  <si>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</si>
  <si>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</si>
  <si>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</si>
  <si>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</si>
  <si>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</si>
  <si>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</si>
  <si>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</si>
  <si>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</si>
  <si>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</si>
  <si>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</si>
  <si>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</si>
  <si>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</si>
  <si>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</si>
  <si>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</si>
  <si>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</si>
  <si>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</si>
  <si>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</si>
  <si>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</si>
  <si>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</si>
  <si>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</si>
  <si>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</si>
  <si>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</si>
  <si>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</si>
  <si>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</si>
  <si>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</si>
  <si>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</si>
  <si>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</si>
  <si>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</si>
  <si>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</si>
  <si>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</si>
  <si>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</si>
  <si>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</si>
  <si>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</si>
  <si>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</si>
  <si>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</si>
  <si>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</si>
  <si>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</si>
  <si>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</si>
  <si>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</si>
  <si>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</si>
  <si>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</si>
  <si>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</si>
  <si>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</si>
  <si>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</si>
  <si>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</si>
  <si>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</si>
  <si>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</si>
  <si>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</si>
  <si>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</si>
  <si>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</si>
  <si>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</si>
  <si>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</si>
  <si>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</si>
  <si>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</si>
  <si>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</si>
  <si>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</si>
  <si>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</si>
  <si>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</si>
  <si>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</si>
  <si>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</si>
  <si>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</si>
  <si>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</si>
  <si>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</si>
  <si>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</si>
  <si>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</si>
  <si>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</si>
  <si>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</si>
  <si>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</si>
  <si>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</si>
  <si>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</si>
  <si>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</si>
  <si>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</si>
  <si>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</si>
  <si>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</si>
  <si>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</si>
  <si>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</si>
  <si>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</si>
  <si>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</si>
  <si>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</si>
  <si>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</si>
  <si>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</si>
  <si>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</si>
  <si>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</si>
  <si>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</si>
  <si>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</si>
  <si>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</si>
  <si>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</si>
  <si>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</si>
  <si>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</si>
  <si>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</si>
  <si>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</si>
  <si>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</si>
  <si>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</si>
  <si>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</si>
  <si>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</si>
  <si>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</si>
  <si>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</si>
  <si>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</si>
  <si>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</si>
  <si>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</si>
  <si>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</si>
  <si>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</si>
  <si>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</si>
  <si>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</si>
  <si>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</si>
  <si>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</si>
  <si>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</si>
  <si>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</si>
  <si>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</si>
  <si>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</si>
  <si>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</si>
  <si>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</si>
  <si>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</si>
  <si>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</si>
  <si>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</si>
  <si>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</si>
  <si>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</si>
  <si>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</si>
  <si>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</si>
  <si>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</si>
  <si>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</si>
  <si>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</si>
  <si>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</si>
  <si>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</si>
  <si>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</si>
  <si>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</si>
  <si>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</si>
  <si>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</si>
  <si>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</si>
  <si>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</si>
  <si>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</si>
  <si>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</si>
  <si>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</si>
  <si>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</si>
  <si>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</si>
  <si>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</si>
  <si>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</si>
  <si>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</si>
  <si>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</si>
  <si>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</si>
  <si>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</si>
  <si>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</si>
  <si>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</si>
  <si>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</si>
  <si>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</si>
  <si>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</si>
  <si>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</si>
  <si>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</si>
  <si>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</si>
  <si>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</si>
  <si>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</si>
  <si>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</si>
  <si>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</si>
  <si>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</si>
  <si>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</si>
  <si>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</si>
  <si>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</si>
  <si>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</si>
  <si>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</si>
  <si>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</si>
  <si>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</si>
  <si>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</si>
  <si>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</si>
  <si>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</si>
  <si>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</si>
  <si>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</si>
  <si>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</si>
  <si>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</si>
  <si>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</si>
  <si>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</si>
  <si>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</si>
  <si>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</si>
  <si>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</si>
  <si>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</si>
  <si>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</si>
  <si>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</si>
  <si>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</si>
  <si>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</si>
  <si>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</si>
  <si>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</si>
  <si>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</si>
  <si>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</si>
  <si>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</si>
  <si>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</si>
  <si>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</si>
  <si>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</si>
  <si>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</si>
  <si>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</si>
  <si>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</si>
  <si>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</si>
  <si>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</si>
  <si>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</si>
  <si>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</si>
  <si>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</si>
  <si>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</si>
  <si>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</si>
  <si>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</si>
  <si>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</si>
  <si>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</si>
  <si>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</si>
  <si>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</si>
  <si>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</si>
  <si>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</si>
  <si>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</si>
  <si>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</si>
  <si>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</si>
  <si>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</si>
  <si>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</si>
  <si>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</si>
  <si>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</si>
  <si>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</si>
  <si>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</si>
  <si>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</si>
  <si>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</si>
  <si>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</si>
  <si>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</si>
  <si>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</si>
  <si>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</si>
  <si>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</si>
  <si>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</si>
  <si>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</si>
  <si>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</si>
  <si>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</si>
  <si>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</si>
  <si>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</si>
  <si>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</si>
  <si>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</si>
  <si>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</si>
  <si>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</si>
  <si>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</si>
  <si>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</si>
  <si>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</si>
  <si>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</si>
  <si>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</si>
  <si>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</si>
  <si>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</si>
  <si>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</si>
  <si>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</si>
  <si>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</si>
  <si>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</si>
  <si>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</si>
  <si>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</si>
  <si>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</si>
  <si>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</si>
  <si>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</si>
  <si>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</si>
  <si>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</si>
  <si>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</si>
  <si>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</si>
  <si>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</si>
  <si>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</si>
  <si>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</si>
  <si>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</si>
  <si>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</si>
  <si>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</si>
  <si>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</si>
  <si>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</si>
  <si>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</si>
  <si>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</si>
  <si>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</si>
  <si>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</si>
  <si>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</si>
  <si>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</si>
  <si>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</si>
  <si>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</si>
  <si>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</si>
  <si>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</si>
  <si>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</si>
  <si>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</si>
  <si>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</si>
  <si>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</si>
  <si>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</si>
  <si>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</si>
  <si>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</si>
  <si>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</si>
  <si>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</si>
  <si>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</si>
  <si>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</si>
  <si>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</si>
  <si>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</si>
  <si>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</si>
  <si>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</si>
  <si>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</si>
  <si>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</si>
  <si>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</si>
  <si>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</si>
  <si>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</si>
  <si>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</si>
  <si>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</si>
  <si>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</si>
  <si>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</si>
  <si>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</si>
  <si>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</si>
  <si>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</si>
  <si>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</si>
  <si>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</si>
  <si>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</si>
  <si>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</si>
  <si>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</si>
  <si>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</si>
  <si>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</si>
  <si>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</si>
  <si>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</si>
  <si>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</si>
  <si>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</si>
  <si>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</si>
  <si>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</si>
  <si>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</si>
  <si>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</si>
  <si>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</si>
  <si>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</si>
  <si>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</si>
  <si>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</si>
  <si>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</si>
  <si>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</si>
  <si>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</si>
  <si>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</si>
  <si>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</si>
  <si>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</si>
  <si>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</si>
  <si>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</si>
  <si>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</si>
  <si>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</si>
  <si>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</si>
  <si>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</si>
  <si>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</si>
  <si>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</si>
  <si>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</si>
  <si>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</si>
  <si>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</si>
  <si>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</si>
  <si>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</si>
  <si>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</si>
  <si>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</si>
  <si>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</si>
  <si>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</si>
  <si>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</si>
  <si>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</si>
  <si>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</si>
  <si>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</si>
  <si>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</si>
  <si>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</si>
  <si>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</si>
  <si>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</si>
  <si>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</si>
  <si>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</si>
  <si>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</si>
  <si>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</si>
  <si>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</si>
  <si>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</si>
  <si>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</si>
  <si>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</si>
  <si>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</si>
  <si>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</si>
  <si>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</si>
  <si>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</si>
  <si>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</si>
  <si>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</si>
  <si>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</si>
  <si>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</si>
  <si>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</si>
  <si>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</si>
  <si>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</si>
  <si>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</si>
  <si>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</si>
  <si>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</si>
  <si>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</si>
  <si>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</si>
  <si>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</si>
  <si>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</si>
  <si>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</si>
  <si>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</si>
  <si>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</si>
  <si>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</si>
  <si>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</si>
  <si>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</si>
  <si>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</si>
  <si>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</si>
  <si>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</si>
  <si>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</si>
  <si>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</si>
  <si>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</si>
  <si>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</si>
  <si>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</si>
  <si>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</si>
  <si>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</si>
  <si>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</si>
  <si>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</si>
  <si>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</si>
  <si>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</si>
  <si>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</si>
  <si>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</si>
  <si>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</si>
  <si>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</si>
  <si>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</si>
  <si>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</si>
  <si>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</si>
  <si>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</si>
  <si>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</si>
  <si>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</si>
  <si>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</si>
  <si>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</si>
  <si>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</si>
  <si>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</si>
  <si>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</si>
  <si>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</si>
  <si>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</si>
  <si>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</si>
  <si>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</si>
  <si>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</si>
  <si>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</si>
  <si>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</si>
  <si>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</si>
  <si>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</si>
  <si>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</si>
  <si>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</si>
  <si>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</si>
  <si>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</si>
  <si>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</si>
  <si>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</si>
  <si>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</si>
  <si>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</si>
  <si>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</si>
  <si>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</si>
  <si>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</si>
  <si>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</si>
  <si>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</si>
  <si>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</si>
  <si>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</si>
  <si>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</si>
  <si>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</si>
  <si>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</si>
  <si>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</si>
  <si>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</si>
  <si>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</si>
  <si>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</si>
  <si>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</si>
  <si>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</si>
  <si>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</si>
  <si>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</si>
  <si>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</si>
  <si>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</si>
  <si>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</si>
  <si>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</si>
  <si>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</si>
  <si>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</si>
  <si>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</si>
  <si>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</si>
  <si>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</si>
  <si>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</si>
  <si>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</si>
  <si>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</si>
  <si>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</si>
  <si>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</si>
  <si>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</si>
  <si>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</si>
  <si>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</si>
  <si>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</si>
  <si>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</si>
  <si>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</si>
  <si>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</si>
  <si>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</si>
  <si>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</si>
  <si>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</si>
  <si>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</si>
  <si>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</si>
  <si>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</si>
  <si>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</si>
  <si>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</si>
  <si>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</si>
  <si>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</si>
  <si>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</si>
  <si>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</si>
  <si>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</si>
  <si>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</si>
  <si>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</si>
  <si>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</si>
  <si>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</si>
  <si>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</si>
  <si>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</si>
  <si>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</si>
  <si>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</si>
  <si>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</si>
  <si>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</si>
  <si>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</si>
  <si>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</si>
  <si>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</si>
  <si>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</si>
  <si>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</si>
  <si>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</si>
  <si>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</si>
  <si>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</si>
  <si>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</si>
  <si>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</si>
  <si>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</si>
  <si>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</si>
  <si>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</si>
  <si>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</si>
  <si>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</si>
  <si>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</si>
  <si>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</si>
  <si>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</si>
  <si>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</si>
  <si>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</si>
  <si>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</si>
  <si>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</si>
  <si>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</si>
  <si>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</si>
  <si>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</si>
  <si>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</si>
  <si>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</si>
  <si>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</si>
  <si>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</si>
  <si>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</si>
  <si>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</si>
  <si>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</si>
  <si>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</si>
  <si>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</si>
  <si>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</si>
  <si>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</si>
  <si>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</si>
  <si>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</si>
  <si>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</si>
  <si>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</si>
  <si>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</si>
  <si>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</si>
  <si>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</si>
  <si>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</si>
  <si>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</si>
  <si>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</si>
  <si>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</si>
  <si>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</si>
  <si>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</si>
  <si>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</si>
  <si>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</si>
  <si>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</si>
  <si>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</si>
  <si>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</si>
  <si>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</si>
  <si>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</si>
  <si>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</si>
  <si>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</si>
  <si>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</si>
  <si>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</si>
  <si>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</si>
  <si>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</si>
  <si>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</si>
  <si>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</si>
  <si>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</si>
  <si>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</si>
  <si>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</si>
  <si>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</si>
  <si>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</si>
  <si>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</si>
  <si>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</si>
  <si>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</si>
  <si>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</si>
  <si>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</si>
  <si>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</si>
  <si>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</si>
  <si>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</si>
  <si>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</si>
  <si>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</si>
  <si>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</si>
  <si>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</si>
  <si>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</si>
  <si>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</si>
  <si>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</si>
  <si>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</si>
  <si>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</si>
  <si>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</si>
  <si>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</si>
  <si>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</si>
  <si>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</si>
  <si>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</si>
  <si>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</si>
  <si>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</si>
  <si>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</si>
  <si>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</si>
  <si>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</si>
  <si>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</si>
  <si>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</si>
  <si>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</si>
  <si>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</si>
  <si>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</si>
  <si>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</si>
  <si>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</si>
  <si>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</si>
  <si>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</si>
  <si>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</si>
  <si>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</si>
  <si>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</si>
  <si>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</si>
  <si>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</si>
  <si>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</si>
  <si>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</si>
  <si>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</si>
  <si>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</si>
  <si>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</si>
  <si>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</si>
  <si>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</si>
  <si>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</si>
  <si>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</si>
  <si>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</si>
  <si>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</si>
  <si>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</si>
  <si>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</si>
  <si>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</si>
  <si>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</si>
  <si>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</si>
  <si>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</si>
  <si>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</si>
  <si>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</si>
  <si>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</si>
  <si>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</si>
  <si>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</si>
  <si>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</si>
  <si>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</si>
  <si>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</si>
  <si>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</si>
  <si>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</si>
  <si>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</si>
  <si>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</si>
  <si>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</si>
  <si>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</si>
  <si>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</si>
  <si>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</si>
  <si>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</si>
  <si>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</si>
  <si>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</si>
  <si>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</si>
  <si>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</si>
  <si>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</si>
  <si>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</si>
  <si>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</si>
  <si>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</si>
  <si>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</si>
  <si>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</si>
  <si>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</si>
  <si>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</si>
  <si>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</si>
  <si>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</si>
  <si>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</si>
  <si>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</si>
  <si>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</si>
  <si>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</si>
  <si>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</si>
  <si>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</si>
  <si>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</si>
  <si>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</si>
  <si>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</si>
  <si>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</si>
  <si>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</si>
  <si>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</si>
  <si>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</si>
  <si>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</si>
  <si>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</si>
  <si>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</si>
  <si>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</si>
  <si>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</si>
  <si>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</si>
  <si>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</si>
  <si>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</si>
  <si>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</si>
  <si>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</si>
  <si>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</si>
  <si>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</si>
  <si>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</si>
  <si>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</si>
  <si>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</si>
  <si>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</si>
  <si>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</si>
  <si>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</si>
  <si>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</si>
  <si>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</si>
  <si>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</si>
  <si>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</si>
  <si>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</si>
  <si>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</si>
  <si>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</si>
  <si>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</si>
  <si>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</si>
  <si>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</si>
  <si>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</si>
  <si>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</si>
  <si>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</si>
  <si>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</si>
  <si>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</si>
  <si>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</si>
  <si>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</si>
  <si>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</si>
  <si>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</si>
  <si>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</si>
  <si>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</si>
  <si>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</si>
  <si>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</si>
  <si>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</si>
  <si>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</si>
  <si>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</si>
  <si>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</si>
  <si>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</si>
  <si>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</si>
  <si>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</si>
  <si>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</si>
  <si>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</si>
  <si>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</si>
  <si>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</si>
  <si>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</si>
  <si>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</si>
  <si>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</si>
  <si>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</si>
  <si>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</si>
  <si>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</si>
  <si>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</si>
  <si>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</si>
  <si>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</si>
  <si>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</si>
  <si>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</si>
  <si>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</si>
  <si>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</si>
  <si>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</si>
  <si>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</si>
  <si>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</si>
  <si>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</si>
  <si>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</si>
  <si>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</si>
  <si>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</si>
  <si>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</si>
  <si>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</si>
  <si>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</si>
  <si>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</si>
  <si>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</si>
  <si>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</si>
  <si>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</si>
  <si>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</si>
  <si>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</si>
  <si>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</si>
  <si>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</si>
  <si>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</si>
  <si>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</si>
  <si>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</si>
  <si>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</si>
  <si>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</si>
  <si>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</si>
  <si>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</si>
  <si>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</si>
  <si>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</si>
  <si>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</si>
  <si>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</si>
  <si>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</si>
  <si>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</si>
  <si>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</si>
  <si>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</si>
  <si>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</si>
  <si>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</si>
  <si>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</si>
  <si>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</si>
  <si>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</si>
  <si>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</si>
  <si>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</si>
  <si>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</si>
  <si>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</si>
  <si>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</si>
  <si>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</si>
  <si>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</si>
  <si>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</si>
  <si>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</si>
  <si>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</si>
  <si>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</si>
  <si>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</si>
  <si>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</si>
  <si>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</si>
  <si>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</si>
  <si>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</si>
  <si>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</si>
  <si>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</si>
  <si>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</si>
  <si>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</si>
  <si>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</si>
  <si>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</si>
  <si>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</si>
  <si>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</si>
  <si>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</si>
  <si>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</si>
  <si>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</si>
  <si>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</si>
  <si>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</si>
  <si>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</si>
  <si>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</si>
  <si>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</si>
  <si>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</si>
  <si>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</si>
  <si>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</si>
  <si>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</si>
  <si>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</si>
  <si>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</si>
  <si>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</si>
  <si>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</si>
  <si>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</si>
  <si>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</si>
  <si>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</si>
  <si>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</si>
  <si>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</si>
  <si>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</si>
  <si>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</si>
  <si>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</si>
  <si>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</si>
  <si>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</si>
  <si>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</si>
  <si>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</si>
  <si>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</si>
  <si>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</si>
  <si>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</si>
  <si>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</si>
  <si>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</si>
  <si>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</si>
  <si>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</si>
  <si>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</si>
  <si>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</si>
  <si>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</si>
  <si>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</si>
  <si>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</si>
  <si>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</si>
  <si>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</si>
  <si>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</si>
  <si>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</si>
  <si>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</si>
  <si>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</si>
  <si>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</si>
  <si>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</si>
  <si>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</si>
  <si>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</si>
  <si>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</si>
  <si>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</si>
  <si>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</si>
  <si>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</si>
  <si>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</si>
  <si>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</si>
  <si>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</si>
  <si>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</si>
  <si>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</si>
  <si>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</si>
  <si>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</si>
  <si>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</si>
  <si>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</si>
  <si>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</si>
  <si>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</si>
  <si>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</si>
  <si>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</si>
  <si>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</si>
  <si>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</si>
  <si>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</si>
  <si>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</si>
  <si>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</si>
  <si>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</si>
  <si>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</si>
  <si>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</si>
  <si>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</si>
  <si>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</si>
  <si>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</si>
  <si>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</si>
  <si>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</si>
  <si>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</si>
  <si>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</si>
  <si>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</si>
  <si>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</si>
  <si>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</si>
  <si>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</si>
  <si>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</si>
  <si>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</si>
  <si>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</si>
  <si>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</si>
  <si>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</si>
  <si>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</si>
  <si>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</si>
  <si>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</si>
  <si>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</si>
  <si>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</si>
  <si>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</si>
  <si>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</si>
  <si>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</si>
  <si>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</si>
  <si>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</si>
  <si>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</si>
  <si>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</si>
  <si>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</si>
  <si>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</si>
  <si>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</si>
  <si>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</si>
  <si>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</si>
  <si>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</si>
  <si>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</si>
  <si>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</si>
  <si>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</si>
  <si>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</si>
  <si>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</si>
  <si>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</si>
  <si>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</si>
  <si>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</si>
  <si>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</si>
  <si>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</si>
  <si>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</si>
  <si>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</si>
  <si>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</si>
  <si>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</si>
  <si>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</si>
  <si>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</si>
  <si>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</si>
  <si>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</si>
  <si>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</si>
  <si>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</si>
  <si>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</si>
  <si>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</si>
  <si>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</si>
  <si>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</si>
  <si>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</si>
  <si>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</si>
  <si>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</si>
  <si>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</si>
  <si>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</si>
  <si>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</si>
  <si>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</si>
  <si>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</si>
  <si>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</si>
  <si>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</si>
  <si>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</si>
  <si>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</si>
  <si>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</si>
  <si>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</si>
  <si>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</si>
  <si>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</si>
  <si>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</si>
  <si>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</si>
  <si>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</si>
  <si>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</si>
  <si>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</si>
  <si>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</si>
  <si>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</si>
  <si>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</si>
  <si>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</si>
  <si>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</si>
  <si>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</si>
  <si>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</si>
  <si>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</si>
  <si>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</si>
  <si>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</si>
  <si>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</si>
  <si>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</si>
  <si>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</si>
  <si>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</si>
  <si>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</si>
  <si>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</si>
  <si>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</si>
  <si>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</si>
  <si>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</si>
  <si>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</si>
  <si>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</si>
  <si>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</si>
  <si>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</si>
  <si>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</si>
  <si>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</si>
  <si>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</si>
  <si>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</si>
  <si>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</si>
  <si>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</si>
  <si>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</si>
  <si>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</si>
  <si>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</si>
  <si>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</si>
  <si>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</si>
  <si>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</si>
  <si>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</si>
  <si>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</si>
  <si>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</si>
  <si>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</si>
  <si>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</si>
  <si>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</si>
  <si>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</si>
  <si>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</si>
  <si>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</si>
  <si>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</si>
  <si>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</si>
  <si>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</si>
  <si>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</si>
  <si>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</si>
  <si>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</si>
  <si>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</si>
  <si>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</si>
  <si>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</si>
  <si>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</si>
  <si>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</si>
  <si>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</si>
  <si>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</si>
  <si>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</si>
  <si>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</si>
  <si>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</si>
  <si>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</si>
  <si>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</si>
  <si>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</si>
  <si>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</si>
  <si>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</si>
  <si>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</si>
  <si>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</si>
  <si>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</si>
  <si>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</si>
  <si>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</si>
  <si>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</si>
  <si>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</si>
  <si>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</si>
  <si>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</si>
  <si>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</si>
  <si>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</si>
  <si>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</si>
  <si>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</si>
  <si>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</si>
  <si>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</si>
  <si>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</si>
  <si>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</si>
  <si>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</si>
  <si>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</si>
  <si>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</si>
  <si>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</si>
  <si>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</si>
  <si>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</si>
  <si>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</si>
  <si>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</si>
  <si>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</si>
  <si>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</si>
  <si>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</si>
  <si>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</si>
  <si>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</si>
  <si>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</si>
  <si>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</si>
  <si>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</si>
  <si>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</si>
  <si>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</si>
  <si>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</si>
  <si>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</si>
  <si>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</si>
  <si>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</si>
  <si>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</si>
  <si>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</si>
  <si>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</si>
  <si>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</si>
  <si>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</si>
  <si>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</si>
  <si>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</si>
  <si>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</si>
  <si>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</si>
  <si>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</si>
  <si>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</si>
  <si>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</si>
  <si>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</si>
  <si>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</si>
  <si>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</si>
  <si>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</si>
  <si>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</si>
  <si>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</si>
  <si>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</si>
  <si>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</si>
  <si>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</si>
  <si>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</si>
  <si>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</si>
  <si>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</si>
  <si>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</si>
  <si>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</si>
  <si>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</si>
  <si>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</si>
  <si>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</si>
  <si>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</si>
  <si>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</si>
  <si>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</si>
  <si>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</si>
  <si>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</si>
  <si>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</si>
  <si>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</si>
  <si>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</si>
  <si>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</si>
  <si>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</si>
  <si>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</si>
  <si>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</si>
  <si>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</si>
  <si>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</si>
  <si>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</si>
  <si>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</si>
  <si>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</si>
  <si>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</si>
  <si>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</si>
  <si>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</si>
  <si>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</si>
  <si>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</si>
  <si>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</si>
  <si>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</si>
  <si>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</si>
  <si>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</si>
  <si>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</si>
  <si>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</si>
  <si>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</si>
  <si>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</si>
  <si>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</si>
  <si>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</si>
  <si>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</si>
  <si>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</si>
  <si>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</si>
  <si>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</si>
  <si>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</si>
  <si>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</si>
  <si>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</si>
  <si>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</si>
  <si>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</si>
  <si>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</si>
  <si>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</si>
  <si>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</si>
  <si>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</si>
  <si>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</si>
  <si>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</si>
  <si>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</si>
  <si>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</si>
  <si>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</si>
  <si>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</si>
  <si>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</si>
  <si>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</si>
  <si>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</si>
  <si>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</si>
  <si>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</si>
  <si>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</si>
  <si>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</si>
  <si>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</si>
  <si>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</si>
  <si>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</si>
  <si>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</si>
  <si>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</si>
  <si>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</si>
  <si>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</si>
  <si>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</si>
  <si>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</si>
  <si>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</si>
  <si>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</si>
  <si>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</si>
  <si>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</si>
  <si>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</si>
  <si>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</si>
  <si>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</si>
  <si>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</si>
  <si>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</si>
  <si>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</si>
  <si>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</si>
  <si>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</si>
  <si>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</si>
  <si>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</si>
  <si>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</si>
  <si>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</si>
  <si>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</si>
  <si>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</si>
  <si>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</si>
  <si>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</si>
  <si>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</si>
  <si>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</si>
  <si>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</si>
  <si>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</si>
  <si>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</si>
  <si>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</si>
  <si>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</si>
  <si>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</si>
  <si>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</si>
  <si>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</si>
  <si>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</si>
  <si>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</si>
  <si>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</si>
  <si>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</si>
  <si>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</si>
  <si>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</si>
  <si>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</si>
  <si>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</si>
  <si>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</si>
  <si>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</si>
  <si>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</si>
  <si>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</si>
  <si>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</si>
  <si>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</si>
  <si>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</si>
  <si>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</si>
  <si>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</si>
  <si>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</si>
  <si>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</si>
  <si>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</si>
  <si>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</si>
  <si>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</si>
  <si>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</si>
  <si>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</si>
  <si>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</si>
  <si>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</si>
  <si>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</si>
  <si>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</si>
  <si>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</si>
  <si>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</si>
  <si>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</si>
  <si>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</si>
  <si>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</si>
  <si>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</si>
  <si>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</si>
  <si>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</si>
  <si>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</si>
  <si>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</si>
  <si>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</si>
  <si>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</si>
  <si>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</si>
  <si>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</si>
  <si>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</si>
  <si>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</si>
  <si>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</si>
  <si>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</si>
  <si>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</si>
  <si>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</si>
  <si>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</si>
  <si>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</si>
  <si>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</si>
  <si>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</si>
  <si>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</si>
  <si>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</si>
  <si>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</si>
  <si>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</si>
  <si>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</si>
  <si>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</si>
  <si>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</si>
  <si>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</si>
  <si>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</si>
  <si>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</si>
  <si>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</si>
  <si>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</si>
  <si>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</si>
  <si>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</si>
  <si>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</si>
  <si>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</si>
  <si>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</si>
  <si>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</si>
  <si>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</si>
  <si>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</si>
  <si>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</si>
  <si>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</si>
  <si>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</si>
  <si>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</si>
  <si>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</si>
  <si>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</si>
  <si>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</si>
  <si>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</si>
  <si>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</si>
  <si>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</si>
  <si>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</si>
  <si>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</si>
  <si>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</si>
  <si>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</si>
  <si>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</si>
  <si>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</si>
  <si>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</si>
  <si>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</si>
  <si>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</si>
  <si>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</si>
  <si>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Em deslocamento de ZWI para km de trabalho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</si>
  <si>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</si>
  <si>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</si>
  <si>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</si>
  <si>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</si>
  <si>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</si>
  <si>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</si>
  <si>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</si>
  <si>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</si>
  <si>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</si>
  <si>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</si>
  <si>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</si>
  <si>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</si>
  <si>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</si>
  <si>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</si>
  <si>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</si>
  <si>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</si>
  <si>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</si>
  <si>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</si>
  <si>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</si>
  <si>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</si>
  <si>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</si>
  <si>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Descarga de dormente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</si>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</sst>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94" tableBorderDxfId="19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92"/>
    <tableColumn id="8" xr3:uid="{69D5AC3B-4F64-4F8F-AD2A-0AD158918DDD}" name="CORRELATO" dataDxfId="1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6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G572" activePane="bottomRight" state="frozen"/>
      <selection pane="bottomRight" activeCell="F584" sqref="F58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 t="str">
        <f>IF(D6="","*",IFERROR(IF(ISODD(COUNT(AS6:AX601)),"ERRO",SUM((AT6-AS6),(AV6-AU6),(AX6-AW6))),"ERRO"))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 t="str">
        <f>IF(D7="","*",IFERROR(IF(ISODD(COUNT(AS7:AX602)),"ERRO",SUM((AT7-AS7),(AV7-AU7),(AX7-AW7))),"ERRO"))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 t="str">
        <f>IF(D8="","*",IFERROR(IF(ISODD(COUNT(AS8:AX603)),"ERRO",SUM((AT8-AS8),(AV8-AU8),(AX8-AW8))),"ERRO"))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 t="str">
        <f>IF(D9="","*",IFERROR(IF(ISODD(COUNT(AS9:AX604)),"ERRO",SUM((AT9-AS9),(AV9-AU9),(AX9-AW9))),"ERRO"))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 t="str">
        <f>IF(D10="","*",IFERROR(IF(ISODD(COUNT(AS10:AX605)),"ERRO",SUM((AT10-AS10),(AV10-AU10),(AX10-AW10))),"ERRO"))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 t="str">
        <f>IF(D13="","*",IFERROR(IF(ISODD(COUNT(AS13:AX608)),"ERRO",SUM((AT13-AS13),(AV13-AU13),(AX13-AW13))),"ERRO"))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 t="str">
        <f>IF(D14="","*",IFERROR(IF(ISODD(COUNT(AS14:AX609)),"ERRO",SUM((AT14-AS14),(AV14-AU14),(AX14-AW14))),"ERRO"))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 t="str">
        <f>IF(D15="","*",IFERROR(IF(ISODD(COUNT(AS15:AX610)),"ERRO",SUM((AT15-AS15),(AV15-AU15),(AX15-AW15))),"ERRO"))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 t="str">
        <f>IF(D16="","*",IFERROR(IF(ISODD(COUNT(AS16:AX611)),"ERRO",SUM((AT16-AS16),(AV16-AU16),(AX16-AW16))),"ERRO"))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 t="str">
        <f>IF(D17="","*",IFERROR(IF(ISODD(COUNT(AS17:AX612)),"ERRO",SUM((AT17-AS17),(AV17-AU17),(AX17-AW17))),"ERRO"))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 t="str">
        <f>IF(D18="","*",IFERROR(IF(ISODD(COUNT(AS18:AX613)),"ERRO",SUM((AT18-AS18),(AV18-AU18),(AX18-AW18))),"ERRO"))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 t="str">
        <f>IF(D19="","*",IFERROR(IF(ISODD(COUNT(AS19:AX614)),"ERRO",SUM((AT19-AS19),(AV19-AU19),(AX19-AW19))),"ERRO"))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 t="str">
        <f>IF(D20="","*",IFERROR(IF(ISODD(COUNT(AS20:AX615)),"ERRO",SUM((AT20-AS20),(AV20-AU20),(AX20-AW20))),"ERRO"))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 t="str">
        <f>IF(D21="","*",IFERROR(IF(ISODD(COUNT(AS21:AX616)),"ERRO",SUM((AT21-AS21),(AV21-AU21),(AX21-AW21))),"ERRO"))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 t="str">
        <f>IF(D22="","*",IFERROR(IF(ISODD(COUNT(AS22:AX617)),"ERRO",SUM((AT22-AS22),(AV22-AU22),(AX22-AW22))),"ERRO"))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 t="str">
        <f>IF(D23="","*",IFERROR(IF(ISODD(COUNT(AS23:AX618)),"ERRO",SUM((AT23-AS23),(AV23-AU23),(AX23-AW23))),"ERRO"))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 t="str">
        <f>IF(D24="","*",IFERROR(IF(ISODD(COUNT(AS24:AX619)),"ERRO",SUM((AT24-AS24),(AV24-AU24),(AX24-AW24))),"ERRO"))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 t="str">
        <f>IF(D25="","*",IFERROR(IF(ISODD(COUNT(AS25:AX620)),"ERRO",SUM((AT25-AS25),(AV25-AU25),(AX25-AW25))),"ERRO"))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 t="str">
        <f>IF(D26="","*",IFERROR(IF(ISODD(COUNT(AS26:AX621)),"ERRO",SUM((AT26-AS26),(AV26-AU26),(AX26-AW26))),"ERRO"))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 t="str">
        <f>IF(D27="","*",IFERROR(IF(ISODD(COUNT(AS27:AX622)),"ERRO",SUM((AT27-AS27),(AV27-AU27),(AX27-AW27))),"ERRO"))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 t="str">
        <f>IF(D28="","*",IFERROR(IF(ISODD(COUNT(AS28:AX623)),"ERRO",SUM((AT28-AS28),(AV28-AU28),(AX28-AW28))),"ERRO"))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 t="str">
        <f>IF(D31="","*",IFERROR(IF(ISODD(COUNT(AS31:AX626)),"ERRO",SUM((AT31-AS31),(AV31-AU31),(AX31-AW31))),"ERRO"))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 t="str">
        <f>IF(D32="","*",IFERROR(IF(ISODD(COUNT(AS32:AX627)),"ERRO",SUM((AT32-AS32),(AV32-AU32),(AX32-AW32))),"ERRO"))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 t="str">
        <f>IF(D33="","*",IFERROR(IF(ISODD(COUNT(AS33:AX628)),"ERRO",SUM((AT33-AS33),(AV33-AU33),(AX33-AW33))),"ERRO"))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 t="str">
        <f>IF(D34="","*",IFERROR(IF(ISODD(COUNT(AS34:AX629)),"ERRO",SUM((AT34-AS34),(AV34-AU34),(AX34-AW34))),"ERRO"))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 t="str">
        <f>IF(D35="","*",IFERROR(IF(ISODD(COUNT(AS35:AX630)),"ERRO",SUM((AT35-AS35),(AV35-AU35),(AX35-AW35))),"ERRO"))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 t="str">
        <f>IF(D36="","*",IFERROR(IF(ISODD(COUNT(AS36:AX631)),"ERRO",SUM((AT36-AS36),(AV36-AU36),(AX36-AW36))),"ERRO"))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 t="str">
        <f>IF(D37="","*",IFERROR(IF(ISODD(COUNT(AS37:AX632)),"ERRO",SUM((AT37-AS37),(AV37-AU37),(AX37-AW37))),"ERRO"))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 t="str">
        <f>IF(D38="","*",IFERROR(IF(ISODD(COUNT(AS38:AX633)),"ERRO",SUM((AT38-AS38),(AV38-AU38),(AX38-AW38))),"ERRO"))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 t="str">
        <f>IF(D39="","*",IFERROR(IF(ISODD(COUNT(AS39:AX634)),"ERRO",SUM((AT39-AS39),(AV39-AU39),(AX39-AW39))),"ERRO"))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 t="str">
        <f>IF(D40="","*",IFERROR(IF(ISODD(COUNT(AS40:AX635)),"ERRO",SUM((AT40-AS40),(AV40-AU40),(AX40-AW40))),"ERRO"))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 t="str">
        <f>IF(D41="","*",IFERROR(IF(ISODD(COUNT(AS41:AX636)),"ERRO",SUM((AT41-AS41),(AV41-AU41),(AX41-AW41))),"ERRO"))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 t="str">
        <f>IF(D42="","*",IFERROR(IF(ISODD(COUNT(AS42:AX637)),"ERRO",SUM((AT42-AS42),(AV42-AU42),(AX42-AW42))),"ERRO"))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 t="str">
        <f>IF(D43="","*",IFERROR(IF(ISODD(COUNT(AS43:AX638)),"ERRO",SUM((AT43-AS43),(AV43-AU43),(AX43-AW43))),"ERRO"))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 t="str">
        <f>IF(D45="","*",IFERROR(IF(ISODD(COUNT(AS45:AX640)),"ERRO",SUM((AT45-AS45),(AV45-AU45),(AX45-AW45))),"ERRO"))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 t="str">
        <f>IF(D46="","*",IFERROR(IF(ISODD(COUNT(AS46:AX641)),"ERRO",SUM((AT46-AS46),(AV46-AU46),(AX46-AW46))),"ERRO"))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 t="str">
        <f>IF(D47="","*",IFERROR(IF(ISODD(COUNT(AS47:AX642)),"ERRO",SUM((AT47-AS47),(AV47-AU47),(AX47-AW47))),"ERRO"))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 t="str">
        <f>IF(D48="","*",IFERROR(IF(ISODD(COUNT(AS48:AX643)),"ERRO",SUM((AT48-AS48),(AV48-AU48),(AX48-AW48))),"ERRO"))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 t="str">
        <f>IF(D49="","*",IFERROR(IF(ISODD(COUNT(AS49:AX644)),"ERRO",SUM((AT49-AS49),(AV49-AU49),(AX49-AW49))),"ERRO"))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 t="str">
        <f>IF(D50="","*",IFERROR(IF(ISODD(COUNT(AS50:AX645)),"ERRO",SUM((AT50-AS50),(AV50-AU50),(AX50-AW50))),"ERRO"))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 t="str">
        <f>IF(D51="","*",IFERROR(IF(ISODD(COUNT(AS51:AX646)),"ERRO",SUM((AT51-AS51),(AV51-AU51),(AX51-AW51))),"ERRO"))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 t="str">
        <f>IF(D52="","*",IFERROR(IF(ISODD(COUNT(AS52:AX647)),"ERRO",SUM((AT52-AS52),(AV52-AU52),(AX52-AW52))),"ERRO"))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 t="str">
        <f>IF(D55="","*",IFERROR(IF(ISODD(COUNT(AS55:AX650)),"ERRO",SUM((AT55-AS55),(AV55-AU55),(AX55-AW55))),"ERRO"))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 t="str">
        <f>IF(D56="","*",IFERROR(IF(ISODD(COUNT(AS56:AX651)),"ERRO",SUM((AT56-AS56),(AV56-AU56),(AX56-AW56))),"ERRO"))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 t="str">
        <f>IF(D57="","*",IFERROR(IF(ISODD(COUNT(AS57:AX652)),"ERRO",SUM((AT57-AS57),(AV57-AU57),(AX57-AW57))),"ERRO"))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 t="str">
        <f>IF(D58="","*",IFERROR(IF(ISODD(COUNT(AS58:AX653)),"ERRO",SUM((AT58-AS58),(AV58-AU58),(AX58-AW58))),"ERRO"))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 t="str">
        <f>IF(D59="","*",IFERROR(IF(ISODD(COUNT(AS59:AX654)),"ERRO",SUM((AT59-AS59),(AV59-AU59),(AX59-AW59))),"ERRO"))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 t="str">
        <f>IF(D60="","*",IFERROR(IF(ISODD(COUNT(AS60:AX655)),"ERRO",SUM((AT60-AS60),(AV60-AU60),(AX60-AW60))),"ERRO"))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 t="str">
        <f>IF(D61="","*",IFERROR(IF(ISODD(COUNT(AS61:AX656)),"ERRO",SUM((AT61-AS61),(AV61-AU61),(AX61-AW61))),"ERRO"))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 t="str">
        <f>IF(D62="","*",IFERROR(IF(ISODD(COUNT(AS62:AX657)),"ERRO",SUM((AT62-AS62),(AV62-AU62),(AX62-AW62))),"ERRO"))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 t="str">
        <f>IF(D64="","*",IFERROR(IF(ISODD(COUNT(AS64:AX659)),"ERRO",SUM((AT64-AS64),(AV64-AU64),(AX64-AW64))),"ERRO"))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 t="str">
        <f>IF(D65="","*",IFERROR(IF(ISODD(COUNT(AS65:AX660)),"ERRO",SUM((AT65-AS65),(AV65-AU65),(AX65-AW65))),"ERRO"))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 t="str">
        <f>IF(D66="","*",IFERROR(IF(ISODD(COUNT(AS66:AX661)),"ERRO",SUM((AT66-AS66),(AV66-AU66),(AX66-AW66))),"ERRO"))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 t="str">
        <f>IF(D68="","*",IFERROR(IF(ISODD(COUNT(AS68:AX663)),"ERRO",SUM((AT68-AS68),(AV68-AU68),(AX68-AW68))),"ERRO"))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 t="str">
        <f>IF(D69="","*",IFERROR(IF(ISODD(COUNT(AS69:AX664)),"ERRO",SUM((AT69-AS69),(AV69-AU69),(AX69-AW69))),"ERRO"))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 t="str">
        <f>IF(D70="","*",IFERROR(IF(ISODD(COUNT(AS70:AX665)),"ERRO",SUM((AT70-AS70),(AV70-AU70),(AX70-AW70))),"ERRO"))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 t="str">
        <f>IF(D72="","*",IFERROR(IF(ISODD(COUNT(AS72:AX667)),"ERRO",SUM((AT72-AS72),(AV72-AU72),(AX72-AW72))),"ERRO"))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 t="str">
        <f>IF(D73="","*",IFERROR(IF(ISODD(COUNT(AS73:AX668)),"ERRO",SUM((AT73-AS73),(AV73-AU73),(AX73-AW73))),"ERRO"))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 t="str">
        <f>IF(D74="","*",IFERROR(IF(ISODD(COUNT(AS74:AX669)),"ERRO",SUM((AT74-AS74),(AV74-AU74),(AX74-AW74))),"ERRO"))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 t="str">
        <f>IF(D75="","*",IFERROR(IF(ISODD(COUNT(AS75:AX670)),"ERRO",SUM((AT75-AS75),(AV75-AU75),(AX75-AW75))),"ERRO"))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 t="str">
        <f>IF(D76="","*",IFERROR(IF(ISODD(COUNT(AS76:AX671)),"ERRO",SUM((AT76-AS76),(AV76-AU76),(AX76-AW76))),"ERRO"))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 t="str">
        <f>IF(D77="","*",IFERROR(IF(ISODD(COUNT(AS77:AX672)),"ERRO",SUM((AT77-AS77),(AV77-AU77),(AX77-AW77))),"ERRO"))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 t="str">
        <f>IF(D80="","*",IFERROR(IF(ISODD(COUNT(AS80:AX675)),"ERRO",SUM((AT80-AS80),(AV80-AU80),(AX80-AW80))),"ERRO"))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 t="str">
        <f>IF(D81="","*",IFERROR(IF(ISODD(COUNT(AS81:AX676)),"ERRO",SUM((AT81-AS81),(AV81-AU81),(AX81-AW81))),"ERRO"))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 t="str">
        <f>IF(D82="","*",IFERROR(IF(ISODD(COUNT(AS82:AX677)),"ERRO",SUM((AT82-AS82),(AV82-AU82),(AX82-AW82))),"ERRO"))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 t="str">
        <f>IF(D83="","*",IFERROR(IF(ISODD(COUNT(AS83:AX678)),"ERRO",SUM((AT83-AS83),(AV83-AU83),(AX83-AW83))),"ERRO"))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 t="str">
        <f>IF(D84="","*",IFERROR(IF(ISODD(COUNT(AS84:AX679)),"ERRO",SUM((AT84-AS84),(AV84-AU84),(AX84-AW84))),"ERRO"))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 t="str">
        <f>IF(D85="","*",IFERROR(IF(ISODD(COUNT(AS85:AX680)),"ERRO",SUM((AT85-AS85),(AV85-AU85),(AX85-AW85))),"ERRO"))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 t="str">
        <f>IF(D87="","*",IFERROR(IF(ISODD(COUNT(AS87:AX682)),"ERRO",SUM((AT87-AS87),(AV87-AU87),(AX87-AW87))),"ERRO"))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 t="str">
        <f>IF(D89="","*",IFERROR(IF(ISODD(COUNT(AS89:AX684)),"ERRO",SUM((AT89-AS89),(AV89-AU89),(AX89-AW89))),"ERRO"))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 t="str">
        <f>IF(D90="","*",IFERROR(IF(ISODD(COUNT(AS90:AX685)),"ERRO",SUM((AT90-AS90),(AV90-AU90),(AX90-AW90))),"ERRO"))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 t="str">
        <f>IF(D91="","*",IFERROR(IF(ISODD(COUNT(AS91:AX686)),"ERRO",SUM((AT91-AS91),(AV91-AU91),(AX91-AW91))),"ERRO"))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 t="str">
        <f>IF(D93="","*",IFERROR(IF(ISODD(COUNT(AS93:AX688)),"ERRO",SUM((AT93-AS93),(AV93-AU93),(AX93-AW93))),"ERRO"))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 t="str">
        <f>IF(D94="","*",IFERROR(IF(ISODD(COUNT(AS94:AX689)),"ERRO",SUM((AT94-AS94),(AV94-AU94),(AX94-AW94))),"ERRO"))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 t="str">
        <f>IF(D96="","*",IFERROR(IF(ISODD(COUNT(AS96:AX691)),"ERRO",SUM((AT96-AS96),(AV96-AU96),(AX96-AW96))),"ERRO"))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 t="str">
        <f>IF(D97="","*",IFERROR(IF(ISODD(COUNT(AS97:AX692)),"ERRO",SUM((AT97-AS97),(AV97-AU97),(AX97-AW97))),"ERRO"))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 t="str">
        <f>IF(D98="","*",IFERROR(IF(ISODD(COUNT(AS98:AX693)),"ERRO",SUM((AT98-AS98),(AV98-AU98),(AX98-AW98))),"ERRO"))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 t="str">
        <f>IF(D99="","*",IFERROR(IF(ISODD(COUNT(AS99:AX694)),"ERRO",SUM((AT99-AS99),(AV99-AU99),(AX99-AW99))),"ERRO"))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 t="str">
        <f>IF(D101="","*",IFERROR(IF(ISODD(COUNT(AS101:AX696)),"ERRO",SUM((AT101-AS101),(AV101-AU101),(AX101-AW101))),"ERRO"))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 t="str">
        <f>IF(D103="","*",IFERROR(IF(ISODD(COUNT(AS103:AX698)),"ERRO",SUM((AT103-AS103),(AV103-AU103),(AX103-AW103))),"ERRO"))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 t="str">
        <f>IF(D104="","*",IFERROR(IF(ISODD(COUNT(AS104:AX699)),"ERRO",SUM((AT104-AS104),(AV104-AU104),(AX104-AW104))),"ERRO"))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 t="str">
        <f>IF(D105="","*",IFERROR(IF(ISODD(COUNT(AS105:AX700)),"ERRO",SUM((AT105-AS105),(AV105-AU105),(AX105-AW105))),"ERRO"))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 t="str">
        <f>IF(D106="","*",IFERROR(IF(ISODD(COUNT(AS106:AX701)),"ERRO",SUM((AT106-AS106),(AV106-AU106),(AX106-AW106))),"ERRO"))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 t="str">
        <f>IF(D107="","*",IFERROR(IF(ISODD(COUNT(AS107:AX702)),"ERRO",SUM((AT107-AS107),(AV107-AU107),(AX107-AW107))),"ERRO"))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 t="str">
        <f>IF(D108="","*",IFERROR(IF(ISODD(COUNT(AS108:AX703)),"ERRO",SUM((AT108-AS108),(AV108-AU108),(AX108-AW108))),"ERRO"))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 t="str">
        <f>IF(D109="","*",IFERROR(IF(ISODD(COUNT(AS109:AX704)),"ERRO",SUM((AT109-AS109),(AV109-AU109),(AX109-AW109))),"ERRO"))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 t="str">
        <f>IF(D110="","*",IFERROR(IF(ISODD(COUNT(AS110:AX705)),"ERRO",SUM((AT110-AS110),(AV110-AU110),(AX110-AW110))),"ERRO"))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 t="str">
        <f>IF(D111="","*",IFERROR(IF(ISODD(COUNT(AS111:AX706)),"ERRO",SUM((AT111-AS111),(AV111-AU111),(AX111-AW111))),"ERRO"))</f>
        <v>ERRO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 t="str">
        <f>IF(D112="","*",IFERROR(IF(ISODD(COUNT(AS112:AX707)),"ERRO",SUM((AT112-AS112),(AV112-AU112),(AX112-AW112))),"ERRO"))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 t="str">
        <f>IF(D113="","*",IFERROR(IF(ISODD(COUNT(AS113:AX708)),"ERRO",SUM((AT113-AS113),(AV113-AU113),(AX113-AW113))),"ERRO"))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 t="str">
        <f>IF(D114="","*",IFERROR(IF(ISODD(COUNT(AS114:AX709)),"ERRO",SUM((AT114-AS114),(AV114-AU114),(AX114-AW114))),"ERRO"))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 t="str">
        <f>IF(D115="","*",IFERROR(IF(ISODD(COUNT(AS115:AX710)),"ERRO",SUM((AT115-AS115),(AV115-AU115),(AX115-AW115))),"ERRO"))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 t="str">
        <f>IF(D116="","*",IFERROR(IF(ISODD(COUNT(AS116:AX711)),"ERRO",SUM((AT116-AS116),(AV116-AU116),(AX116-AW116))),"ERRO"))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 t="str">
        <f>IF(D117="","*",IFERROR(IF(ISODD(COUNT(AS117:AX712)),"ERRO",SUM((AT117-AS117),(AV117-AU117),(AX117-AW117))),"ERRO"))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 t="str">
        <f>IF(D118="","*",IFERROR(IF(ISODD(COUNT(AS118:AX713)),"ERRO",SUM((AT118-AS118),(AV118-AU118),(AX118-AW118))),"ERRO"))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 t="str">
        <f>IF(D119="","*",IFERROR(IF(ISODD(COUNT(AS119:AX714)),"ERRO",SUM((AT119-AS119),(AV119-AU119),(AX119-AW119))),"ERRO"))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 t="str">
        <f>IF(D120="","*",IFERROR(IF(ISODD(COUNT(AS120:AX715)),"ERRO",SUM((AT120-AS120),(AV120-AU120),(AX120-AW120))),"ERRO"))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 t="str">
        <f>IF(D121="","*",IFERROR(IF(ISODD(COUNT(AS121:AX716)),"ERRO",SUM((AT121-AS121),(AV121-AU121),(AX121-AW121))),"ERRO"))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 t="str">
        <f>IF(D122="","*",IFERROR(IF(ISODD(COUNT(AS122:AX717)),"ERRO",SUM((AT122-AS122),(AV122-AU122),(AX122-AW122))),"ERRO"))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 t="str">
        <f>IF(D123="","*",IFERROR(IF(ISODD(COUNT(AS123:AX718)),"ERRO",SUM((AT123-AS123),(AV123-AU123),(AX123-AW123))),"ERRO"))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 t="str">
        <f>IF(D124="","*",IFERROR(IF(ISODD(COUNT(AS124:AX719)),"ERRO",SUM((AT124-AS124),(AV124-AU124),(AX124-AW124))),"ERRO"))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 t="str">
        <f>IF(D125="","*",IFERROR(IF(ISODD(COUNT(AS125:AX720)),"ERRO",SUM((AT125-AS125),(AV125-AU125),(AX125-AW125))),"ERRO"))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 t="str">
        <f>IF(D126="","*",IFERROR(IF(ISODD(COUNT(AS126:AX721)),"ERRO",SUM((AT126-AS126),(AV126-AU126),(AX126-AW126))),"ERRO"))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 t="str">
        <f>IF(D127="","*",IFERROR(IF(ISODD(COUNT(AS127:AX722)),"ERRO",SUM((AT127-AS127),(AV127-AU127),(AX127-AW127))),"ERRO"))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 t="str">
        <f>IF(D128="","*",IFERROR(IF(ISODD(COUNT(AS128:AX723)),"ERRO",SUM((AT128-AS128),(AV128-AU128),(AX128-AW128))),"ERRO"))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 t="str">
        <f>IF(D129="","*",IFERROR(IF(ISODD(COUNT(AS129:AX724)),"ERRO",SUM((AT129-AS129),(AV129-AU129),(AX129-AW129))),"ERRO"))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 t="str">
        <f>IF(D132="","*",IFERROR(IF(ISODD(COUNT(AS132:AX727)),"ERRO",SUM((AT132-AS132),(AV132-AU132),(AX132-AW132))),"ERRO"))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 t="str">
        <f>IF(D133="","*",IFERROR(IF(ISODD(COUNT(AS133:AX728)),"ERRO",SUM((AT133-AS133),(AV133-AU133),(AX133-AW133))),"ERRO"))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 t="str">
        <f>IF(D134="","*",IFERROR(IF(ISODD(COUNT(AS134:AX729)),"ERRO",SUM((AT134-AS134),(AV134-AU134),(AX134-AW134))),"ERRO"))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 t="str">
        <f>IF(D135="","*",IFERROR(IF(ISODD(COUNT(AS135:AX730)),"ERRO",SUM((AT135-AS135),(AV135-AU135),(AX135-AW135))),"ERRO"))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 t="str">
        <f>IF(D136="","*",IFERROR(IF(ISODD(COUNT(AS136:AX731)),"ERRO",SUM((AT136-AS136),(AV136-AU136),(AX136-AW136))),"ERRO"))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 t="str">
        <f>IF(D137="","*",IFERROR(IF(ISODD(COUNT(AS137:AX732)),"ERRO",SUM((AT137-AS137),(AV137-AU137),(AX137-AW137))),"ERRO"))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 t="str">
        <f>IF(D139="","*",IFERROR(IF(ISODD(COUNT(AS139:AX734)),"ERRO",SUM((AT139-AS139),(AV139-AU139),(AX139-AW139))),"ERRO"))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 t="str">
        <f>IF(D140="","*",IFERROR(IF(ISODD(COUNT(AS140:AX735)),"ERRO",SUM((AT140-AS140),(AV140-AU140),(AX140-AW140))),"ERRO"))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 t="str">
        <f>IF(D141="","*",IFERROR(IF(ISODD(COUNT(AS141:AX736)),"ERRO",SUM((AT141-AS141),(AV141-AU141),(AX141-AW141))),"ERRO"))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 t="str">
        <f>IF(D144="","*",IFERROR(IF(ISODD(COUNT(AS144:AX739)),"ERRO",SUM((AT144-AS144),(AV144-AU144),(AX144-AW144))),"ERRO"))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 t="str">
        <f>IF(D145="","*",IFERROR(IF(ISODD(COUNT(AS145:AX740)),"ERRO",SUM((AT145-AS145),(AV145-AU145),(AX145-AW145))),"ERRO"))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 t="str">
        <f>IF(D146="","*",IFERROR(IF(ISODD(COUNT(AS146:AX741)),"ERRO",SUM((AT146-AS146),(AV146-AU146),(AX146-AW146))),"ERRO"))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 t="str">
        <f>IF(D147="","*",IFERROR(IF(ISODD(COUNT(AS147:AX742)),"ERRO",SUM((AT147-AS147),(AV147-AU147),(AX147-AW147))),"ERRO"))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 t="str">
        <f>IF(D148="","*",IFERROR(IF(ISODD(COUNT(AS148:AX743)),"ERRO",SUM((AT148-AS148),(AV148-AU148),(AX148-AW148))),"ERRO"))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 t="str">
        <f>IF(D150="","*",IFERROR(IF(ISODD(COUNT(AS150:AX745)),"ERRO",SUM((AT150-AS150),(AV150-AU150),(AX150-AW150))),"ERRO"))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 t="str">
        <f>IF(D151="","*",IFERROR(IF(ISODD(COUNT(AS151:AX746)),"ERRO",SUM((AT151-AS151),(AV151-AU151),(AX151-AW151))),"ERRO"))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 t="str">
        <f>IF(D154="","*",IFERROR(IF(ISODD(COUNT(AS154:AX749)),"ERRO",SUM((AT154-AS154),(AV154-AU154),(AX154-AW154))),"ERRO"))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 t="str">
        <f>IF(D155="","*",IFERROR(IF(ISODD(COUNT(AS155:AX750)),"ERRO",SUM((AT155-AS155),(AV155-AU155),(AX155-AW155))),"ERRO"))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 t="str">
        <f>IF(D156="","*",IFERROR(IF(ISODD(COUNT(AS156:AX751)),"ERRO",SUM((AT156-AS156),(AV156-AU156),(AX156-AW156))),"ERRO"))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 t="str">
        <f>IF(D158="","*",IFERROR(IF(ISODD(COUNT(AS158:AX752)),"ERRO",SUM((AT158-AS158),(AV158-AU158),(AX158-AW158))),"ERRO"))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 t="str">
        <f>IF(D159="","*",IFERROR(IF(ISODD(COUNT(AS159:AX754)),"ERRO",SUM((AT159-AS159),(AV159-AU159),(AX159-AW159))),"ERRO"))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 t="str">
        <f>IF(D160="","*",IFERROR(IF(ISODD(COUNT(AS160:AX755)),"ERRO",SUM((AT160-AS160),(AV160-AU160),(AX160-AW160))),"ERRO"))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 t="str">
        <f>IF(D161="","*",IFERROR(IF(ISODD(COUNT(AS161:AX756)),"ERRO",SUM((AT161-AS161),(AV161-AU161),(AX161-AW161))),"ERRO"))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 t="str">
        <f>IF(D162="","*",IFERROR(IF(ISODD(COUNT(AS162:AX757)),"ERRO",SUM((AT162-AS162),(AV162-AU162),(AX162-AW162))),"ERRO"))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 t="str">
        <f>IF(D163="","*",IFERROR(IF(ISODD(COUNT(AS163:AX758)),"ERRO",SUM((AT163-AS163),(AV163-AU163),(AX163-AW163))),"ERRO"))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 t="str">
        <f>IF(D164="","*",IFERROR(IF(ISODD(COUNT(AS164:AX759)),"ERRO",SUM((AT164-AS164),(AV164-AU164),(AX164-AW164))),"ERRO"))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 t="str">
        <f>IF(D165="","*",IFERROR(IF(ISODD(COUNT(AS165:AX760)),"ERRO",SUM((AT165-AS165),(AV165-AU165),(AX165-AW165))),"ERRO"))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 t="str">
        <f>IF(D167="","*",IFERROR(IF(ISODD(COUNT(AS167:AX762)),"ERRO",SUM((AT167-AS167),(AV167-AU167),(AX167-AW167))),"ERRO"))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 t="str">
        <f>IF(D168="","*",IFERROR(IF(ISODD(COUNT(AS168:AX763)),"ERRO",SUM((AT168-AS168),(AV168-AU168),(AX168-AW168))),"ERRO"))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 t="str">
        <f>IF(D169="","*",IFERROR(IF(ISODD(COUNT(AS169:AX764)),"ERRO",SUM((AT169-AS169),(AV169-AU169),(AX169-AW169))),"ERRO"))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 t="str">
        <f>IF(D170="","*",IFERROR(IF(ISODD(COUNT(AS170:AX765)),"ERRO",SUM((AT170-AS170),(AV170-AU170),(AX170-AW170))),"ERRO"))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 t="str">
        <f>IF(D171="","*",IFERROR(IF(ISODD(COUNT(AS171:AX766)),"ERRO",SUM((AT171-AS171),(AV171-AU171),(AX171-AW171))),"ERRO"))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 t="str">
        <f>IF(D172="","*",IFERROR(IF(ISODD(COUNT(AS172:AX767)),"ERRO",SUM((AT172-AS172),(AV172-AU172),(AX172-AW172))),"ERRO"))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 t="str">
        <f>IF(D173="","*",IFERROR(IF(ISODD(COUNT(AS173:AX768)),"ERRO",SUM((AT173-AS173),(AV173-AU173),(AX173-AW173))),"ERRO"))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 t="str">
        <f>IF(D174="","*",IFERROR(IF(ISODD(COUNT(AS174:AX769)),"ERRO",SUM((AT174-AS174),(AV174-AU174),(AX174-AW174))),"ERRO"))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 t="str">
        <f>IF(D175="","*",IFERROR(IF(ISODD(COUNT(AS175:AX770)),"ERRO",SUM((AT175-AS175),(AV175-AU175),(AX175-AW175))),"ERRO"))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 t="str">
        <f>IF(D178="","*",IFERROR(IF(ISODD(COUNT(AS178:AX773)),"ERRO",SUM((AT178-AS178),(AV178-AU178),(AX178-AW178))),"ERRO"))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 t="str">
        <f>IF(D179="","*",IFERROR(IF(ISODD(COUNT(AS179:AX774)),"ERRO",SUM((AT179-AS179),(AV179-AU179),(AX179-AW179))),"ERRO"))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 t="str">
        <f>IF(D180="","*",IFERROR(IF(ISODD(COUNT(AS180:AX775)),"ERRO",SUM((AT180-AS180),(AV180-AU180),(AX180-AW180))),"ERRO"))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 t="str">
        <f>IF(D181="","*",IFERROR(IF(ISODD(COUNT(AS181:AX776)),"ERRO",SUM((AT181-AS181),(AV181-AU181),(AX181-AW181))),"ERRO"))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 t="str">
        <f>IF(D182="","*",IFERROR(IF(ISODD(COUNT(AS182:AX777)),"ERRO",SUM((AT182-AS182),(AV182-AU182),(AX182-AW182))),"ERRO"))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 t="str">
        <f>IF(D183="","*",IFERROR(IF(ISODD(COUNT(AS183:AX778)),"ERRO",SUM((AT183-AS183),(AV183-AU183),(AX183-AW183))),"ERRO"))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 t="str">
        <f>IF(D184="","*",IFERROR(IF(ISODD(COUNT(AS184:AX779)),"ERRO",SUM((AT184-AS184),(AV184-AU184),(AX184-AW184))),"ERRO"))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 t="str">
        <f>IF(D187="","*",IFERROR(IF(ISODD(COUNT(AS187:AX782)),"ERRO",SUM((AT187-AS187),(AV187-AU187),(AX187-AW187))),"ERRO"))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 t="str">
        <f>IF(D188="","*",IFERROR(IF(ISODD(COUNT(AS188:AX783)),"ERRO",SUM((AT188-AS188),(AV188-AU188),(AX188-AW188))),"ERRO"))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 t="str">
        <f>IF(D189="","*",IFERROR(IF(ISODD(COUNT(AS189:AX784)),"ERRO",SUM((AT189-AS189),(AV189-AU189),(AX189-AW189))),"ERRO"))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 t="str">
        <f>IF(D190="","*",IFERROR(IF(ISODD(COUNT(AS190:AX785)),"ERRO",SUM((AT190-AS190),(AV190-AU190),(AX190-AW190))),"ERRO"))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 t="str">
        <f>IF(D191="","*",IFERROR(IF(ISODD(COUNT(AS191:AX786)),"ERRO",SUM((AT191-AS191),(AV191-AU191),(AX191-AW191))),"ERRO"))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 t="str">
        <f>IF(D192="","*",IFERROR(IF(ISODD(COUNT(AS192:AX787)),"ERRO",SUM((AT192-AS192),(AV192-AU192),(AX192-AW192))),"ERRO"))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 t="str">
        <f>IF(D195="","*",IFERROR(IF(ISODD(COUNT(AS195:AX790)),"ERRO",SUM((AT195-AS195),(AV195-AU195),(AX195-AW195))),"ERRO"))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 t="str">
        <f>IF(D196="","*",IFERROR(IF(ISODD(COUNT(AS196:AX791)),"ERRO",SUM((AT196-AS196),(AV196-AU196),(AX196-AW196))),"ERRO"))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 t="str">
        <f>IF(D197="","*",IFERROR(IF(ISODD(COUNT(AS197:AX792)),"ERRO",SUM((AT197-AS197),(AV197-AU197),(AX197-AW197))),"ERRO"))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 t="str">
        <f>IF(D198="","*",IFERROR(IF(ISODD(COUNT(AS198:AX793)),"ERRO",SUM((AT198-AS198),(AV198-AU198),(AX198-AW198))),"ERRO"))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 t="str">
        <f>IF(D199="","*",IFERROR(IF(ISODD(COUNT(AS199:AX794)),"ERRO",SUM((AT199-AS199),(AV199-AU199),(AX199-AW199))),"ERRO"))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 t="str">
        <f>IF(D200="","*",IFERROR(IF(ISODD(COUNT(AS200:AX795)),"ERRO",SUM((AT200-AS200),(AV200-AU200),(AX200-AW200))),"ERRO"))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 t="str">
        <f>IF(D201="","*",IFERROR(IF(ISODD(COUNT(AS201:AX796)),"ERRO",SUM((AT201-AS201),(AV201-AU201),(AX201-AW201))),"ERRO"))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 t="str">
        <f>IF(D202="","*",IFERROR(IF(ISODD(COUNT(AS202:AX797)),"ERRO",SUM((AT202-AS202),(AV202-AU202),(AX202-AW202))),"ERRO"))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 t="str">
        <f>IF(D203="","*",IFERROR(IF(ISODD(COUNT(AS203:AX798)),"ERRO",SUM((AT203-AS203),(AV203-AU203),(AX203-AW203))),"ERRO"))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 t="str">
        <f>IF(D205="","*",IFERROR(IF(ISODD(COUNT(AS205:AX800)),"ERRO",SUM((AT205-AS205),(AV205-AU205),(AX205-AW205))),"ERRO"))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 t="str">
        <f>IF(D206="","*",IFERROR(IF(ISODD(COUNT(AS206:AX801)),"ERRO",SUM((AT206-AS206),(AV206-AU206),(AX206-AW206))),"ERRO"))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 t="str">
        <f>IF(D207="","*",IFERROR(IF(ISODD(COUNT(AS207:AX802)),"ERRO",SUM((AT207-AS207),(AV207-AU207),(AX207-AW207))),"ERRO"))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 t="str">
        <f>IF(D208="","*",IFERROR(IF(ISODD(COUNT(AS208:AX803)),"ERRO",SUM((AT208-AS208),(AV208-AU208),(AX208-AW208))),"ERRO"))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 t="str">
        <f>IF(D209="","*",IFERROR(IF(ISODD(COUNT(AS209:AX804)),"ERRO",SUM((AT209-AS209),(AV209-AU209),(AX209-AW209))),"ERRO"))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 t="str">
        <f>IF(D210="","*",IFERROR(IF(ISODD(COUNT(AS210:AX805)),"ERRO",SUM((AT210-AS210),(AV210-AU210),(AX210-AW210))),"ERRO"))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 t="str">
        <f>IF(D211="","*",IFERROR(IF(ISODD(COUNT(AS211:AX806)),"ERRO",SUM((AT211-AS211),(AV211-AU211),(AX211-AW211))),"ERRO"))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 t="str">
        <f>IF(D212="","*",IFERROR(IF(ISODD(COUNT(AS212:AX807)),"ERRO",SUM((AT212-AS212),(AV212-AU212),(AX212-AW212))),"ERRO"))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 t="str">
        <f>IF(D213="","*",IFERROR(IF(ISODD(COUNT(AS213:AX808)),"ERRO",SUM((AT213-AS213),(AV213-AU213),(AX213-AW213))),"ERRO"))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 t="str">
        <f>IF(D214="","*",IFERROR(IF(ISODD(COUNT(AS214:AX809)),"ERRO",SUM((AT214-AS214),(AV214-AU214),(AX214-AW214))),"ERRO"))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 t="str">
        <f>IF(D215="","*",IFERROR(IF(ISODD(COUNT(AS215:AX810)),"ERRO",SUM((AT215-AS215),(AV215-AU215),(AX215-AW215))),"ERRO"))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 t="str">
        <f>IF(D218="","*",IFERROR(IF(ISODD(COUNT(AS218:AX813)),"ERRO",SUM((AT218-AS218),(AV218-AU218),(AX218-AW218))),"ERRO"))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 t="str">
        <f>IF(D219="","*",IFERROR(IF(ISODD(COUNT(AS219:AX814)),"ERRO",SUM((AT219-AS219),(AV219-AU219),(AX219-AW219))),"ERRO"))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 t="str">
        <f>IF(D220="","*",IFERROR(IF(ISODD(COUNT(AS220:AX815)),"ERRO",SUM((AT220-AS220),(AV220-AU220),(AX220-AW220))),"ERRO"))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 t="str">
        <f>IF(D221="","*",IFERROR(IF(ISODD(COUNT(AS221:AX816)),"ERRO",SUM((AT221-AS221),(AV221-AU221),(AX221-AW221))),"ERRO"))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 t="str">
        <f>IF(D222="","*",IFERROR(IF(ISODD(COUNT(AS222:AX817)),"ERRO",SUM((AT222-AS222),(AV222-AU222),(AX222-AW222))),"ERRO"))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 t="str">
        <f>IF(D223="","*",IFERROR(IF(ISODD(COUNT(AS223:AX818)),"ERRO",SUM((AT223-AS223),(AV223-AU223),(AX223-AW223))),"ERRO"))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 t="str">
        <f>IF(D224="","*",IFERROR(IF(ISODD(COUNT(AS224:AX819)),"ERRO",SUM((AT224-AS224),(AV224-AU224),(AX224-AW224))),"ERRO"))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 t="str">
        <f>IF(D225="","*",IFERROR(IF(ISODD(COUNT(AS225:AX820)),"ERRO",SUM((AT225-AS225),(AV225-AU225),(AX225-AW225))),"ERRO"))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 t="str">
        <f>IF(D226="","*",IFERROR(IF(ISODD(COUNT(AS226:AX821)),"ERRO",SUM((AT226-AS226),(AV226-AU226),(AX226-AW226))),"ERRO"))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 t="str">
        <f>IF(D227="","*",IFERROR(IF(ISODD(COUNT(AS227:AX822)),"ERRO",SUM((AT227-AS227),(AV227-AU227),(AX227-AW227))),"ERRO"))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 t="str">
        <f>IF(D228="","*",IFERROR(IF(ISODD(COUNT(AS228:AX823)),"ERRO",SUM((AT228-AS228),(AV228-AU228),(AX228-AW228))),"ERRO"))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 t="str">
        <f>IF(D229="","*",IFERROR(IF(ISODD(COUNT(AS229:AX824)),"ERRO",SUM((AT229-AS229),(AV229-AU229),(AX229-AW229))),"ERRO"))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 t="str">
        <f>IF(D230="","*",IFERROR(IF(ISODD(COUNT(AS230:AX825)),"ERRO",SUM((AT230-AS230),(AV230-AU230),(AX230-AW230))),"ERRO"))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 t="str">
        <f>IF(D231="","*",IFERROR(IF(ISODD(COUNT(AS231:AX826)),"ERRO",SUM((AT231-AS231),(AV231-AU231),(AX231-AW231))),"ERRO"))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 t="str">
        <f>IF(D232="","*",IFERROR(IF(ISODD(COUNT(AS232:AX827)),"ERRO",SUM((AT232-AS232),(AV232-AU232),(AX232-AW232))),"ERRO"))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 t="str">
        <f>IF(D233="","*",IFERROR(IF(ISODD(COUNT(AS233:AX828)),"ERRO",SUM((AT233-AS233),(AV233-AU233),(AX233-AW233))),"ERRO"))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 t="str">
        <f>IF(D234="","*",IFERROR(IF(ISODD(COUNT(AS234:AX829)),"ERRO",SUM((AT234-AS234),(AV234-AU234),(AX234-AW234))),"ERRO"))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 t="str">
        <f>IF(D235="","*",IFERROR(IF(ISODD(COUNT(AS235:AX830)),"ERRO",SUM((AT235-AS235),(AV235-AU235),(AX235-AW235))),"ERRO"))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 t="str">
        <f>IF(D236="","*",IFERROR(IF(ISODD(COUNT(AS236:AX831)),"ERRO",SUM((AT236-AS236),(AV236-AU236),(AX236-AW236))),"ERRO"))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 t="str">
        <f>IF(D237="","*",IFERROR(IF(ISODD(COUNT(AS237:AX832)),"ERRO",SUM((AT237-AS237),(AV237-AU237),(AX237-AW237))),"ERRO"))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 t="str">
        <f>IF(D238="","*",IFERROR(IF(ISODD(COUNT(AS238:AX833)),"ERRO",SUM((AT238-AS238),(AV238-AU238),(AX238-AW238))),"ERRO"))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 t="str">
        <f>IF(D239="","*",IFERROR(IF(ISODD(COUNT(AS239:AX834)),"ERRO",SUM((AT239-AS239),(AV239-AU239),(AX239-AW239))),"ERRO"))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 t="str">
        <f>IF(D240="","*",IFERROR(IF(ISODD(COUNT(AS240:AX835)),"ERRO",SUM((AT240-AS240),(AV240-AU240),(AX240-AW240))),"ERRO"))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 t="str">
        <f>IF(D241="","*",IFERROR(IF(ISODD(COUNT(AS241:AX836)),"ERRO",SUM((AT241-AS241),(AV241-AU241),(AX241-AW241))),"ERRO"))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 t="str">
        <f>IF(D242="","*",IFERROR(IF(ISODD(COUNT(AS242:AX837)),"ERRO",SUM((AT242-AS242),(AV242-AU242),(AX242-AW242))),"ERRO"))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 t="str">
        <f>IF(D243="","*",IFERROR(IF(ISODD(COUNT(AS243:AX838)),"ERRO",SUM((AT243-AS243),(AV243-AU243),(AX243-AW243))),"ERRO"))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 t="str">
        <f>IF(D244="","*",IFERROR(IF(ISODD(COUNT(AS244:AX839)),"ERRO",SUM((AT244-AS244),(AV244-AU244),(AX244-AW244))),"ERRO"))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 t="str">
        <f>IF(D245="","*",IFERROR(IF(ISODD(COUNT(AS245:AX840)),"ERRO",SUM((AT245-AS245),(AV245-AU245),(AX245-AW245))),"ERRO"))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 t="str">
        <f>IF(D246="","*",IFERROR(IF(ISODD(COUNT(AS246:AX841)),"ERRO",SUM((AT246-AS246),(AV246-AU246),(AX246-AW246))),"ERRO"))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 t="str">
        <f>IF(D247="","*",IFERROR(IF(ISODD(COUNT(AS247:AX842)),"ERRO",SUM((AT247-AS247),(AV247-AU247),(AX247-AW247))),"ERRO"))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 t="str">
        <f>IF(D248="","*",IFERROR(IF(ISODD(COUNT(AS248:AX843)),"ERRO",SUM((AT248-AS248),(AV248-AU248),(AX248-AW248))),"ERRO"))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 t="str">
        <f>IF(D251="","*",IFERROR(IF(ISODD(COUNT(AS251:AX846)),"ERRO",SUM((AT251-AS251),(AV251-AU251),(AX251-AW251))),"ERRO"))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 t="str">
        <f>IF(D252="","*",IFERROR(IF(ISODD(COUNT(AS252:AX847)),"ERRO",SUM((AT252-AS252),(AV252-AU252),(AX252-AW252))),"ERRO"))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 t="str">
        <f>IF(D253="","*",IFERROR(IF(ISODD(COUNT(AS253:AX848)),"ERRO",SUM((AT253-AS253),(AV253-AU253),(AX253-AW253))),"ERRO"))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 t="str">
        <f>IF(D254="","*",IFERROR(IF(ISODD(COUNT(AS254:AX849)),"ERRO",SUM((AT254-AS254),(AV254-AU254),(AX254-AW254))),"ERRO"))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 t="str">
        <f>IF(D255="","*",IFERROR(IF(ISODD(COUNT(AS255:AX850)),"ERRO",SUM((AT255-AS255),(AV255-AU255),(AX255-AW255))),"ERRO"))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 t="str">
        <f>IF(D256="","*",IFERROR(IF(ISODD(COUNT(AS256:AX851)),"ERRO",SUM((AT256-AS256),(AV256-AU256),(AX256-AW256))),"ERRO"))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 t="str">
        <f>IF(D257="","*",IFERROR(IF(ISODD(COUNT(AS257:AX852)),"ERRO",SUM((AT257-AS257),(AV257-AU257),(AX257-AW257))),"ERRO"))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 t="str">
        <f>IF(D258="","*",IFERROR(IF(ISODD(COUNT(AS258:AX853)),"ERRO",SUM((AT258-AS258),(AV258-AU258),(AX258-AW258))),"ERRO"))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 t="str">
        <f>IF(D259="","*",IFERROR(IF(ISODD(COUNT(AS259:AX854)),"ERRO",SUM((AT259-AS259),(AV259-AU259),(AX259-AW259))),"ERRO"))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 t="str">
        <f>IF(D260="","*",IFERROR(IF(ISODD(COUNT(AS260:AX855)),"ERRO",SUM((AT260-AS260),(AV260-AU260),(AX260-AW260))),"ERRO"))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 t="str">
        <f>IF(D261="","*",IFERROR(IF(ISODD(COUNT(AS261:AX856)),"ERRO",SUM((AT261-AS261),(AV261-AU261),(AX261-AW261))),"ERRO"))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 t="str">
        <f>IF(D262="","*",IFERROR(IF(ISODD(COUNT(AS262:AX857)),"ERRO",SUM((AT262-AS262),(AV262-AU262),(AX262-AW262))),"ERRO"))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 t="str">
        <f>IF(D263="","*",IFERROR(IF(ISODD(COUNT(AS263:AX858)),"ERRO",SUM((AT263-AS263),(AV263-AU263),(AX263-AW263))),"ERRO"))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 t="str">
        <f>IF(D264="","*",IFERROR(IF(ISODD(COUNT(AS264:AX859)),"ERRO",SUM((AT264-AS264),(AV264-AU264),(AX264-AW264))),"ERRO"))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 t="str">
        <f>IF(D265="","*",IFERROR(IF(ISODD(COUNT(AS265:AX860)),"ERRO",SUM((AT265-AS265),(AV265-AU265),(AX265-AW265))),"ERRO"))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 t="str">
        <f>IF(D266="","*",IFERROR(IF(ISODD(COUNT(AS266:AX861)),"ERRO",SUM((AT266-AS266),(AV266-AU266),(AX266-AW266))),"ERRO"))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 t="str">
        <f>IF(D268="","*",IFERROR(IF(ISODD(COUNT(AS268:AX863)),"ERRO",SUM((AT268-AS268),(AV268-AU268),(AX268-AW268))),"ERRO"))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 t="str">
        <f>IF(D269="","*",IFERROR(IF(ISODD(COUNT(AS269:AX864)),"ERRO",SUM((AT269-AS269),(AV269-AU269),(AX269-AW269))),"ERRO"))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 t="str">
        <f>IF(D271="","*",IFERROR(IF(ISODD(COUNT(AS271:AX866)),"ERRO",SUM((AT271-AS271),(AV271-AU271),(AX271-AW271))),"ERRO"))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 t="str">
        <f>IF(D272="","*",IFERROR(IF(ISODD(COUNT(AS272:AX867)),"ERRO",SUM((AT272-AS272),(AV272-AU272),(AX272-AW272))),"ERRO"))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 t="str">
        <f>IF(D273="","*",IFERROR(IF(ISODD(COUNT(AS273:AX868)),"ERRO",SUM((AT273-AS273),(AV273-AU273),(AX273-AW273))),"ERRO"))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 t="str">
        <f>IF(D274="","*",IFERROR(IF(ISODD(COUNT(AS274:AX869)),"ERRO",SUM((AT274-AS274),(AV274-AU274),(AX274-AW274))),"ERRO"))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 t="str">
        <f>IF(D275="","*",IFERROR(IF(ISODD(COUNT(AS275:AX870)),"ERRO",SUM((AT275-AS275),(AV275-AU275),(AX275-AW275))),"ERRO"))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 t="str">
        <f>IF(D276="","*",IFERROR(IF(ISODD(COUNT(AS276:AX871)),"ERRO",SUM((AT276-AS276),(AV276-AU276),(AX276-AW276))),"ERRO"))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 t="str">
        <f>IF(D277="","*",IFERROR(IF(ISODD(COUNT(AS277:AX872)),"ERRO",SUM((AT277-AS277),(AV277-AU277),(AX277-AW277))),"ERRO"))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 t="str">
        <f>IF(D278="","*",IFERROR(IF(ISODD(COUNT(AS278:AX873)),"ERRO",SUM((AT278-AS278),(AV278-AU278),(AX278-AW278))),"ERRO"))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 t="str">
        <f>IF(D279="","*",IFERROR(IF(ISODD(COUNT(AS279:AX874)),"ERRO",SUM((AT279-AS279),(AV279-AU279),(AX279-AW279))),"ERRO"))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 t="str">
        <f>IF(D280="","*",IFERROR(IF(ISODD(COUNT(AS280:AX875)),"ERRO",SUM((AT280-AS280),(AV280-AU280),(AX280-AW280))),"ERRO"))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 t="str">
        <f>IF(D283="","*",IFERROR(IF(ISODD(COUNT(AS283:AX878)),"ERRO",SUM((AT283-AS283),(AV283-AU283),(AX283-AW283))),"ERRO"))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 t="str">
        <f>IF(D284="","*",IFERROR(IF(ISODD(COUNT(AS284:AX879)),"ERRO",SUM((AT284-AS284),(AV284-AU284),(AX284-AW284))),"ERRO"))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 t="str">
        <f>IF(D285="","*",IFERROR(IF(ISODD(COUNT(AS285:AX880)),"ERRO",SUM((AT285-AS285),(AV285-AU285),(AX285-AW285))),"ERRO"))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 t="str">
        <f>IF(D286="","*",IFERROR(IF(ISODD(COUNT(AS286:AX881)),"ERRO",SUM((AT286-AS286),(AV286-AU286),(AX286-AW286))),"ERRO"))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 t="str">
        <f>IF(D287="","*",IFERROR(IF(ISODD(COUNT(AS287:AX882)),"ERRO",SUM((AT287-AS287),(AV287-AU287),(AX287-AW287))),"ERRO"))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 t="str">
        <f>IF(D288="","*",IFERROR(IF(ISODD(COUNT(AS288:AX883)),"ERRO",SUM((AT288-AS288),(AV288-AU288),(AX288-AW288))),"ERRO"))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 t="str">
        <f>IF(D289="","*",IFERROR(IF(ISODD(COUNT(AS289:AX884)),"ERRO",SUM((AT289-AS289),(AV289-AU289),(AX289-AW289))),"ERRO"))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 t="str">
        <f>IF(D291="","*",IFERROR(IF(ISODD(COUNT(AS291:AX886)),"ERRO",SUM((AT291-AS291),(AV291-AU291),(AX291-AW291))),"ERRO"))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 t="str">
        <f>IF(D292="","*",IFERROR(IF(ISODD(COUNT(AS292:AX887)),"ERRO",SUM((AT292-AS292),(AV292-AU292),(AX292-AW292))),"ERRO"))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 t="str">
        <f>IF(D293="","*",IFERROR(IF(ISODD(COUNT(AS293:AX888)),"ERRO",SUM((AT293-AS293),(AV293-AU293),(AX293-AW293))),"ERRO"))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 t="str">
        <f>IF(D294="","*",IFERROR(IF(ISODD(COUNT(AS294:AX889)),"ERRO",SUM((AT294-AS294),(AV294-AU294),(AX294-AW294))),"ERRO"))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 t="str">
        <f>IF(D295="","*",IFERROR(IF(ISODD(COUNT(AS295:AX890)),"ERRO",SUM((AT295-AS295),(AV295-AU295),(AX295-AW295))),"ERRO"))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 t="str">
        <f>IF(D296="","*",IFERROR(IF(ISODD(COUNT(AS296:AX891)),"ERRO",SUM((AT296-AS296),(AV296-AU296),(AX296-AW296))),"ERRO"))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 t="str">
        <f>IF(D298="","*",IFERROR(IF(ISODD(COUNT(AS298:AX893)),"ERRO",SUM((AT298-AS298),(AV298-AU298),(AX298-AW298))),"ERRO"))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 t="str">
        <f>IF(D299="","*",IFERROR(IF(ISODD(COUNT(AS299:AX894)),"ERRO",SUM((AT299-AS299),(AV299-AU299),(AX299-AW299))),"ERRO"))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 t="str">
        <f>IF(D300="","*",IFERROR(IF(ISODD(COUNT(AS300:AX895)),"ERRO",SUM((AT300-AS300),(AV300-AU300),(AX300-AW300))),"ERRO"))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 t="str">
        <f>IF(D301="","*",IFERROR(IF(ISODD(COUNT(AS301:AX896)),"ERRO",SUM((AT301-AS301),(AV301-AU301),(AX301-AW301))),"ERRO"))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 t="str">
        <f>IF(D302="","*",IFERROR(IF(ISODD(COUNT(AS302:AX897)),"ERRO",SUM((AT302-AS302),(AV302-AU302),(AX302-AW302))),"ERRO"))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 t="str">
        <f>IF(D303="","*",IFERROR(IF(ISODD(COUNT(AS303:AX898)),"ERRO",SUM((AT303-AS303),(AV303-AU303),(AX303-AW303))),"ERRO"))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 t="str">
        <f>IF(D305="","*",IFERROR(IF(ISODD(COUNT(AS305:AX900)),"ERRO",SUM((AT305-AS305),(AV305-AU305),(AX305-AW305))),"ERRO"))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 t="str">
        <f>IF(D307="","*",IFERROR(IF(ISODD(COUNT(AS307:AX902)),"ERRO",SUM((AT307-AS307),(AV307-AU307),(AX307-AW307))),"ERRO"))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 t="str">
        <f>IF(D308="","*",IFERROR(IF(ISODD(COUNT(AS308:AX903)),"ERRO",SUM((AT308-AS308),(AV308-AU308),(AX308-AW308))),"ERRO"))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 t="str">
        <f>IF(D309="","*",IFERROR(IF(ISODD(COUNT(AS309:AX904)),"ERRO",SUM((AT309-AS309),(AV309-AU309),(AX309-AW309))),"ERRO"))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 t="str">
        <f>IF(D312="","*",IFERROR(IF(ISODD(COUNT(AS312:AX907)),"ERRO",SUM((AT312-AS312),(AV312-AU312),(AX312-AW312))),"ERRO"))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 t="str">
        <f>IF(D313="","*",IFERROR(IF(ISODD(COUNT(AS313:AX908)),"ERRO",SUM((AT313-AS313),(AV313-AU313),(AX313-AW313))),"ERRO"))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 t="str">
        <f>IF(D314="","*",IFERROR(IF(ISODD(COUNT(AS314:AX909)),"ERRO",SUM((AT314-AS314),(AV314-AU314),(AX314-AW314))),"ERRO"))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 t="str">
        <f>IF(D315="","*",IFERROR(IF(ISODD(COUNT(AS315:AX910)),"ERRO",SUM((AT315-AS315),(AV315-AU315),(AX315-AW315))),"ERRO"))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 t="str">
        <f>IF(D317="","*",IFERROR(IF(ISODD(COUNT(AS317:AX912)),"ERRO",SUM((AT317-AS317),(AV317-AU317),(AX317-AW317))),"ERRO"))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 t="str">
        <f>IF(D318="","*",IFERROR(IF(ISODD(COUNT(AS318:AX913)),"ERRO",SUM((AT318-AS318),(AV318-AU318),(AX318-AW318))),"ERRO"))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 t="str">
        <f>IF(D319="","*",IFERROR(IF(ISODD(COUNT(AS319:AX914)),"ERRO",SUM((AT319-AS319),(AV319-AU319),(AX319-AW319))),"ERRO"))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 t="str">
        <f>IF(D321="","*",IFERROR(IF(ISODD(COUNT(AS321:AX916)),"ERRO",SUM((AT321-AS321),(AV321-AU321),(AX321-AW321))),"ERRO"))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 t="str">
        <f>IF(D323="","*",IFERROR(IF(ISODD(COUNT(AS323:AX918)),"ERRO",SUM((AT323-AS323),(AV323-AU323),(AX323-AW323))),"ERRO"))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 t="str">
        <f>IF(D324="","*",IFERROR(IF(ISODD(COUNT(AS324:AX919)),"ERRO",SUM((AT324-AS324),(AV324-AU324),(AX324-AW324))),"ERRO"))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 t="str">
        <f>IF(D325="","*",IFERROR(IF(ISODD(COUNT(AS325:AX920)),"ERRO",SUM((AT325-AS325),(AV325-AU325),(AX325-AW325))),"ERRO"))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 t="str">
        <f>IF(D326="","*",IFERROR(IF(ISODD(COUNT(AS326:AX921)),"ERRO",SUM((AT326-AS326),(AV326-AU326),(AX326-AW326))),"ERRO"))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 t="str">
        <f>IF(D327="","*",IFERROR(IF(ISODD(COUNT(AS327:AX922)),"ERRO",SUM((AT327-AS327),(AV327-AU327),(AX327-AW327))),"ERRO"))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 t="str">
        <f>IF(D329="","*",IFERROR(IF(ISODD(COUNT(AS329:AX924)),"ERRO",SUM((AT329-AS329),(AV329-AU329),(AX329-AW329))),"ERRO"))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 t="str">
        <f>IF(D331="","*",IFERROR(IF(ISODD(COUNT(AS331:AX926)),"ERRO",SUM((AT331-AS331),(AV331-AU331),(AX331-AW331))),"ERRO"))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 t="str">
        <f>IF(D334="","*",IFERROR(IF(ISODD(COUNT(AS334:AX929)),"ERRO",SUM((AT334-AS334),(AV334-AU334),(AX334-AW334))),"ERRO"))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 t="str">
        <f>IF(D337="","*",IFERROR(IF(ISODD(COUNT(AS337:AX932)),"ERRO",SUM((AT337-AS337),(AV337-AU337),(AX337-AW337))),"ERRO"))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 t="str">
        <f>IF(D338="","*",IFERROR(IF(ISODD(COUNT(AS338:AX933)),"ERRO",SUM((AT338-AS338),(AV338-AU338),(AX338-AW338))),"ERRO"))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 t="str">
        <f>IF(D339="","*",IFERROR(IF(ISODD(COUNT(AS339:AX934)),"ERRO",SUM((AT339-AS339),(AV339-AU339),(AX339-AW339))),"ERRO"))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 t="str">
        <f>IF(D340="","*",IFERROR(IF(ISODD(COUNT(AS340:AX935)),"ERRO",SUM((AT340-AS340),(AV340-AU340),(AX340-AW340))),"ERRO"))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 t="str">
        <f>IF(D341="","*",IFERROR(IF(ISODD(COUNT(AS341:AX936)),"ERRO",SUM((AT341-AS341),(AV341-AU341),(AX341-AW341))),"ERRO"))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 t="str">
        <f>IF(D343="","*",IFERROR(IF(ISODD(COUNT(AS343:AX938)),"ERRO",SUM((AT343-AS343),(AV343-AU343),(AX343-AW343))),"ERRO"))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 t="str">
        <f t="shared" ref="AY344:AY365" si="32">IF(D344="","*",IFERROR(IF(ISODD(COUNT(AS344:AX938)),"ERRO",SUM((AT344-AS344),(AV344-AU344),(AX344-AW344))),"ERRO"))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 t="str">
        <f t="shared" si="32"/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 t="str">
        <f t="shared" si="32"/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 t="str">
        <f t="shared" si="32"/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 t="str">
        <f t="shared" si="32"/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 t="str">
        <f t="shared" si="32"/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 t="str">
        <f t="shared" si="32"/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 t="str">
        <f t="shared" si="32"/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 t="str">
        <f t="shared" si="32"/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 t="str">
        <f t="shared" si="32"/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 t="str">
        <f t="shared" si="32"/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 t="str">
        <f t="shared" si="32"/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 t="str">
        <f t="shared" si="32"/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 t="str">
        <f t="shared" si="32"/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 t="str">
        <f t="shared" si="32"/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 t="str">
        <f t="shared" si="32"/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 t="str">
        <f t="shared" si="32"/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 t="str">
        <f t="shared" si="32"/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 t="str">
        <f t="shared" si="32"/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 t="str">
        <f t="shared" si="32"/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 t="str">
        <f t="shared" ref="AY366:AY429" si="35">IF(D366="","*",IFERROR(IF(ISODD(COUNT(AS366:AX960)),"ERRO",SUM((AT366-AS366),(AV366-AU366),(AX366-AW366))),"ERRO"))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 t="str">
        <f t="shared" si="35"/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 t="str">
        <f t="shared" si="35"/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 t="str">
        <f t="shared" si="35"/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 t="str">
        <f t="shared" si="35"/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 t="str">
        <f t="shared" si="35"/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 t="str">
        <f t="shared" si="35"/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 t="str">
        <f t="shared" si="35"/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 t="str">
        <f t="shared" si="35"/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 t="str">
        <f t="shared" si="35"/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 t="str">
        <f t="shared" si="35"/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 t="str">
        <f t="shared" si="35"/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 t="str">
        <f t="shared" si="35"/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 t="str">
        <f t="shared" si="35"/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 t="str">
        <f t="shared" si="35"/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 t="str">
        <f t="shared" si="35"/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 t="str">
        <f t="shared" si="35"/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 t="str">
        <f t="shared" si="35"/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 t="str">
        <f t="shared" si="35"/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 t="str">
        <f t="shared" si="35"/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e">
        <f t="shared" si="36"/>
        <v>#VALUE!</v>
      </c>
      <c r="BR392" s="19" t="e">
        <f t="shared" si="37"/>
        <v>#VALUE!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 t="str">
        <f t="shared" si="35"/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e">
        <f t="shared" si="36"/>
        <v>#VALUE!</v>
      </c>
      <c r="BR393" s="19" t="e">
        <f t="shared" si="37"/>
        <v>#VALUE!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 t="str">
        <f t="shared" si="35"/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e">
        <f t="shared" si="36"/>
        <v>#VALUE!</v>
      </c>
      <c r="BR394" s="19" t="e">
        <f t="shared" si="37"/>
        <v>#VALUE!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 t="str">
        <f t="shared" si="35"/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e">
        <f t="shared" si="36"/>
        <v>#VALUE!</v>
      </c>
      <c r="BR395" s="19" t="e">
        <f t="shared" si="37"/>
        <v>#VALUE!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 t="str">
        <f t="shared" si="35"/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e">
        <f t="shared" si="36"/>
        <v>#VALUE!</v>
      </c>
      <c r="BR396" s="19" t="e">
        <f t="shared" si="37"/>
        <v>#VALUE!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 t="str">
        <f t="shared" si="35"/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e">
        <f t="shared" si="36"/>
        <v>#VALUE!</v>
      </c>
      <c r="BR397" s="19" t="e">
        <f t="shared" si="37"/>
        <v>#VALUE!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 t="str">
        <f t="shared" si="35"/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e">
        <f t="shared" si="36"/>
        <v>#VALUE!</v>
      </c>
      <c r="BR398" s="19" t="e">
        <f t="shared" si="37"/>
        <v>#VALUE!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 t="str">
        <f t="shared" si="35"/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e">
        <f t="shared" si="36"/>
        <v>#VALUE!</v>
      </c>
      <c r="BR399" s="19" t="e">
        <f t="shared" si="37"/>
        <v>#VALUE!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 t="str">
        <f t="shared" si="35"/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e">
        <f t="shared" si="36"/>
        <v>#VALUE!</v>
      </c>
      <c r="BR400" s="19" t="e">
        <f t="shared" si="37"/>
        <v>#VALUE!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 t="str">
        <f t="shared" si="35"/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e">
        <f t="shared" si="36"/>
        <v>#VALUE!</v>
      </c>
      <c r="BR401" s="19" t="e">
        <f t="shared" si="37"/>
        <v>#VALUE!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 t="str">
        <f t="shared" si="35"/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e">
        <f t="shared" si="36"/>
        <v>#VALUE!</v>
      </c>
      <c r="BR402" s="19" t="e">
        <f t="shared" si="37"/>
        <v>#VALUE!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 t="str">
        <f t="shared" si="35"/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e">
        <f t="shared" si="36"/>
        <v>#VALUE!</v>
      </c>
      <c r="BR403" s="19" t="e">
        <f t="shared" si="37"/>
        <v>#VALUE!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 t="str">
        <f t="shared" si="35"/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e">
        <f t="shared" si="36"/>
        <v>#VALUE!</v>
      </c>
      <c r="BR404" s="19" t="e">
        <f t="shared" si="37"/>
        <v>#VALUE!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 t="str">
        <f t="shared" si="35"/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e">
        <f t="shared" si="36"/>
        <v>#VALUE!</v>
      </c>
      <c r="BR405" s="19" t="e">
        <f t="shared" si="37"/>
        <v>#VALUE!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 t="str">
        <f t="shared" si="35"/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e">
        <f t="shared" si="36"/>
        <v>#VALUE!</v>
      </c>
      <c r="BR406" s="19" t="e">
        <f t="shared" si="37"/>
        <v>#VALUE!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 t="str">
        <f t="shared" si="35"/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e">
        <f t="shared" si="36"/>
        <v>#VALUE!</v>
      </c>
      <c r="BR407" s="19" t="e">
        <f t="shared" si="37"/>
        <v>#VALUE!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 t="str">
        <f t="shared" si="35"/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e">
        <f t="shared" si="36"/>
        <v>#VALUE!</v>
      </c>
      <c r="BR408" s="19" t="e">
        <f t="shared" si="37"/>
        <v>#VALUE!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 t="str">
        <f t="shared" si="35"/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e">
        <f t="shared" si="36"/>
        <v>#VALUE!</v>
      </c>
      <c r="BR410" s="19" t="e">
        <f t="shared" si="37"/>
        <v>#VALUE!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 t="str">
        <f t="shared" si="35"/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e">
        <f t="shared" si="36"/>
        <v>#VALUE!</v>
      </c>
      <c r="BR411" s="19" t="e">
        <f t="shared" si="37"/>
        <v>#VALUE!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 t="str">
        <f t="shared" si="35"/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e">
        <f t="shared" si="36"/>
        <v>#VALUE!</v>
      </c>
      <c r="BR415" s="19" t="e">
        <f t="shared" si="37"/>
        <v>#VALUE!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 t="str">
        <f t="shared" si="35"/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e">
        <f t="shared" si="36"/>
        <v>#VALUE!</v>
      </c>
      <c r="BR416" s="19" t="e">
        <f t="shared" si="37"/>
        <v>#VALUE!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 t="str">
        <f t="shared" si="35"/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e">
        <f t="shared" si="36"/>
        <v>#VALUE!</v>
      </c>
      <c r="BR417" s="19" t="e">
        <f t="shared" si="37"/>
        <v>#VALUE!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 t="str">
        <f t="shared" si="35"/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 t="str">
        <f t="shared" si="35"/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e">
        <f t="shared" si="36"/>
        <v>#VALUE!</v>
      </c>
      <c r="BR419" s="19" t="e">
        <f t="shared" si="37"/>
        <v>#VALUE!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 t="str">
        <f t="shared" si="35"/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e">
        <f t="shared" si="36"/>
        <v>#VALUE!</v>
      </c>
      <c r="BR420" s="19" t="e">
        <f t="shared" si="37"/>
        <v>#VALUE!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 t="str">
        <f t="shared" si="35"/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e">
        <f t="shared" si="36"/>
        <v>#VALUE!</v>
      </c>
      <c r="BR421" s="19" t="e">
        <f t="shared" si="37"/>
        <v>#VALUE!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 t="str">
        <f t="shared" si="35"/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e">
        <f t="shared" si="36"/>
        <v>#VALUE!</v>
      </c>
      <c r="BR422" s="19" t="e">
        <f t="shared" si="37"/>
        <v>#VALUE!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 t="str">
        <f t="shared" si="35"/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e">
        <f t="shared" si="36"/>
        <v>#VALUE!</v>
      </c>
      <c r="BR423" s="19" t="e">
        <f t="shared" si="37"/>
        <v>#VALUE!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 t="str">
        <f t="shared" si="35"/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e">
        <f t="shared" si="36"/>
        <v>#VALUE!</v>
      </c>
      <c r="BR425" s="19" t="e">
        <f t="shared" si="37"/>
        <v>#VALUE!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 t="str">
        <f t="shared" si="35"/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e">
        <f t="shared" si="36"/>
        <v>#VALUE!</v>
      </c>
      <c r="BR426" s="19" t="e">
        <f t="shared" si="37"/>
        <v>#VALUE!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 t="str">
        <f t="shared" si="35"/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e">
        <f t="shared" si="36"/>
        <v>#VALUE!</v>
      </c>
      <c r="BR427" s="19" t="e">
        <f t="shared" si="37"/>
        <v>#VALUE!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 t="str">
        <f t="shared" si="35"/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e">
        <f t="shared" si="36"/>
        <v>#VALUE!</v>
      </c>
      <c r="BR428" s="19" t="e">
        <f t="shared" si="37"/>
        <v>#VALUE!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 t="str">
        <f t="shared" si="35"/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e">
        <f t="shared" si="36"/>
        <v>#VALUE!</v>
      </c>
      <c r="BR429" s="19" t="e">
        <f t="shared" si="37"/>
        <v>#VALUE!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 t="str">
        <f t="shared" ref="AY430:AY493" si="41">IF(D430="","*",IFERROR(IF(ISODD(COUNT(AS430:AX1024)),"ERRO",SUM((AT430-AS430),(AV430-AU430),(AX430-AW430))),"ERRO"))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e">
        <f t="shared" si="36"/>
        <v>#VALUE!</v>
      </c>
      <c r="BR430" s="19" t="e">
        <f t="shared" si="37"/>
        <v>#VALUE!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 t="str">
        <f t="shared" si="41"/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e">
        <f t="shared" si="36"/>
        <v>#VALUE!</v>
      </c>
      <c r="BR431" s="19" t="e">
        <f t="shared" si="37"/>
        <v>#VALUE!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 t="str">
        <f t="shared" si="41"/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e">
        <f t="shared" si="36"/>
        <v>#VALUE!</v>
      </c>
      <c r="BR432" s="19" t="e">
        <f t="shared" si="37"/>
        <v>#VALUE!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 t="str">
        <f t="shared" si="41"/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e">
        <f t="shared" si="36"/>
        <v>#VALUE!</v>
      </c>
      <c r="BR435" s="19" t="e">
        <f t="shared" si="37"/>
        <v>#VALUE!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 t="str">
        <f t="shared" si="41"/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e">
        <f t="shared" si="36"/>
        <v>#VALUE!</v>
      </c>
      <c r="BR437" s="19" t="e">
        <f t="shared" si="37"/>
        <v>#VALUE!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 t="str">
        <f t="shared" si="41"/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 t="str">
        <f t="shared" si="41"/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e">
        <f t="shared" si="36"/>
        <v>#VALUE!</v>
      </c>
      <c r="BR439" s="19" t="e">
        <f t="shared" si="37"/>
        <v>#VALUE!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 t="str">
        <f t="shared" si="41"/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 t="str">
        <f t="shared" si="41"/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e">
        <f t="shared" si="36"/>
        <v>#VALUE!</v>
      </c>
      <c r="BR441" s="19" t="e">
        <f t="shared" si="37"/>
        <v>#VALUE!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 t="str">
        <f t="shared" si="41"/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e">
        <f t="shared" si="36"/>
        <v>#VALUE!</v>
      </c>
      <c r="BR442" s="19" t="e">
        <f t="shared" si="37"/>
        <v>#VALUE!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 t="str">
        <f t="shared" si="41"/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e">
        <f t="shared" si="36"/>
        <v>#VALUE!</v>
      </c>
      <c r="BR443" s="19" t="e">
        <f t="shared" si="37"/>
        <v>#VALUE!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 t="str">
        <f t="shared" si="41"/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e">
        <f t="shared" si="36"/>
        <v>#VALUE!</v>
      </c>
      <c r="BR444" s="19" t="e">
        <f t="shared" si="37"/>
        <v>#VALUE!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4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20" t="str">
        <f t="shared" si="50"/>
        <v/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20" t="str">
        <f t="shared" si="50"/>
        <v>OKOK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si="50"/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0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20" t="str">
        <f t="shared" si="50"/>
        <v>SemOportunidadeSemOportunidade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20" t="str">
        <f t="shared" si="50"/>
        <v/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20" t="str">
        <f t="shared" si="50"/>
        <v>ConfiabilidadeOperação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20" t="str">
        <f t="shared" si="50"/>
        <v>SemOportunidadeSemOportunidade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20" t="str">
        <f t="shared" si="50"/>
        <v>SuperExecução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20" t="str">
        <f t="shared" si="50"/>
        <v>SemOportunidadeSemOportunidade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20" t="str">
        <f t="shared" ref="BT541:BT593" si="55">IF(BN541="","",SUBSTITUTE(BM541," ","")&amp;SUBSTITUTE(BN541," ",""))</f>
        <v>SuperExecução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20" t="str">
        <f t="shared" si="55"/>
        <v>SuperExecução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20" t="str">
        <f t="shared" si="55"/>
        <v>TISistema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20" t="str">
        <f t="shared" si="55"/>
        <v/>
      </c>
    </row>
    <row r="545" spans="1:72" ht="23.25" hidden="1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20" t="str">
        <f t="shared" si="55"/>
        <v>TraçãoOperação</v>
      </c>
    </row>
    <row r="546" spans="1:72" hidden="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20" t="str">
        <f t="shared" si="55"/>
        <v>SuperExecução</v>
      </c>
    </row>
    <row r="547" spans="1:72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20" t="str">
        <f t="shared" si="55"/>
        <v/>
      </c>
    </row>
    <row r="548" spans="1:72" hidden="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20" t="str">
        <f t="shared" si="55"/>
        <v>SuperExecução</v>
      </c>
    </row>
    <row r="549" spans="1:72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20" t="str">
        <f t="shared" si="55"/>
        <v/>
      </c>
    </row>
    <row r="550" spans="1:72" hidden="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20" t="str">
        <f t="shared" si="55"/>
        <v>OKOK</v>
      </c>
    </row>
    <row r="551" spans="1:72" hidden="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/>
      <c r="AT551" s="266"/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/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/>
      <c r="BN551" s="180"/>
      <c r="BO551" s="164"/>
      <c r="BP551" s="18"/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20" t="str">
        <f t="shared" si="55"/>
        <v/>
      </c>
    </row>
    <row r="552" spans="1:72" hidden="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20" t="str">
        <f t="shared" si="55"/>
        <v>SemOportunidadeSemOportunidade</v>
      </c>
    </row>
    <row r="553" spans="1:72" hidden="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20" t="str">
        <f t="shared" si="55"/>
        <v>OKOK</v>
      </c>
    </row>
    <row r="554" spans="1:72" ht="23.25" hidden="1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20" t="str">
        <f t="shared" si="55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20" t="str">
        <f t="shared" si="55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20" t="str">
        <f t="shared" si="55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20" t="str">
        <f t="shared" si="55"/>
        <v>SemOportunidadeSemOportunidade</v>
      </c>
    </row>
    <row r="558" spans="1:72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20" t="str">
        <f t="shared" si="55"/>
        <v/>
      </c>
    </row>
    <row r="559" spans="1:72" hidden="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20" t="str">
        <f t="shared" si="55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20" t="str">
        <f t="shared" si="55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/>
      <c r="BN561" s="180"/>
      <c r="BO561" s="164"/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20" t="str">
        <f t="shared" si="55"/>
        <v/>
      </c>
    </row>
    <row r="562" spans="1:72" ht="23.25" hidden="1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20" t="str">
        <f t="shared" si="55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20" t="str">
        <f t="shared" si="55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20" t="str">
        <f t="shared" si="55"/>
        <v>TISistema</v>
      </c>
    </row>
    <row r="565" spans="1:72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/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>
        <v>1</v>
      </c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20" t="str">
        <f t="shared" si="55"/>
        <v/>
      </c>
    </row>
    <row r="566" spans="1:72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/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>
        <v>1</v>
      </c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20" t="str">
        <f t="shared" si="55"/>
        <v/>
      </c>
    </row>
    <row r="567" spans="1:72" ht="69.75" hidden="1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>
        <v>0.34166666666666667</v>
      </c>
      <c r="AS567" s="266">
        <v>0</v>
      </c>
      <c r="AT567" s="266">
        <v>0</v>
      </c>
      <c r="AU567" s="268"/>
      <c r="AV567" s="268"/>
      <c r="AW567" s="268"/>
      <c r="AX567" s="242"/>
      <c r="AY567" s="183"/>
      <c r="AZ567" s="161"/>
      <c r="BA567" s="243">
        <v>0</v>
      </c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0</v>
      </c>
      <c r="BI567" s="244"/>
      <c r="BJ567" s="271" t="s">
        <v>1749</v>
      </c>
      <c r="BK567" s="271" t="s">
        <v>1749</v>
      </c>
      <c r="BL567" s="185"/>
      <c r="BM567" s="180" t="s">
        <v>697</v>
      </c>
      <c r="BN567" s="180" t="s">
        <v>697</v>
      </c>
      <c r="BO567" s="164" t="s">
        <v>697</v>
      </c>
      <c r="BP567" s="271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20" t="str">
        <f t="shared" si="55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>
        <v>0</v>
      </c>
      <c r="AS568" s="266">
        <v>0</v>
      </c>
      <c r="AT568" s="266">
        <v>0</v>
      </c>
      <c r="AU568" s="268"/>
      <c r="AV568" s="268"/>
      <c r="AW568" s="268"/>
      <c r="AX568" s="242"/>
      <c r="AY568" s="183"/>
      <c r="AZ568" s="161"/>
      <c r="BA568" s="243">
        <v>0</v>
      </c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0</v>
      </c>
      <c r="BI568" s="244"/>
      <c r="BJ568" s="271" t="s">
        <v>1750</v>
      </c>
      <c r="BK568" s="271" t="s">
        <v>1750</v>
      </c>
      <c r="BL568" s="185"/>
      <c r="BM568" s="180" t="s">
        <v>687</v>
      </c>
      <c r="BN568" s="180" t="s">
        <v>717</v>
      </c>
      <c r="BO568" s="164" t="s">
        <v>780</v>
      </c>
      <c r="BP568" s="271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20" t="str">
        <f t="shared" si="55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54</v>
      </c>
      <c r="K569" s="212">
        <v>105.3</v>
      </c>
      <c r="L569" s="212" t="s">
        <v>317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2">
        <v>700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ZPT-ZPG</v>
      </c>
      <c r="AN569" s="265" t="str">
        <f>IF(BS_CONTROLE[[#This Row],[SB]]=0, "-", BS_CONTROLE[[#This Row],[SB]])</f>
        <v>ZPT1051</v>
      </c>
      <c r="AO569" s="247">
        <f>IF(BS_CONTROLE[[#This Row],[SUB]]=0, "-", BS_CONTROLE[[#This Row],[SUB]])</f>
        <v>54</v>
      </c>
      <c r="AP569" s="248">
        <f>IF(BS_CONTROLE[[#This Row],[KM - Inicio]]=0, "-", BS_CONTROLE[[#This Row],[KM - Inicio]])</f>
        <v>105.3</v>
      </c>
      <c r="AQ569" s="248" t="str">
        <f>IF(BS_CONTROLE[[#This Row],[KM - Fim]]=0, "-", BS_CONTROLE[[#This Row],[KM - Fim]])</f>
        <v>-</v>
      </c>
      <c r="AR569" s="266">
        <v>0.35</v>
      </c>
      <c r="AS569" s="266">
        <v>0.52569444444444446</v>
      </c>
      <c r="AT569" s="266"/>
      <c r="AU569" s="268"/>
      <c r="AV569" s="268"/>
      <c r="AW569" s="268"/>
      <c r="AX569" s="242"/>
      <c r="AY569" s="183"/>
      <c r="AZ569" s="161"/>
      <c r="BA569" s="243"/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2</v>
      </c>
      <c r="BI569" s="244"/>
      <c r="BJ569" s="271" t="s">
        <v>1751</v>
      </c>
      <c r="BK569" s="271" t="s">
        <v>1752</v>
      </c>
      <c r="BL569" s="185"/>
      <c r="BM569" s="180"/>
      <c r="BN569" s="180"/>
      <c r="BO569" s="164"/>
      <c r="BP569" s="245"/>
      <c r="BQ569" s="13" t="str">
        <f t="shared" si="52"/>
        <v>Produção e Intervalo</v>
      </c>
      <c r="BR569" s="19">
        <f t="shared" si="53"/>
        <v>0</v>
      </c>
      <c r="BS569" s="19">
        <f t="shared" si="54"/>
        <v>0</v>
      </c>
      <c r="BT569" s="220" t="str">
        <f t="shared" si="55"/>
        <v/>
      </c>
    </row>
    <row r="570" spans="1:72" hidden="1">
      <c r="A570" s="166" t="str">
        <f>D570&amp;B570</f>
        <v/>
      </c>
      <c r="B570" s="167"/>
      <c r="C570" s="240"/>
      <c r="D570" s="241"/>
      <c r="E570" s="277">
        <v>564</v>
      </c>
      <c r="F570" s="161"/>
      <c r="G570" s="159" t="str">
        <f>IF(D570="","*",VLOOKUP(F570,BS_ATIVIDADE[#All],3,FALSE))</f>
        <v>*</v>
      </c>
      <c r="H570" s="163"/>
      <c r="I570" s="163"/>
      <c r="J570" s="223"/>
      <c r="K570" s="223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2"/>
      <c r="W570" s="264"/>
      <c r="X570" s="241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5" t="str">
        <f>IF(BS_CONTROLE[[#This Row],[Local - Partida]]=0, "-", BS_CONTROLE[[#This Row],[Local - Partida]])</f>
        <v>-</v>
      </c>
      <c r="AL570" s="265" t="str">
        <f>IF(BS_CONTROLE[[#This Row],[Local - Encerramento]]=0, "-", BS_CONTROLE[[#This Row],[Local - Encerramento]])</f>
        <v>-</v>
      </c>
      <c r="AM570" s="265" t="str">
        <f>IF(BS_CONTROLE[[#This Row],[Entre - Estações]]=0, "-", BS_CONTROLE[[#This Row],[Entre - Estações]])</f>
        <v>-</v>
      </c>
      <c r="AN570" s="265" t="str">
        <f>IF(BS_CONTROLE[[#This Row],[SB]]=0, "-", BS_CONTROLE[[#This Row],[SB]])</f>
        <v>-</v>
      </c>
      <c r="AO570" s="247" t="str">
        <f>IF(BS_CONTROLE[[#This Row],[SUB]]=0, "-", BS_CONTROLE[[#This Row],[SUB]])</f>
        <v>-</v>
      </c>
      <c r="AP570" s="248" t="str">
        <f>IF(BS_CONTROLE[[#This Row],[KM - Inicio]]=0, "-", BS_CONTROLE[[#This Row],[KM - Inicio]])</f>
        <v>-</v>
      </c>
      <c r="AQ570" s="248" t="str">
        <f>IF(BS_CONTROLE[[#This Row],[KM - Fim]]=0, "-", BS_CONTROLE[[#This Row],[KM - Fim]])</f>
        <v>-</v>
      </c>
      <c r="AR570" s="266"/>
      <c r="AS570" s="266"/>
      <c r="AT570" s="266"/>
      <c r="AU570" s="268"/>
      <c r="AV570" s="268"/>
      <c r="AW570" s="268"/>
      <c r="AX570" s="242"/>
      <c r="AY570" s="183"/>
      <c r="AZ570" s="161"/>
      <c r="BA570" s="243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49" t="str">
        <f>IF(BS_CONTROLE[[#This Row],[Responsavel pelo boletim]]=0, "-", BS_CONTROLE[[#This Row],[Responsavel pelo boletim]])</f>
        <v>-</v>
      </c>
      <c r="BG570" s="185"/>
      <c r="BH570" s="308">
        <v>1</v>
      </c>
      <c r="BI570" s="244"/>
      <c r="BJ570" s="271"/>
      <c r="BK570" s="245"/>
      <c r="BL570" s="185"/>
      <c r="BM570" s="180"/>
      <c r="BN570" s="180"/>
      <c r="BO570" s="164"/>
      <c r="BP570" s="245"/>
      <c r="BQ570" s="13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220" t="str">
        <f t="shared" si="55"/>
        <v/>
      </c>
    </row>
    <row r="571" spans="1:72" hidden="1">
      <c r="A571" s="166" t="str">
        <f>D571&amp;B571</f>
        <v/>
      </c>
      <c r="B571" s="167"/>
      <c r="C571" s="240"/>
      <c r="D571" s="241"/>
      <c r="E571" s="277">
        <v>565</v>
      </c>
      <c r="F571" s="161"/>
      <c r="G571" s="159" t="str">
        <f>IF(D571="","*",VLOOKUP(F571,BS_ATIVIDADE[#All],3,FALSE))</f>
        <v>*</v>
      </c>
      <c r="H571" s="163"/>
      <c r="I571" s="163"/>
      <c r="J571" s="223"/>
      <c r="K571" s="223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2"/>
      <c r="W571" s="264"/>
      <c r="X571" s="241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5" t="str">
        <f>IF(BS_CONTROLE[[#This Row],[Local - Partida]]=0, "-", BS_CONTROLE[[#This Row],[Local - Partida]])</f>
        <v>-</v>
      </c>
      <c r="AL571" s="265" t="str">
        <f>IF(BS_CONTROLE[[#This Row],[Local - Encerramento]]=0, "-", BS_CONTROLE[[#This Row],[Local - Encerramento]])</f>
        <v>-</v>
      </c>
      <c r="AM571" s="265" t="str">
        <f>IF(BS_CONTROLE[[#This Row],[Entre - Estações]]=0, "-", BS_CONTROLE[[#This Row],[Entre - Estações]])</f>
        <v>-</v>
      </c>
      <c r="AN571" s="265" t="str">
        <f>IF(BS_CONTROLE[[#This Row],[SB]]=0, "-", BS_CONTROLE[[#This Row],[SB]])</f>
        <v>-</v>
      </c>
      <c r="AO571" s="247" t="str">
        <f>IF(BS_CONTROLE[[#This Row],[SUB]]=0, "-", BS_CONTROLE[[#This Row],[SUB]])</f>
        <v>-</v>
      </c>
      <c r="AP571" s="248" t="str">
        <f>IF(BS_CONTROLE[[#This Row],[KM - Inicio]]=0, "-", BS_CONTROLE[[#This Row],[KM - Inicio]])</f>
        <v>-</v>
      </c>
      <c r="AQ571" s="248" t="str">
        <f>IF(BS_CONTROLE[[#This Row],[KM - Fim]]=0, "-", BS_CONTROLE[[#This Row],[KM - Fim]])</f>
        <v>-</v>
      </c>
      <c r="AR571" s="266"/>
      <c r="AS571" s="266"/>
      <c r="AT571" s="266"/>
      <c r="AU571" s="268"/>
      <c r="AV571" s="268"/>
      <c r="AW571" s="268"/>
      <c r="AX571" s="242"/>
      <c r="AY571" s="183"/>
      <c r="AZ571" s="161"/>
      <c r="BA571" s="243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49" t="str">
        <f>IF(BS_CONTROLE[[#This Row],[Responsavel pelo boletim]]=0, "-", BS_CONTROLE[[#This Row],[Responsavel pelo boletim]])</f>
        <v>-</v>
      </c>
      <c r="BG571" s="185"/>
      <c r="BH571" s="308">
        <v>1</v>
      </c>
      <c r="BI571" s="244"/>
      <c r="BJ571" s="271"/>
      <c r="BK571" s="245"/>
      <c r="BL571" s="185"/>
      <c r="BM571" s="180"/>
      <c r="BN571" s="180"/>
      <c r="BO571" s="164"/>
      <c r="BP571" s="245"/>
      <c r="BQ571" s="13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220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58" t="s">
        <v>670</v>
      </c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/>
      <c r="AS572" s="266"/>
      <c r="AT572" s="266"/>
      <c r="AU572" s="268"/>
      <c r="AV572" s="268"/>
      <c r="AW572" s="268"/>
      <c r="AX572" s="242"/>
      <c r="AY572" s="183"/>
      <c r="AZ572" s="161"/>
      <c r="BA572" s="243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1</v>
      </c>
      <c r="BI572" s="244"/>
      <c r="BJ572" s="271"/>
      <c r="BK572" s="245"/>
      <c r="BL572" s="185"/>
      <c r="BM572" s="180"/>
      <c r="BN572" s="180"/>
      <c r="BO572" s="164"/>
      <c r="BP572" s="245"/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20" t="str">
        <f t="shared" si="55"/>
        <v/>
      </c>
    </row>
    <row r="573" spans="1:72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58" t="s">
        <v>670</v>
      </c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/>
      <c r="AS573" s="266"/>
      <c r="AT573" s="266"/>
      <c r="AU573" s="268"/>
      <c r="AV573" s="268"/>
      <c r="AW573" s="268"/>
      <c r="AX573" s="242"/>
      <c r="AY573" s="183"/>
      <c r="AZ573" s="161"/>
      <c r="BA573" s="243"/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1</v>
      </c>
      <c r="BI573" s="244"/>
      <c r="BJ573" s="271"/>
      <c r="BK573" s="245"/>
      <c r="BL573" s="185"/>
      <c r="BM573" s="180"/>
      <c r="BN573" s="180"/>
      <c r="BO573" s="164"/>
      <c r="BP573" s="245"/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20" t="str">
        <f t="shared" si="55"/>
        <v/>
      </c>
    </row>
    <row r="574" spans="1:72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58" t="s">
        <v>670</v>
      </c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/>
      <c r="AS574" s="266"/>
      <c r="AT574" s="266"/>
      <c r="AU574" s="268"/>
      <c r="AV574" s="268"/>
      <c r="AW574" s="268"/>
      <c r="AX574" s="242"/>
      <c r="AY574" s="183"/>
      <c r="AZ574" s="161"/>
      <c r="BA574" s="243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1</v>
      </c>
      <c r="BI574" s="244"/>
      <c r="BJ574" s="271"/>
      <c r="BK574" s="245"/>
      <c r="BL574" s="185"/>
      <c r="BM574" s="180"/>
      <c r="BN574" s="180"/>
      <c r="BO574" s="164"/>
      <c r="BP574" s="245"/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20" t="str">
        <f t="shared" si="55"/>
        <v/>
      </c>
    </row>
    <row r="575" spans="1:72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58" t="s">
        <v>670</v>
      </c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/>
      <c r="AS575" s="266"/>
      <c r="AT575" s="266"/>
      <c r="AU575" s="268"/>
      <c r="AV575" s="268"/>
      <c r="AW575" s="268"/>
      <c r="AX575" s="242"/>
      <c r="AY575" s="183"/>
      <c r="AZ575" s="161"/>
      <c r="BA575" s="243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1</v>
      </c>
      <c r="BI575" s="244"/>
      <c r="BJ575" s="271"/>
      <c r="BK575" s="245"/>
      <c r="BL575" s="185"/>
      <c r="BM575" s="180"/>
      <c r="BN575" s="180"/>
      <c r="BO575" s="164"/>
      <c r="BP575" s="245"/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20" t="str">
        <f t="shared" si="55"/>
        <v/>
      </c>
    </row>
    <row r="576" spans="1:72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/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20" t="str">
        <f t="shared" si="55"/>
        <v/>
      </c>
    </row>
    <row r="577" spans="1:72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1753</v>
      </c>
      <c r="X577" s="241" t="s">
        <v>667</v>
      </c>
      <c r="Y577" s="158" t="s">
        <v>670</v>
      </c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/>
      <c r="AS577" s="266"/>
      <c r="AT577" s="266"/>
      <c r="AU577" s="268"/>
      <c r="AV577" s="268"/>
      <c r="AW577" s="268"/>
      <c r="AX577" s="242"/>
      <c r="AY577" s="183"/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/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20" t="str">
        <f t="shared" si="55"/>
        <v/>
      </c>
    </row>
    <row r="578" spans="1:72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/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20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58" t="s">
        <v>670</v>
      </c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/>
      <c r="AS579" s="266"/>
      <c r="AT579" s="266"/>
      <c r="AU579" s="268"/>
      <c r="AV579" s="268"/>
      <c r="AW579" s="268"/>
      <c r="AX579" s="242"/>
      <c r="AY579" s="183"/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1</v>
      </c>
      <c r="BI579" s="244"/>
      <c r="BJ579" s="271"/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</v>
      </c>
      <c r="BS579" s="19">
        <f t="shared" si="54"/>
        <v>0</v>
      </c>
      <c r="BT579" s="220" t="str">
        <f t="shared" si="55"/>
        <v/>
      </c>
    </row>
    <row r="580" spans="1:72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58" t="s">
        <v>670</v>
      </c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/>
      <c r="AS580" s="266"/>
      <c r="AT580" s="266"/>
      <c r="AU580" s="268"/>
      <c r="AV580" s="268"/>
      <c r="AW580" s="268"/>
      <c r="AX580" s="242"/>
      <c r="AY580" s="183"/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1</v>
      </c>
      <c r="BI580" s="244"/>
      <c r="BJ580" s="271"/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</v>
      </c>
      <c r="BS580" s="19">
        <f t="shared" si="54"/>
        <v>0</v>
      </c>
      <c r="BT580" s="220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58" t="s">
        <v>670</v>
      </c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/>
      <c r="AS581" s="266"/>
      <c r="AT581" s="266"/>
      <c r="AU581" s="268"/>
      <c r="AV581" s="268"/>
      <c r="AW581" s="268"/>
      <c r="AX581" s="242"/>
      <c r="AY581" s="183"/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1</v>
      </c>
      <c r="BI581" s="244"/>
      <c r="BJ581" s="271"/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</v>
      </c>
      <c r="BS581" s="19">
        <f t="shared" si="54"/>
        <v>0</v>
      </c>
      <c r="BT581" s="220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58" t="s">
        <v>670</v>
      </c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/>
      <c r="AS582" s="266"/>
      <c r="AT582" s="266"/>
      <c r="AU582" s="268"/>
      <c r="AV582" s="268"/>
      <c r="AW582" s="268"/>
      <c r="AX582" s="242"/>
      <c r="AY582" s="183"/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/>
      <c r="BK582" s="245"/>
      <c r="BL582" s="185"/>
      <c r="BM582" s="180"/>
      <c r="BN582" s="180"/>
      <c r="BO582" s="164"/>
      <c r="BP582" s="245"/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20" t="str">
        <f t="shared" si="55"/>
        <v/>
      </c>
    </row>
    <row r="583" spans="1:72" hidden="1">
      <c r="A583" s="166" t="str">
        <f>D583&amp;B583</f>
        <v/>
      </c>
      <c r="B583" s="167"/>
      <c r="C583" s="240"/>
      <c r="D583" s="241"/>
      <c r="E583" s="277">
        <v>577</v>
      </c>
      <c r="F583" s="161"/>
      <c r="G583" s="159" t="str">
        <f>IF(D583="","*",VLOOKUP(F583,BS_ATIVIDADE[#All],3,FALSE))</f>
        <v>*</v>
      </c>
      <c r="H583" s="163"/>
      <c r="I583" s="163"/>
      <c r="J583" s="223"/>
      <c r="K583" s="223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2"/>
      <c r="W583" s="264"/>
      <c r="X583" s="241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-</v>
      </c>
      <c r="AN583" s="265" t="str">
        <f>IF(BS_CONTROLE[[#This Row],[SB]]=0, "-", BS_CONTROLE[[#This Row],[SB]])</f>
        <v>-</v>
      </c>
      <c r="AO583" s="247" t="str">
        <f>IF(BS_CONTROLE[[#This Row],[SUB]]=0, "-", BS_CONTROLE[[#This Row],[SUB]])</f>
        <v>-</v>
      </c>
      <c r="AP583" s="248" t="str">
        <f>IF(BS_CONTROLE[[#This Row],[KM - Inicio]]=0, "-", BS_CONTROLE[[#This Row],[KM - Inicio]])</f>
        <v>-</v>
      </c>
      <c r="AQ583" s="248" t="str">
        <f>IF(BS_CONTROLE[[#This Row],[KM - Fim]]=0, "-", BS_CONTROLE[[#This Row],[KM - Fim]])</f>
        <v>-</v>
      </c>
      <c r="AR583" s="266"/>
      <c r="AS583" s="266"/>
      <c r="AT583" s="266"/>
      <c r="AU583" s="268"/>
      <c r="AV583" s="268"/>
      <c r="AW583" s="268"/>
      <c r="AX583" s="242"/>
      <c r="AY583" s="183"/>
      <c r="AZ583" s="161"/>
      <c r="BA583" s="243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49" t="str">
        <f>IF(BS_CONTROLE[[#This Row],[Responsavel pelo boletim]]=0, "-", BS_CONTROLE[[#This Row],[Responsavel pelo boletim]])</f>
        <v>-</v>
      </c>
      <c r="BG583" s="185"/>
      <c r="BH583" s="308">
        <v>1</v>
      </c>
      <c r="BI583" s="244"/>
      <c r="BJ583" s="271"/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Aderente</v>
      </c>
      <c r="BR583" s="19" t="str">
        <f t="shared" ref="BR583:BR600" si="59">IF(OR(B583="",F583=""),"*",AY583/P583)</f>
        <v>*</v>
      </c>
      <c r="BS583" s="19" t="str">
        <f t="shared" ref="BS583:BS600" si="60">IF(OR(B583="",F583=""),"*",BA583/Q583)</f>
        <v>*</v>
      </c>
      <c r="BT583" s="220" t="str">
        <f t="shared" si="55"/>
        <v/>
      </c>
    </row>
    <row r="584" spans="1:72" ht="92.25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1754</v>
      </c>
      <c r="X584" s="241" t="s">
        <v>667</v>
      </c>
      <c r="Y584" s="158" t="s">
        <v>670</v>
      </c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/>
      <c r="AS584" s="266"/>
      <c r="AT584" s="266"/>
      <c r="AU584" s="268"/>
      <c r="AV584" s="268"/>
      <c r="AW584" s="268"/>
      <c r="AX584" s="242"/>
      <c r="AY584" s="183"/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/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  <c r="BT584" s="220" t="str">
        <f t="shared" si="55"/>
        <v/>
      </c>
    </row>
    <row r="585" spans="1:72" ht="92.25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1754</v>
      </c>
      <c r="X585" s="241" t="s">
        <v>667</v>
      </c>
      <c r="Y585" s="158" t="s">
        <v>670</v>
      </c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/>
      <c r="AS585" s="266"/>
      <c r="AT585" s="266"/>
      <c r="AU585" s="268"/>
      <c r="AV585" s="268"/>
      <c r="AW585" s="268"/>
      <c r="AX585" s="242"/>
      <c r="AY585" s="183"/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/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220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58" t="s">
        <v>670</v>
      </c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/>
      <c r="AS586" s="266"/>
      <c r="AT586" s="266"/>
      <c r="AU586" s="268"/>
      <c r="AV586" s="268"/>
      <c r="AW586" s="268"/>
      <c r="AX586" s="242"/>
      <c r="AY586" s="183"/>
      <c r="AZ586" s="161"/>
      <c r="BA586" s="243"/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244"/>
      <c r="BI586" s="244"/>
      <c r="BJ586" s="271"/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20" t="str">
        <f t="shared" si="55"/>
        <v/>
      </c>
    </row>
    <row r="587" spans="1:72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58" t="s">
        <v>670</v>
      </c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tr">
        <f>IF(BS_CONTROLE[[#This Row],[SB]]=0, "-", BS_CONTROLE[[#This Row],[SB]])</f>
        <v>ZGP1</v>
      </c>
      <c r="AO587" s="247">
        <f>IF(BS_CONTROLE[[#This Row],[SUB]]=0, "-", BS_CONTROLE[[#This Row],[SUB]])</f>
        <v>54</v>
      </c>
      <c r="AP587" s="248">
        <f>IF(BS_CONTROLE[[#This Row],[KM - Inicio]]=0, "-", BS_CONTROLE[[#This Row],[KM - Inicio]])</f>
        <v>102.5</v>
      </c>
      <c r="AQ587" s="248" t="str">
        <f>IF(BS_CONTROLE[[#This Row],[KM - Fim]]=0, "-", BS_CONTROLE[[#This Row],[KM - Fim]])</f>
        <v>-</v>
      </c>
      <c r="AR587" s="266"/>
      <c r="AS587" s="266"/>
      <c r="AT587" s="266"/>
      <c r="AU587" s="268"/>
      <c r="AV587" s="268"/>
      <c r="AW587" s="268"/>
      <c r="AX587" s="242"/>
      <c r="AY587" s="183"/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244"/>
      <c r="BI587" s="244"/>
      <c r="BJ587" s="271"/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220" t="str">
        <f t="shared" si="55"/>
        <v/>
      </c>
    </row>
    <row r="588" spans="1:72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58" t="s">
        <v>670</v>
      </c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/>
      <c r="AS588" s="266"/>
      <c r="AT588" s="266"/>
      <c r="AU588" s="268"/>
      <c r="AV588" s="268"/>
      <c r="AW588" s="268"/>
      <c r="AX588" s="242"/>
      <c r="AY588" s="183"/>
      <c r="AZ588" s="161"/>
      <c r="BA588" s="243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244"/>
      <c r="BI588" s="244"/>
      <c r="BJ588" s="271"/>
      <c r="BK588" s="245"/>
      <c r="BL588" s="185"/>
      <c r="BM588" s="180"/>
      <c r="BN588" s="180"/>
      <c r="BO588" s="211"/>
      <c r="BP588" s="245"/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20" t="str">
        <f t="shared" si="55"/>
        <v/>
      </c>
    </row>
    <row r="589" spans="1:72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58" t="s">
        <v>670</v>
      </c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/>
      <c r="AS589" s="266"/>
      <c r="AT589" s="266"/>
      <c r="AU589" s="268"/>
      <c r="AV589" s="268"/>
      <c r="AW589" s="268"/>
      <c r="AX589" s="242"/>
      <c r="AY589" s="183"/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244"/>
      <c r="BI589" s="244"/>
      <c r="BJ589" s="271"/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20" t="str">
        <f t="shared" si="55"/>
        <v/>
      </c>
    </row>
    <row r="590" spans="1:72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/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20" t="str">
        <f t="shared" si="55"/>
        <v/>
      </c>
    </row>
    <row r="591" spans="1:72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/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20" t="str">
        <f t="shared" si="55"/>
        <v/>
      </c>
    </row>
    <row r="592" spans="1:72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/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220" t="str">
        <f t="shared" si="55"/>
        <v/>
      </c>
    </row>
    <row r="593" spans="1:72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/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220" t="str">
        <f t="shared" si="55"/>
        <v/>
      </c>
    </row>
    <row r="594" spans="1:72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/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2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/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2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/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/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2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/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/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2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/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2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90" priority="1866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89" priority="18649" operator="equal">
      <formula>"OPORTUNIDADE"</formula>
    </cfRule>
  </conditionalFormatting>
  <conditionalFormatting sqref="AZ6:AZ523">
    <cfRule type="expression" dxfId="188" priority="18644">
      <formula>$BU6=1</formula>
    </cfRule>
  </conditionalFormatting>
  <conditionalFormatting sqref="BQ6:BQ600">
    <cfRule type="cellIs" dxfId="187" priority="18655" operator="equal">
      <formula>"Produção e Intervalo"</formula>
    </cfRule>
    <cfRule type="cellIs" dxfId="186" priority="18656" operator="equal">
      <formula>"Aderente"</formula>
    </cfRule>
    <cfRule type="cellIs" dxfId="185" priority="18657" operator="equal">
      <formula>"Intervalo"</formula>
    </cfRule>
    <cfRule type="cellIs" dxfId="184" priority="18658" operator="equal">
      <formula>"Produção"</formula>
    </cfRule>
    <cfRule type="cellIs" dxfId="183" priority="18659" operator="equal">
      <formula>"ERRO"</formula>
    </cfRule>
  </conditionalFormatting>
  <conditionalFormatting sqref="BR6:BS600">
    <cfRule type="cellIs" dxfId="182" priority="18637" operator="equal">
      <formula>"*"</formula>
    </cfRule>
    <cfRule type="cellIs" dxfId="181" priority="18638" operator="greaterThanOrEqual">
      <formula>1</formula>
    </cfRule>
    <cfRule type="cellIs" dxfId="180" priority="1863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79" priority="18585" operator="equal">
      <formula>"NÃO"</formula>
    </cfRule>
    <cfRule type="cellIs" dxfId="178" priority="18586" operator="equal">
      <formula>"SIM"</formula>
    </cfRule>
  </conditionalFormatting>
  <conditionalFormatting sqref="X478 X480 X483 X488:X489 X499 X506 X511:X512 X517 X520:X521">
    <cfRule type="cellIs" dxfId="177" priority="18584" operator="equal">
      <formula>"OPORTUNIDADE"</formula>
    </cfRule>
  </conditionalFormatting>
  <conditionalFormatting sqref="Z476:Z480 Z487:Z489 Z483:Z484 Z492 Z496:Z499 Z517 Z519:Z523 Z501:Z515">
    <cfRule type="cellIs" dxfId="176" priority="18582" operator="equal">
      <formula>"NÃO"</formula>
    </cfRule>
    <cfRule type="cellIs" dxfId="175" priority="18583" operator="equal">
      <formula>"SIM"</formula>
    </cfRule>
  </conditionalFormatting>
  <conditionalFormatting sqref="Z476:Z480 Z487:Z489 Z483:Z484 Z492 Z496:Z499 Z517 Z519:Z523 Z501:Z515">
    <cfRule type="cellIs" dxfId="174" priority="18581" operator="equal">
      <formula>"OPORTUNIDADE"</formula>
    </cfRule>
  </conditionalFormatting>
  <conditionalFormatting sqref="Y1048576">
    <cfRule type="cellIs" dxfId="173" priority="18466" operator="equal">
      <formula>"OPORTUNIDADE"</formula>
    </cfRule>
  </conditionalFormatting>
  <conditionalFormatting sqref="Y1048576">
    <cfRule type="cellIs" dxfId="172" priority="18464" operator="equal">
      <formula>"NÃO"</formula>
    </cfRule>
    <cfRule type="cellIs" dxfId="171" priority="18465" operator="equal">
      <formula>"SIM"</formula>
    </cfRule>
  </conditionalFormatting>
  <conditionalFormatting sqref="Z524:Z549">
    <cfRule type="cellIs" dxfId="170" priority="18201" operator="equal">
      <formula>"OPORTUNIDADE"</formula>
    </cfRule>
  </conditionalFormatting>
  <conditionalFormatting sqref="Z524:Z549">
    <cfRule type="cellIs" dxfId="169" priority="18199" operator="equal">
      <formula>"NÃO"</formula>
    </cfRule>
    <cfRule type="cellIs" dxfId="168" priority="18200" operator="equal">
      <formula>"SIM"</formula>
    </cfRule>
  </conditionalFormatting>
  <conditionalFormatting sqref="Z550">
    <cfRule type="cellIs" dxfId="167" priority="18184" operator="equal">
      <formula>"NÃO"</formula>
    </cfRule>
    <cfRule type="cellIs" dxfId="166" priority="18185" operator="equal">
      <formula>"SIM"</formula>
    </cfRule>
  </conditionalFormatting>
  <conditionalFormatting sqref="Z550">
    <cfRule type="cellIs" dxfId="165" priority="18183" operator="equal">
      <formula>"OPORTUNIDADE"</formula>
    </cfRule>
  </conditionalFormatting>
  <conditionalFormatting sqref="BI550">
    <cfRule type="iconSet" priority="181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9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64" priority="18803">
      <formula>$BU493=1</formula>
    </cfRule>
  </conditionalFormatting>
  <conditionalFormatting sqref="AZ526:AZ550">
    <cfRule type="expression" dxfId="163" priority="18963">
      <formula>$BU498=1</formula>
    </cfRule>
  </conditionalFormatting>
  <conditionalFormatting sqref="BI524:BI549">
    <cfRule type="iconSet" priority="18964">
      <iconSet showValue="0">
        <cfvo type="percent" val="0"/>
        <cfvo type="num" val="1"/>
        <cfvo type="num" val="1" gte="0"/>
      </iconSet>
    </cfRule>
  </conditionalFormatting>
  <conditionalFormatting sqref="BH524:BH585">
    <cfRule type="iconSet" priority="18966">
      <iconSet showValue="0">
        <cfvo type="percent" val="0"/>
        <cfvo type="num" val="1"/>
        <cfvo type="num" val="1" gte="0"/>
      </iconSet>
    </cfRule>
    <cfRule type="iconSet" priority="1896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62" priority="236" operator="equal">
      <formula>"OPORTUNIDADE"</formula>
    </cfRule>
  </conditionalFormatting>
  <conditionalFormatting sqref="Y158">
    <cfRule type="cellIs" dxfId="161" priority="234" operator="equal">
      <formula>"NÃO"</formula>
    </cfRule>
    <cfRule type="cellIs" dxfId="160" priority="235" operator="equal">
      <formula>"SIM"</formula>
    </cfRule>
  </conditionalFormatting>
  <conditionalFormatting sqref="BO6:BO208 BO528:BO537 BO210:BO526 BO539:BO600">
    <cfRule type="iconSet" priority="190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36">
      <iconSet showValue="0">
        <cfvo type="percent" val="0"/>
        <cfvo type="num" val="1"/>
        <cfvo type="num" val="1" gte="0"/>
      </iconSet>
    </cfRule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904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600">
    <cfRule type="iconSet" priority="1904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00">
    <cfRule type="iconSet" priority="1906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59" priority="110" operator="equal">
      <formula>"OPORTUNIDADE"</formula>
    </cfRule>
  </conditionalFormatting>
  <conditionalFormatting sqref="Y560">
    <cfRule type="cellIs" dxfId="158" priority="108" operator="equal">
      <formula>"NÃO"</formula>
    </cfRule>
    <cfRule type="cellIs" dxfId="157" priority="109" operator="equal">
      <formula>"SIM"</formula>
    </cfRule>
  </conditionalFormatting>
  <conditionalFormatting sqref="Y561:Y564">
    <cfRule type="cellIs" dxfId="156" priority="104" operator="equal">
      <formula>"OPORTUNIDADE"</formula>
    </cfRule>
  </conditionalFormatting>
  <conditionalFormatting sqref="Y561:Y564">
    <cfRule type="cellIs" dxfId="155" priority="102" operator="equal">
      <formula>"NÃO"</formula>
    </cfRule>
    <cfRule type="cellIs" dxfId="154" priority="103" operator="equal">
      <formula>"SIM"</formula>
    </cfRule>
  </conditionalFormatting>
  <conditionalFormatting sqref="Y567:Y569">
    <cfRule type="cellIs" dxfId="153" priority="101" operator="equal">
      <formula>"OPORTUNIDADE"</formula>
    </cfRule>
  </conditionalFormatting>
  <conditionalFormatting sqref="Y567:Y569">
    <cfRule type="cellIs" dxfId="152" priority="99" operator="equal">
      <formula>"NÃO"</formula>
    </cfRule>
    <cfRule type="cellIs" dxfId="151" priority="100" operator="equal">
      <formula>"SIM"</formula>
    </cfRule>
  </conditionalFormatting>
  <conditionalFormatting sqref="Y567:Y569">
    <cfRule type="cellIs" dxfId="150" priority="98" operator="equal">
      <formula>"OPORTUNIDADE"</formula>
    </cfRule>
  </conditionalFormatting>
  <conditionalFormatting sqref="Y567:Y569">
    <cfRule type="cellIs" dxfId="149" priority="96" operator="equal">
      <formula>"NÃO"</formula>
    </cfRule>
    <cfRule type="cellIs" dxfId="148" priority="97" operator="equal">
      <formula>"SIM"</formula>
    </cfRule>
  </conditionalFormatting>
  <conditionalFormatting sqref="BK5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147" priority="90" operator="equal">
      <formula>"OPORTUNIDADE"</formula>
    </cfRule>
  </conditionalFormatting>
  <conditionalFormatting sqref="Y572">
    <cfRule type="cellIs" dxfId="146" priority="88" operator="equal">
      <formula>"NÃO"</formula>
    </cfRule>
    <cfRule type="cellIs" dxfId="145" priority="89" operator="equal">
      <formula>"SIM"</formula>
    </cfRule>
  </conditionalFormatting>
  <conditionalFormatting sqref="Y572">
    <cfRule type="cellIs" dxfId="144" priority="87" operator="equal">
      <formula>"OPORTUNIDADE"</formula>
    </cfRule>
  </conditionalFormatting>
  <conditionalFormatting sqref="Y572">
    <cfRule type="cellIs" dxfId="143" priority="85" operator="equal">
      <formula>"NÃO"</formula>
    </cfRule>
    <cfRule type="cellIs" dxfId="142" priority="86" operator="equal">
      <formula>"SIM"</formula>
    </cfRule>
  </conditionalFormatting>
  <conditionalFormatting sqref="Y573">
    <cfRule type="cellIs" dxfId="141" priority="84" operator="equal">
      <formula>"OPORTUNIDADE"</formula>
    </cfRule>
  </conditionalFormatting>
  <conditionalFormatting sqref="Y573">
    <cfRule type="cellIs" dxfId="140" priority="82" operator="equal">
      <formula>"NÃO"</formula>
    </cfRule>
    <cfRule type="cellIs" dxfId="139" priority="83" operator="equal">
      <formula>"SIM"</formula>
    </cfRule>
  </conditionalFormatting>
  <conditionalFormatting sqref="Y573">
    <cfRule type="cellIs" dxfId="138" priority="81" operator="equal">
      <formula>"OPORTUNIDADE"</formula>
    </cfRule>
  </conditionalFormatting>
  <conditionalFormatting sqref="Y573">
    <cfRule type="cellIs" dxfId="137" priority="79" operator="equal">
      <formula>"NÃO"</formula>
    </cfRule>
    <cfRule type="cellIs" dxfId="136" priority="80" operator="equal">
      <formula>"SIM"</formula>
    </cfRule>
  </conditionalFormatting>
  <conditionalFormatting sqref="Y574">
    <cfRule type="cellIs" dxfId="135" priority="78" operator="equal">
      <formula>"OPORTUNIDADE"</formula>
    </cfRule>
  </conditionalFormatting>
  <conditionalFormatting sqref="Y574">
    <cfRule type="cellIs" dxfId="134" priority="76" operator="equal">
      <formula>"NÃO"</formula>
    </cfRule>
    <cfRule type="cellIs" dxfId="133" priority="77" operator="equal">
      <formula>"SIM"</formula>
    </cfRule>
  </conditionalFormatting>
  <conditionalFormatting sqref="Y574">
    <cfRule type="cellIs" dxfId="132" priority="75" operator="equal">
      <formula>"OPORTUNIDADE"</formula>
    </cfRule>
  </conditionalFormatting>
  <conditionalFormatting sqref="Y574">
    <cfRule type="cellIs" dxfId="131" priority="73" operator="equal">
      <formula>"NÃO"</formula>
    </cfRule>
    <cfRule type="cellIs" dxfId="130" priority="74" operator="equal">
      <formula>"SIM"</formula>
    </cfRule>
  </conditionalFormatting>
  <conditionalFormatting sqref="Y575">
    <cfRule type="cellIs" dxfId="129" priority="72" operator="equal">
      <formula>"OPORTUNIDADE"</formula>
    </cfRule>
  </conditionalFormatting>
  <conditionalFormatting sqref="Y575">
    <cfRule type="cellIs" dxfId="128" priority="70" operator="equal">
      <formula>"NÃO"</formula>
    </cfRule>
    <cfRule type="cellIs" dxfId="127" priority="71" operator="equal">
      <formula>"SIM"</formula>
    </cfRule>
  </conditionalFormatting>
  <conditionalFormatting sqref="Y575">
    <cfRule type="cellIs" dxfId="126" priority="69" operator="equal">
      <formula>"OPORTUNIDADE"</formula>
    </cfRule>
  </conditionalFormatting>
  <conditionalFormatting sqref="Y575">
    <cfRule type="cellIs" dxfId="125" priority="67" operator="equal">
      <formula>"NÃO"</formula>
    </cfRule>
    <cfRule type="cellIs" dxfId="124" priority="68" operator="equal">
      <formula>"SIM"</formula>
    </cfRule>
  </conditionalFormatting>
  <conditionalFormatting sqref="Y577">
    <cfRule type="cellIs" dxfId="123" priority="66" operator="equal">
      <formula>"OPORTUNIDADE"</formula>
    </cfRule>
  </conditionalFormatting>
  <conditionalFormatting sqref="Y577">
    <cfRule type="cellIs" dxfId="122" priority="64" operator="equal">
      <formula>"NÃO"</formula>
    </cfRule>
    <cfRule type="cellIs" dxfId="121" priority="65" operator="equal">
      <formula>"SIM"</formula>
    </cfRule>
  </conditionalFormatting>
  <conditionalFormatting sqref="Y577">
    <cfRule type="cellIs" dxfId="120" priority="63" operator="equal">
      <formula>"OPORTUNIDADE"</formula>
    </cfRule>
  </conditionalFormatting>
  <conditionalFormatting sqref="Y577">
    <cfRule type="cellIs" dxfId="119" priority="61" operator="equal">
      <formula>"NÃO"</formula>
    </cfRule>
    <cfRule type="cellIs" dxfId="118" priority="62" operator="equal">
      <formula>"SIM"</formula>
    </cfRule>
  </conditionalFormatting>
  <conditionalFormatting sqref="Y579">
    <cfRule type="cellIs" dxfId="117" priority="60" operator="equal">
      <formula>"OPORTUNIDADE"</formula>
    </cfRule>
  </conditionalFormatting>
  <conditionalFormatting sqref="Y579">
    <cfRule type="cellIs" dxfId="116" priority="58" operator="equal">
      <formula>"NÃO"</formula>
    </cfRule>
    <cfRule type="cellIs" dxfId="115" priority="59" operator="equal">
      <formula>"SIM"</formula>
    </cfRule>
  </conditionalFormatting>
  <conditionalFormatting sqref="Y579">
    <cfRule type="cellIs" dxfId="114" priority="57" operator="equal">
      <formula>"OPORTUNIDADE"</formula>
    </cfRule>
  </conditionalFormatting>
  <conditionalFormatting sqref="Y579">
    <cfRule type="cellIs" dxfId="113" priority="55" operator="equal">
      <formula>"NÃO"</formula>
    </cfRule>
    <cfRule type="cellIs" dxfId="112" priority="56" operator="equal">
      <formula>"SIM"</formula>
    </cfRule>
  </conditionalFormatting>
  <conditionalFormatting sqref="Y580">
    <cfRule type="cellIs" dxfId="111" priority="54" operator="equal">
      <formula>"OPORTUNIDADE"</formula>
    </cfRule>
  </conditionalFormatting>
  <conditionalFormatting sqref="Y580">
    <cfRule type="cellIs" dxfId="110" priority="52" operator="equal">
      <formula>"NÃO"</formula>
    </cfRule>
    <cfRule type="cellIs" dxfId="109" priority="53" operator="equal">
      <formula>"SIM"</formula>
    </cfRule>
  </conditionalFormatting>
  <conditionalFormatting sqref="Y580">
    <cfRule type="cellIs" dxfId="108" priority="51" operator="equal">
      <formula>"OPORTUNIDADE"</formula>
    </cfRule>
  </conditionalFormatting>
  <conditionalFormatting sqref="Y580">
    <cfRule type="cellIs" dxfId="107" priority="49" operator="equal">
      <formula>"NÃO"</formula>
    </cfRule>
    <cfRule type="cellIs" dxfId="106" priority="50" operator="equal">
      <formula>"SIM"</formula>
    </cfRule>
  </conditionalFormatting>
  <conditionalFormatting sqref="Y581">
    <cfRule type="cellIs" dxfId="105" priority="48" operator="equal">
      <formula>"OPORTUNIDADE"</formula>
    </cfRule>
  </conditionalFormatting>
  <conditionalFormatting sqref="Y581">
    <cfRule type="cellIs" dxfId="104" priority="46" operator="equal">
      <formula>"NÃO"</formula>
    </cfRule>
    <cfRule type="cellIs" dxfId="103" priority="47" operator="equal">
      <formula>"SIM"</formula>
    </cfRule>
  </conditionalFormatting>
  <conditionalFormatting sqref="Y581">
    <cfRule type="cellIs" dxfId="102" priority="45" operator="equal">
      <formula>"OPORTUNIDADE"</formula>
    </cfRule>
  </conditionalFormatting>
  <conditionalFormatting sqref="Y581">
    <cfRule type="cellIs" dxfId="101" priority="43" operator="equal">
      <formula>"NÃO"</formula>
    </cfRule>
    <cfRule type="cellIs" dxfId="100" priority="44" operator="equal">
      <formula>"SIM"</formula>
    </cfRule>
  </conditionalFormatting>
  <conditionalFormatting sqref="Y582">
    <cfRule type="cellIs" dxfId="99" priority="42" operator="equal">
      <formula>"OPORTUNIDADE"</formula>
    </cfRule>
  </conditionalFormatting>
  <conditionalFormatting sqref="Y582">
    <cfRule type="cellIs" dxfId="98" priority="40" operator="equal">
      <formula>"NÃO"</formula>
    </cfRule>
    <cfRule type="cellIs" dxfId="97" priority="41" operator="equal">
      <formula>"SIM"</formula>
    </cfRule>
  </conditionalFormatting>
  <conditionalFormatting sqref="Y582">
    <cfRule type="cellIs" dxfId="96" priority="39" operator="equal">
      <formula>"OPORTUNIDADE"</formula>
    </cfRule>
  </conditionalFormatting>
  <conditionalFormatting sqref="Y582">
    <cfRule type="cellIs" dxfId="95" priority="37" operator="equal">
      <formula>"NÃO"</formula>
    </cfRule>
    <cfRule type="cellIs" dxfId="94" priority="38" operator="equal">
      <formula>"SIM"</formula>
    </cfRule>
  </conditionalFormatting>
  <conditionalFormatting sqref="Y584">
    <cfRule type="cellIs" dxfId="93" priority="36" operator="equal">
      <formula>"OPORTUNIDADE"</formula>
    </cfRule>
  </conditionalFormatting>
  <conditionalFormatting sqref="Y584">
    <cfRule type="cellIs" dxfId="92" priority="34" operator="equal">
      <formula>"NÃO"</formula>
    </cfRule>
    <cfRule type="cellIs" dxfId="91" priority="35" operator="equal">
      <formula>"SIM"</formula>
    </cfRule>
  </conditionalFormatting>
  <conditionalFormatting sqref="Y584">
    <cfRule type="cellIs" dxfId="90" priority="33" operator="equal">
      <formula>"OPORTUNIDADE"</formula>
    </cfRule>
  </conditionalFormatting>
  <conditionalFormatting sqref="Y584">
    <cfRule type="cellIs" dxfId="89" priority="31" operator="equal">
      <formula>"NÃO"</formula>
    </cfRule>
    <cfRule type="cellIs" dxfId="88" priority="32" operator="equal">
      <formula>"SIM"</formula>
    </cfRule>
  </conditionalFormatting>
  <conditionalFormatting sqref="Y585">
    <cfRule type="cellIs" dxfId="87" priority="30" operator="equal">
      <formula>"OPORTUNIDADE"</formula>
    </cfRule>
  </conditionalFormatting>
  <conditionalFormatting sqref="Y585">
    <cfRule type="cellIs" dxfId="86" priority="28" operator="equal">
      <formula>"NÃO"</formula>
    </cfRule>
    <cfRule type="cellIs" dxfId="85" priority="29" operator="equal">
      <formula>"SIM"</formula>
    </cfRule>
  </conditionalFormatting>
  <conditionalFormatting sqref="Y585">
    <cfRule type="cellIs" dxfId="84" priority="27" operator="equal">
      <formula>"OPORTUNIDADE"</formula>
    </cfRule>
  </conditionalFormatting>
  <conditionalFormatting sqref="Y585">
    <cfRule type="cellIs" dxfId="83" priority="25" operator="equal">
      <formula>"NÃO"</formula>
    </cfRule>
    <cfRule type="cellIs" dxfId="82" priority="26" operator="equal">
      <formula>"SIM"</formula>
    </cfRule>
  </conditionalFormatting>
  <conditionalFormatting sqref="Y586">
    <cfRule type="cellIs" dxfId="81" priority="24" operator="equal">
      <formula>"OPORTUNIDADE"</formula>
    </cfRule>
  </conditionalFormatting>
  <conditionalFormatting sqref="Y586">
    <cfRule type="cellIs" dxfId="80" priority="22" operator="equal">
      <formula>"NÃO"</formula>
    </cfRule>
    <cfRule type="cellIs" dxfId="79" priority="23" operator="equal">
      <formula>"SIM"</formula>
    </cfRule>
  </conditionalFormatting>
  <conditionalFormatting sqref="Y586">
    <cfRule type="cellIs" dxfId="78" priority="21" operator="equal">
      <formula>"OPORTUNIDADE"</formula>
    </cfRule>
  </conditionalFormatting>
  <conditionalFormatting sqref="Y586">
    <cfRule type="cellIs" dxfId="77" priority="19" operator="equal">
      <formula>"NÃO"</formula>
    </cfRule>
    <cfRule type="cellIs" dxfId="76" priority="20" operator="equal">
      <formula>"SIM"</formula>
    </cfRule>
  </conditionalFormatting>
  <conditionalFormatting sqref="Y587">
    <cfRule type="cellIs" dxfId="75" priority="18" operator="equal">
      <formula>"OPORTUNIDADE"</formula>
    </cfRule>
  </conditionalFormatting>
  <conditionalFormatting sqref="Y587">
    <cfRule type="cellIs" dxfId="74" priority="16" operator="equal">
      <formula>"NÃO"</formula>
    </cfRule>
    <cfRule type="cellIs" dxfId="73" priority="17" operator="equal">
      <formula>"SIM"</formula>
    </cfRule>
  </conditionalFormatting>
  <conditionalFormatting sqref="Y587">
    <cfRule type="cellIs" dxfId="72" priority="15" operator="equal">
      <formula>"OPORTUNIDADE"</formula>
    </cfRule>
  </conditionalFormatting>
  <conditionalFormatting sqref="Y587">
    <cfRule type="cellIs" dxfId="71" priority="13" operator="equal">
      <formula>"NÃO"</formula>
    </cfRule>
    <cfRule type="cellIs" dxfId="70" priority="14" operator="equal">
      <formula>"SIM"</formula>
    </cfRule>
  </conditionalFormatting>
  <conditionalFormatting sqref="Y588">
    <cfRule type="cellIs" dxfId="69" priority="12" operator="equal">
      <formula>"OPORTUNIDADE"</formula>
    </cfRule>
  </conditionalFormatting>
  <conditionalFormatting sqref="Y588">
    <cfRule type="cellIs" dxfId="68" priority="10" operator="equal">
      <formula>"NÃO"</formula>
    </cfRule>
    <cfRule type="cellIs" dxfId="67" priority="11" operator="equal">
      <formula>"SIM"</formula>
    </cfRule>
  </conditionalFormatting>
  <conditionalFormatting sqref="Y588">
    <cfRule type="cellIs" dxfId="66" priority="9" operator="equal">
      <formula>"OPORTUNIDADE"</formula>
    </cfRule>
  </conditionalFormatting>
  <conditionalFormatting sqref="Y588">
    <cfRule type="cellIs" dxfId="65" priority="7" operator="equal">
      <formula>"NÃO"</formula>
    </cfRule>
    <cfRule type="cellIs" dxfId="64" priority="8" operator="equal">
      <formula>"SIM"</formula>
    </cfRule>
  </conditionalFormatting>
  <conditionalFormatting sqref="Y589">
    <cfRule type="cellIs" dxfId="63" priority="6" operator="equal">
      <formula>"OPORTUNIDADE"</formula>
    </cfRule>
  </conditionalFormatting>
  <conditionalFormatting sqref="Y589">
    <cfRule type="cellIs" dxfId="62" priority="4" operator="equal">
      <formula>"NÃO"</formula>
    </cfRule>
    <cfRule type="cellIs" dxfId="61" priority="5" operator="equal">
      <formula>"SIM"</formula>
    </cfRule>
  </conditionalFormatting>
  <conditionalFormatting sqref="Y589">
    <cfRule type="cellIs" dxfId="60" priority="3" operator="equal">
      <formula>"OPORTUNIDADE"</formula>
    </cfRule>
  </conditionalFormatting>
  <conditionalFormatting sqref="Y589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2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2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1755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1756</v>
      </c>
      <c r="E3" s="309" t="s">
        <v>1757</v>
      </c>
      <c r="F3" s="309" t="s">
        <v>1758</v>
      </c>
      <c r="G3" s="314" t="s">
        <v>1759</v>
      </c>
      <c r="H3" s="309" t="s">
        <v>1760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1761</v>
      </c>
      <c r="E5" s="311">
        <v>46013</v>
      </c>
      <c r="F5" s="310">
        <v>7000</v>
      </c>
      <c r="G5" s="315" t="s">
        <v>1762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1763</v>
      </c>
      <c r="G6" s="315" t="s">
        <v>1762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1764</v>
      </c>
      <c r="G7" s="316" t="s">
        <v>1765</v>
      </c>
      <c r="H7" s="312" t="s">
        <v>1766</v>
      </c>
    </row>
    <row r="8" spans="3:8">
      <c r="C8" s="310" t="s">
        <v>543</v>
      </c>
      <c r="D8" s="310">
        <v>7663</v>
      </c>
      <c r="E8" s="311">
        <v>46008</v>
      </c>
      <c r="F8" s="310" t="s">
        <v>1767</v>
      </c>
      <c r="G8" s="315" t="s">
        <v>1768</v>
      </c>
      <c r="H8" s="310" t="s">
        <v>1769</v>
      </c>
    </row>
    <row r="9" spans="3:8">
      <c r="C9" s="310" t="s">
        <v>463</v>
      </c>
      <c r="D9" s="310" t="s">
        <v>1770</v>
      </c>
      <c r="E9" s="311">
        <v>45993</v>
      </c>
      <c r="F9" s="310">
        <v>12000</v>
      </c>
      <c r="G9" s="315" t="s">
        <v>1771</v>
      </c>
      <c r="H9" s="310"/>
    </row>
    <row r="10" spans="3:8" ht="29.25">
      <c r="C10" s="310" t="s">
        <v>463</v>
      </c>
      <c r="D10" s="310" t="s">
        <v>1772</v>
      </c>
      <c r="E10" s="311">
        <v>45993</v>
      </c>
      <c r="F10" s="310">
        <v>9000</v>
      </c>
      <c r="G10" s="315" t="s">
        <v>1773</v>
      </c>
      <c r="H10" s="310"/>
    </row>
    <row r="11" spans="3:8" ht="29.25">
      <c r="C11" s="310" t="s">
        <v>463</v>
      </c>
      <c r="D11" s="310" t="s">
        <v>1774</v>
      </c>
      <c r="E11" s="311">
        <v>45993</v>
      </c>
      <c r="F11" s="310">
        <v>10000</v>
      </c>
      <c r="G11" s="315" t="s">
        <v>1773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1775</v>
      </c>
      <c r="G12" s="315" t="s">
        <v>1776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1777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1778</v>
      </c>
      <c r="C4" s="314" t="s">
        <v>1779</v>
      </c>
      <c r="D4" s="314" t="s">
        <v>1780</v>
      </c>
      <c r="E4" s="314" t="s">
        <v>1781</v>
      </c>
      <c r="F4" s="314" t="s">
        <v>8</v>
      </c>
      <c r="G4" s="314" t="s">
        <v>1782</v>
      </c>
    </row>
    <row r="5" spans="2:8">
      <c r="B5" s="317" t="s">
        <v>1153</v>
      </c>
      <c r="C5" s="317">
        <v>314978</v>
      </c>
      <c r="D5" s="317" t="s">
        <v>1783</v>
      </c>
      <c r="E5" s="317" t="s">
        <v>541</v>
      </c>
      <c r="F5" s="317" t="s">
        <v>101</v>
      </c>
      <c r="G5" s="318">
        <v>46143</v>
      </c>
    </row>
    <row r="6" spans="2:8">
      <c r="B6" s="317" t="s">
        <v>1784</v>
      </c>
      <c r="C6" s="317">
        <v>256790</v>
      </c>
      <c r="D6" s="317" t="s">
        <v>1785</v>
      </c>
      <c r="E6" s="317" t="s">
        <v>541</v>
      </c>
      <c r="F6" s="317" t="s">
        <v>1786</v>
      </c>
      <c r="G6" s="318">
        <v>45992</v>
      </c>
    </row>
    <row r="7" spans="2:8">
      <c r="B7" s="317" t="s">
        <v>1787</v>
      </c>
      <c r="C7" s="317">
        <v>265193</v>
      </c>
      <c r="D7" s="317" t="s">
        <v>1788</v>
      </c>
      <c r="E7" s="317" t="s">
        <v>542</v>
      </c>
      <c r="F7" s="317" t="s">
        <v>1500</v>
      </c>
      <c r="G7" s="317" t="s">
        <v>1789</v>
      </c>
    </row>
    <row r="8" spans="2:8">
      <c r="B8" s="317" t="s">
        <v>1790</v>
      </c>
      <c r="C8" s="317">
        <v>293716</v>
      </c>
      <c r="D8" s="317" t="s">
        <v>1791</v>
      </c>
      <c r="E8" s="317" t="s">
        <v>542</v>
      </c>
      <c r="F8" s="317" t="s">
        <v>1500</v>
      </c>
      <c r="G8" s="318">
        <v>46204</v>
      </c>
    </row>
    <row r="9" spans="2:8">
      <c r="B9" s="317" t="s">
        <v>1792</v>
      </c>
      <c r="C9" s="317">
        <v>257258</v>
      </c>
      <c r="D9" s="317" t="s">
        <v>1793</v>
      </c>
      <c r="E9" s="317" t="s">
        <v>543</v>
      </c>
      <c r="F9" s="317" t="s">
        <v>144</v>
      </c>
      <c r="G9" s="318">
        <v>46327</v>
      </c>
    </row>
    <row r="10" spans="2:8">
      <c r="B10" s="317" t="s">
        <v>1794</v>
      </c>
      <c r="C10" s="317">
        <v>371147</v>
      </c>
      <c r="D10" s="317" t="s">
        <v>1795</v>
      </c>
      <c r="E10" s="317" t="s">
        <v>543</v>
      </c>
      <c r="F10" s="317" t="s">
        <v>144</v>
      </c>
      <c r="G10" s="317" t="s">
        <v>1789</v>
      </c>
    </row>
    <row r="11" spans="2:8">
      <c r="B11" s="317" t="s">
        <v>1796</v>
      </c>
      <c r="C11" s="317">
        <v>259230</v>
      </c>
      <c r="D11" s="317" t="s">
        <v>1797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1798</v>
      </c>
      <c r="C12" s="317">
        <v>370705</v>
      </c>
      <c r="D12" s="317"/>
      <c r="E12" s="317" t="s">
        <v>543</v>
      </c>
      <c r="F12" s="317" t="s">
        <v>144</v>
      </c>
      <c r="G12" s="317" t="s">
        <v>1789</v>
      </c>
    </row>
    <row r="13" spans="2:8">
      <c r="B13" s="317" t="s">
        <v>1799</v>
      </c>
      <c r="C13" s="317">
        <v>258542</v>
      </c>
      <c r="D13" s="317" t="s">
        <v>1800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1801</v>
      </c>
      <c r="C14" s="317">
        <v>257050</v>
      </c>
      <c r="D14" s="317" t="s">
        <v>1802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1803</v>
      </c>
      <c r="D5" s="382"/>
      <c r="E5" s="382"/>
      <c r="F5" s="382"/>
      <c r="G5" s="382"/>
      <c r="H5" s="382"/>
      <c r="I5" s="382"/>
      <c r="J5" s="383"/>
      <c r="K5" s="384" t="s">
        <v>1804</v>
      </c>
      <c r="L5" s="385"/>
      <c r="M5" s="385"/>
      <c r="N5" s="385"/>
      <c r="O5" s="386" t="s">
        <v>1805</v>
      </c>
      <c r="P5" s="387"/>
      <c r="Q5" s="388"/>
    </row>
    <row r="6" spans="1:17" s="94" customFormat="1" ht="15.75" customHeight="1">
      <c r="A6" s="88" t="s">
        <v>1806</v>
      </c>
      <c r="B6" s="95" t="s">
        <v>1807</v>
      </c>
      <c r="C6" s="96" t="s">
        <v>874</v>
      </c>
      <c r="D6" s="97" t="s">
        <v>875</v>
      </c>
      <c r="E6" s="96" t="s">
        <v>1808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1809</v>
      </c>
      <c r="M6" s="139" t="s">
        <v>335</v>
      </c>
      <c r="N6" s="140" t="s">
        <v>869</v>
      </c>
      <c r="O6" s="234" t="s">
        <v>912</v>
      </c>
      <c r="P6" s="157"/>
      <c r="Q6" s="190" t="s">
        <v>1810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>
        <f>IF(SP_SUL!BH565="","*",SP_SUL!BH565)</f>
        <v>1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>
        <f>IF(SP_SUL!BH566="","*",SP_SUL!BH566)</f>
        <v>1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>
        <f>IF(SP_SUL!BH570="","*",SP_SUL!BH570)</f>
        <v>1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>
        <f>IF(SP_SUL!BH571="","*",SP_SUL!BH571)</f>
        <v>1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102.5</v>
      </c>
      <c r="N569" s="141" t="str">
        <f>IF(SP_SUL!AM587="","*",SP_SUL!AM587)</f>
        <v>105-ZGP</v>
      </c>
      <c r="O569" s="173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1810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1811</v>
      </c>
      <c r="W1" s="394"/>
      <c r="X1" s="394"/>
      <c r="Y1" s="104"/>
    </row>
    <row r="2" spans="1:25" s="101" customFormat="1" ht="11.25" customHeight="1">
      <c r="A2" s="105" t="s">
        <v>1812</v>
      </c>
      <c r="B2" s="105" t="s">
        <v>1807</v>
      </c>
      <c r="C2" s="105" t="s">
        <v>313</v>
      </c>
      <c r="D2" s="106" t="s">
        <v>874</v>
      </c>
      <c r="E2" s="106" t="s">
        <v>875</v>
      </c>
      <c r="F2" s="106" t="s">
        <v>1806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1813</v>
      </c>
      <c r="U2" s="108" t="s">
        <v>877</v>
      </c>
      <c r="V2" s="103">
        <f ca="1">TODAY()-1</f>
        <v>46015</v>
      </c>
      <c r="W2" s="103">
        <f ca="1">V2-1</f>
        <v>46014</v>
      </c>
      <c r="X2" s="103">
        <f ca="1">W2-1</f>
        <v>46013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60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1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0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60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1</v>
      </c>
      <c r="W39" s="112">
        <f ca="1">_xlfn.XLOOKUP(G39&amp;$W$2,BS_CONTROLE[CHAVE],BS_CONTROLE[Quantidade_11],"-")</f>
        <v>1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109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60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60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60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0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1</v>
      </c>
      <c r="W119" s="112">
        <f ca="1">_xlfn.XLOOKUP(G119&amp;$W$2,BS_CONTROLE[CHAVE],BS_CONTROLE[Quantidade_11],"-")</f>
        <v>1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0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0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60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0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60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1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0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>
        <f ca="1">_xlfn.XLOOKUP(G216&amp;$W$2,BS_CONTROLE[CHAVE],BS_CONTROLE[Quantidade_11],"-")</f>
        <v>60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>
        <f ca="1">_xlfn.XLOOKUP(G242&amp;$V$2,BS_CONTROLE[CHAVE],BS_CONTROLE[Quantidade_11],"-")</f>
        <v>1</v>
      </c>
      <c r="W242" s="112">
        <f ca="1">_xlfn.XLOOKUP(G242&amp;$W$2,BS_CONTROLE[CHAVE],BS_CONTROLE[Quantidade_11],"-")</f>
        <v>1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>
        <f ca="1">_xlfn.XLOOKUP(G244&amp;$V$2,BS_CONTROLE[CHAVE],BS_CONTROLE[Quantidade_11],"-")</f>
        <v>0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60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0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>
        <f ca="1">_xlfn.XLOOKUP(G259&amp;$X$2,BS_CONTROLE[CHAVE],BS_CONTROLE[Quantidade_11],"-")</f>
        <v>0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0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>
        <f ca="1">_xlfn.XLOOKUP(G271&amp;$W$2,BS_CONTROLE[CHAVE],BS_CONTROLE[Quantidade_11],"-")</f>
        <v>0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5</v>
      </c>
      <c r="X278" s="112">
        <f ca="1">_xlfn.XLOOKUP(G278&amp;$X$2,BS_CONTROLE[CHAVE],BS_CONTROLE[Quantidade_11],"-")</f>
        <v>31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>
        <f ca="1">_xlfn.XLOOKUP(G282&amp;$X$2,BS_CONTROLE[CHAVE],BS_CONTROLE[Quantidade_11],"-")</f>
        <v>0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>
        <f ca="1">_xlfn.XLOOKUP(G284&amp;$W$2,BS_CONTROLE[CHAVE],BS_CONTROLE[Quantidade_11],"-")</f>
        <v>0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60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>
        <f ca="1">_xlfn.XLOOKUP(G286&amp;$W$2,BS_CONTROLE[CHAVE],BS_CONTROLE[Quantidade_11],"-")</f>
        <v>0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0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1</v>
      </c>
      <c r="W299" s="112">
        <f ca="1">_xlfn.XLOOKUP(G299&amp;$W$2,BS_CONTROLE[CHAVE],BS_CONTROLE[Quantidade_11],"-")</f>
        <v>0</v>
      </c>
      <c r="X299" s="112">
        <f ca="1">_xlfn.XLOOKUP(G299&amp;$X$2,BS_CONTROLE[CHAVE],BS_CONTROLE[Quantidade_11],"-")</f>
        <v>1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5</v>
      </c>
      <c r="X303" s="112">
        <f ca="1">_xlfn.XLOOKUP(G303&amp;$X$2,BS_CONTROLE[CHAVE],BS_CONTROLE[Quantidade_11],"-")</f>
        <v>31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>
        <f ca="1">_xlfn.XLOOKUP(G312&amp;$W$2,BS_CONTROLE[CHAVE],BS_CONTROLE[Quantidade_11],"-")</f>
        <v>0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>
        <f ca="1">_xlfn.XLOOKUP(G323&amp;$W$2,BS_CONTROLE[CHAVE],BS_CONTROLE[Quantidade_11],"-")</f>
        <v>0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1</v>
      </c>
      <c r="W324" s="112">
        <f ca="1">_xlfn.XLOOKUP(G324&amp;$W$2,BS_CONTROLE[CHAVE],BS_CONTROLE[Quantidade_11],"-")</f>
        <v>0</v>
      </c>
      <c r="X324" s="112">
        <f ca="1">_xlfn.XLOOKUP(G324&amp;$X$2,BS_CONTROLE[CHAVE],BS_CONTROLE[Quantidade_11],"-")</f>
        <v>1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>
        <f ca="1">_xlfn.XLOOKUP(G338&amp;$W$2,BS_CONTROLE[CHAVE],BS_CONTROLE[Quantidade_11],"-")</f>
        <v>0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>
        <f ca="1">_xlfn.XLOOKUP(G339&amp;$W$2,BS_CONTROLE[CHAVE],BS_CONTROLE[Quantidade_11],"-")</f>
        <v>60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>
        <f ca="1">_xlfn.XLOOKUP(G355&amp;$W$2,BS_CONTROLE[CHAVE],BS_CONTROLE[Quantidade_11],"-")</f>
        <v>0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1</v>
      </c>
      <c r="W356" s="112">
        <f ca="1">_xlfn.XLOOKUP(G356&amp;$W$2,BS_CONTROLE[CHAVE],BS_CONTROLE[Quantidade_11],"-")</f>
        <v>0</v>
      </c>
      <c r="X356" s="112">
        <f ca="1">_xlfn.XLOOKUP(G356&amp;$X$2,BS_CONTROLE[CHAVE],BS_CONTROLE[Quantidade_11],"-")</f>
        <v>1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>
        <f ca="1">_xlfn.XLOOKUP(G361&amp;$W$2,BS_CONTROLE[CHAVE],BS_CONTROLE[Quantidade_11],"-")</f>
        <v>109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>
        <f ca="1">_xlfn.XLOOKUP(G363&amp;$X$2,BS_CONTROLE[CHAVE],BS_CONTROLE[Quantidade_11],"-")</f>
        <v>0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>
        <f ca="1">_xlfn.XLOOKUP(G365&amp;$W$2,BS_CONTROLE[CHAVE],BS_CONTROLE[Quantidade_11],"-")</f>
        <v>0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>
        <f ca="1">_xlfn.XLOOKUP(G366&amp;$W$2,BS_CONTROLE[CHAVE],BS_CONTROLE[Quantidade_11],"-")</f>
        <v>60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0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0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>
        <f ca="1">_xlfn.XLOOKUP(G383&amp;$W$2,BS_CONTROLE[CHAVE],BS_CONTROLE[Quantidade_11],"-")</f>
        <v>0</v>
      </c>
      <c r="X383" s="112">
        <f ca="1">_xlfn.XLOOKUP(G383&amp;$X$2,BS_CONTROLE[CHAVE],BS_CONTROLE[Quantidade_11],"-")</f>
        <v>1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>
        <f ca="1">_xlfn.XLOOKUP(G390&amp;$W$2,BS_CONTROLE[CHAVE],BS_CONTROLE[Quantidade_11],"-")</f>
        <v>60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>
        <f ca="1">_xlfn.XLOOKUP(G392&amp;$X$2,BS_CONTROLE[CHAVE],BS_CONTROLE[Quantidade_11],"-")</f>
        <v>0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>
        <f ca="1">_xlfn.XLOOKUP(G394&amp;$W$2,BS_CONTROLE[CHAVE],BS_CONTROLE[Quantidade_11],"-")</f>
        <v>0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>
        <f ca="1">_xlfn.XLOOKUP(G395&amp;$X$2,BS_CONTROLE[CHAVE],BS_CONTROLE[Quantidade_11],"-")</f>
        <v>1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>
        <f ca="1">_xlfn.XLOOKUP(G401&amp;$V$2,BS_CONTROLE[CHAVE],BS_CONTROLE[Quantidade_11],"-")</f>
        <v>1</v>
      </c>
      <c r="W401" s="112">
        <f ca="1">_xlfn.XLOOKUP(G401&amp;$W$2,BS_CONTROLE[CHAVE],BS_CONTROLE[Quantidade_11],"-")</f>
        <v>1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>
        <f ca="1">_xlfn.XLOOKUP(G404&amp;$V$2,BS_CONTROLE[CHAVE],BS_CONTROLE[Quantidade_11],"-")</f>
        <v>0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1</v>
      </c>
      <c r="W406" s="112">
        <f ca="1">_xlfn.XLOOKUP(G406&amp;$W$2,BS_CONTROLE[CHAVE],BS_CONTROLE[Quantidade_11],"-")</f>
        <v>0</v>
      </c>
      <c r="X406" s="112">
        <f ca="1">_xlfn.XLOOKUP(G406&amp;$X$2,BS_CONTROLE[CHAVE],BS_CONTROLE[Quantidade_11],"-")</f>
        <v>1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5</v>
      </c>
      <c r="X408" s="112">
        <f ca="1">_xlfn.XLOOKUP(G408&amp;$X$2,BS_CONTROLE[CHAVE],BS_CONTROLE[Quantidade_11],"-")</f>
        <v>31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>
        <f ca="1">_xlfn.XLOOKUP(G409&amp;$W$2,BS_CONTROLE[CHAVE],BS_CONTROLE[Quantidade_11],"-")</f>
        <v>0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>
        <f ca="1">_xlfn.XLOOKUP(G413&amp;$W$2,BS_CONTROLE[CHAVE],BS_CONTROLE[Quantidade_11],"-")</f>
        <v>60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>
        <f ca="1">_xlfn.XLOOKUP(G415&amp;$X$2,BS_CONTROLE[CHAVE],BS_CONTROLE[Quantidade_11],"-")</f>
        <v>0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>
        <f ca="1">_xlfn.XLOOKUP(G417&amp;$W$2,BS_CONTROLE[CHAVE],BS_CONTROLE[Quantidade_11],"-")</f>
        <v>0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>
        <f ca="1">_xlfn.XLOOKUP(G418&amp;$X$2,BS_CONTROLE[CHAVE],BS_CONTROLE[Quantidade_11],"-")</f>
        <v>1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>
        <f ca="1">_xlfn.XLOOKUP(G421&amp;$W$2,BS_CONTROLE[CHAVE],BS_CONTROLE[Quantidade_11],"-")</f>
        <v>109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>
        <f ca="1">_xlfn.XLOOKUP(G423&amp;$X$2,BS_CONTROLE[CHAVE],BS_CONTROLE[Quantidade_11],"-")</f>
        <v>1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>
        <f ca="1">_xlfn.XLOOKUP(G424&amp;$X$2,BS_CONTROLE[CHAVE],BS_CONTROLE[Quantidade_11],"-")</f>
        <v>0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>
        <f ca="1">_xlfn.XLOOKUP(G425&amp;$X$2,BS_CONTROLE[CHAVE],BS_CONTROLE[Quantidade_11],"-")</f>
        <v>0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>
        <f ca="1">_xlfn.XLOOKUP(G437&amp;$W$2,BS_CONTROLE[CHAVE],BS_CONTROLE[Quantidade_11],"-")</f>
        <v>0</v>
      </c>
      <c r="X437" s="112">
        <f ca="1">_xlfn.XLOOKUP(G437&amp;$X$2,BS_CONTROLE[CHAVE],BS_CONTROLE[Quantidade_11],"-")</f>
        <v>1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>
        <f ca="1">_xlfn.XLOOKUP(G447&amp;$X$2,BS_CONTROLE[CHAVE],BS_CONTROLE[Quantidade_11],"-")</f>
        <v>0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>
        <f ca="1">_xlfn.XLOOKUP(G448&amp;$W$2,BS_CONTROLE[CHAVE],BS_CONTROLE[Quantidade_11],"-")</f>
        <v>0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>
        <f ca="1">_xlfn.XLOOKUP(G449&amp;$W$2,BS_CONTROLE[CHAVE],BS_CONTROLE[Quantidade_11],"-")</f>
        <v>60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>
        <f ca="1">_xlfn.XLOOKUP(G452&amp;$X$2,BS_CONTROLE[CHAVE],BS_CONTROLE[Quantidade_11],"-")</f>
        <v>1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>
        <f ca="1">_xlfn.XLOOKUP(G453&amp;$X$2,BS_CONTROLE[CHAVE],BS_CONTROLE[Quantidade_11],"-")</f>
        <v>1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>
        <f ca="1">_xlfn.XLOOKUP(G458&amp;$V$2,BS_CONTROLE[CHAVE],BS_CONTROLE[Quantidade_11],"-")</f>
        <v>1</v>
      </c>
      <c r="W458" s="112">
        <f ca="1">_xlfn.XLOOKUP(G458&amp;$W$2,BS_CONTROLE[CHAVE],BS_CONTROLE[Quantidade_11],"-")</f>
        <v>1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>
        <f ca="1">_xlfn.XLOOKUP(G462&amp;$W$2,BS_CONTROLE[CHAVE],BS_CONTROLE[Quantidade_11],"-")</f>
        <v>0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>
        <f ca="1">_xlfn.XLOOKUP(G463&amp;$V$2,BS_CONTROLE[CHAVE],BS_CONTROLE[Quantidade_11],"-")</f>
        <v>0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1</v>
      </c>
      <c r="W465" s="112">
        <f ca="1">_xlfn.XLOOKUP(G465&amp;$W$2,BS_CONTROLE[CHAVE],BS_CONTROLE[Quantidade_11],"-")</f>
        <v>0</v>
      </c>
      <c r="X465" s="112">
        <f ca="1">_xlfn.XLOOKUP(G465&amp;$X$2,BS_CONTROLE[CHAVE],BS_CONTROLE[Quantidade_11],"-")</f>
        <v>1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>
        <f ca="1">_xlfn.XLOOKUP(G472&amp;$X$2,BS_CONTROLE[CHAVE],BS_CONTROLE[Quantidade_11],"-")</f>
        <v>0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>
        <f ca="1">_xlfn.XLOOKUP(G473&amp;$V$2,BS_CONTROLE[CHAVE],BS_CONTROLE[Quantidade_11],"-")</f>
        <v>0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0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>
        <f ca="1">_xlfn.XLOOKUP(G475&amp;$X$2,BS_CONTROLE[CHAVE],BS_CONTROLE[Quantidade_11],"-")</f>
        <v>0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>
        <f ca="1">_xlfn.XLOOKUP(G477&amp;$X$2,BS_CONTROLE[CHAVE],BS_CONTROLE[Quantidade_11],"-")</f>
        <v>1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>
        <f ca="1">_xlfn.XLOOKUP(G479&amp;$W$2,BS_CONTROLE[CHAVE],BS_CONTROLE[Quantidade_11],"-")</f>
        <v>0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>
        <f ca="1">_xlfn.XLOOKUP(G480&amp;$W$2,BS_CONTROLE[CHAVE],BS_CONTROLE[Quantidade_11],"-")</f>
        <v>0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1</v>
      </c>
      <c r="W481" s="112">
        <f ca="1">_xlfn.XLOOKUP(G481&amp;$W$2,BS_CONTROLE[CHAVE],BS_CONTROLE[Quantidade_11],"-")</f>
        <v>0</v>
      </c>
      <c r="X481" s="112">
        <f ca="1">_xlfn.XLOOKUP(G481&amp;$X$2,BS_CONTROLE[CHAVE],BS_CONTROLE[Quantidade_11],"-")</f>
        <v>1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>
        <f ca="1">_xlfn.XLOOKUP(G482&amp;$V$2,BS_CONTROLE[CHAVE],BS_CONTROLE[Quantidade_11],"-")</f>
        <v>0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>
        <f ca="1">_xlfn.XLOOKUP(G483&amp;$W$2,BS_CONTROLE[CHAVE],BS_CONTROLE[Quantidade_11],"-")</f>
        <v>5</v>
      </c>
      <c r="X483" s="112">
        <f ca="1">_xlfn.XLOOKUP(G483&amp;$X$2,BS_CONTROLE[CHAVE],BS_CONTROLE[Quantidade_11],"-")</f>
        <v>31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>
        <f ca="1">_xlfn.XLOOKUP(G487&amp;$W$2,BS_CONTROLE[CHAVE],BS_CONTROLE[Quantidade_11],"-")</f>
        <v>5</v>
      </c>
      <c r="X487" s="112">
        <f ca="1">_xlfn.XLOOKUP(G487&amp;$X$2,BS_CONTROLE[CHAVE],BS_CONTROLE[Quantidade_11],"-")</f>
        <v>31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>
        <f ca="1">_xlfn.XLOOKUP(G490&amp;$X$2,BS_CONTROLE[CHAVE],BS_CONTROLE[Quantidade_11],"-")</f>
        <v>1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1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>
        <f ca="1">_xlfn.XLOOKUP(G492&amp;$X$2,BS_CONTROLE[CHAVE],BS_CONTROLE[Quantidade_11],"-")</f>
        <v>0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>
        <f ca="1">_xlfn.XLOOKUP(G493&amp;$V$2,BS_CONTROLE[CHAVE],BS_CONTROLE[Quantidade_11],"-")</f>
        <v>0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>
        <f ca="1">_xlfn.XLOOKUP(G494&amp;$W$2,BS_CONTROLE[CHAVE],BS_CONTROLE[Quantidade_11],"-")</f>
        <v>60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0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>
        <f ca="1">_xlfn.XLOOKUP(G496&amp;$X$2,BS_CONTROLE[CHAVE],BS_CONTROLE[Quantidade_11],"-")</f>
        <v>0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>
        <f ca="1">_xlfn.XLOOKUP(G498&amp;$X$2,BS_CONTROLE[CHAVE],BS_CONTROLE[Quantidade_11],"-")</f>
        <v>0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>
        <f ca="1">_xlfn.XLOOKUP(G499&amp;$X$2,BS_CONTROLE[CHAVE],BS_CONTROLE[Quantidade_11],"-")</f>
        <v>0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>
        <f ca="1">_xlfn.XLOOKUP(G500&amp;$X$2,BS_CONTROLE[CHAVE],BS_CONTROLE[Quantidade_11],"-")</f>
        <v>0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>
        <f ca="1">_xlfn.XLOOKUP(G501&amp;$X$2,BS_CONTROLE[CHAVE],BS_CONTROLE[Quantidade_11],"-")</f>
        <v>0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>
        <f ca="1">_xlfn.XLOOKUP(G502&amp;$X$2,BS_CONTROLE[CHAVE],BS_CONTROLE[Quantidade_11],"-")</f>
        <v>0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>
        <f ca="1">_xlfn.XLOOKUP(G503&amp;$X$2,BS_CONTROLE[CHAVE],BS_CONTROLE[Quantidade_11],"-")</f>
        <v>0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0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0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>
        <f ca="1">_xlfn.XLOOKUP(G507&amp;$X$2,BS_CONTROLE[CHAVE],BS_CONTROLE[Quantidade_11],"-")</f>
        <v>1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>
        <f ca="1">_xlfn.XLOOKUP(G508&amp;$W$2,BS_CONTROLE[CHAVE],BS_CONTROLE[Quantidade_11],"-")</f>
        <v>0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>
        <f ca="1">_xlfn.XLOOKUP(G510&amp;$W$2,BS_CONTROLE[CHAVE],BS_CONTROLE[Quantidade_11],"-")</f>
        <v>5</v>
      </c>
      <c r="X510" s="112">
        <f ca="1">_xlfn.XLOOKUP(G510&amp;$X$2,BS_CONTROLE[CHAVE],BS_CONTROLE[Quantidade_11],"-")</f>
        <v>31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>
        <f ca="1">_xlfn.XLOOKUP(G511&amp;$V$2,BS_CONTROLE[CHAVE],BS_CONTROLE[Quantidade_11],"-")</f>
        <v>1248</v>
      </c>
      <c r="W511" s="112">
        <f ca="1">_xlfn.XLOOKUP(G511&amp;$W$2,BS_CONTROLE[CHAVE],BS_CONTROLE[Quantidade_11],"-")</f>
        <v>0</v>
      </c>
      <c r="X511" s="112">
        <f ca="1">_xlfn.XLOOKUP(G511&amp;$X$2,BS_CONTROLE[CHAVE],BS_CONTROLE[Quantidade_11],"-")</f>
        <v>1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>
        <f ca="1">_xlfn.XLOOKUP(G512&amp;$V$2,BS_CONTROLE[CHAVE],BS_CONTROLE[Quantidade_11],"-")</f>
        <v>0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>
        <f ca="1">_xlfn.XLOOKUP(G514&amp;$W$2,BS_CONTROLE[CHAVE],BS_CONTROLE[Quantidade_11],"-")</f>
        <v>0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1</v>
      </c>
      <c r="W515" s="112">
        <f ca="1">_xlfn.XLOOKUP(G515&amp;$W$2,BS_CONTROLE[CHAVE],BS_CONTROLE[Quantidade_11],"-")</f>
        <v>0</v>
      </c>
      <c r="X515" s="112">
        <f ca="1">_xlfn.XLOOKUP(G515&amp;$X$2,BS_CONTROLE[CHAVE],BS_CONTROLE[Quantidade_11],"-")</f>
        <v>1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>
        <f ca="1">_xlfn.XLOOKUP(G520&amp;$W$2,BS_CONTROLE[CHAVE],BS_CONTROLE[Quantidade_11],"-")</f>
        <v>109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>
        <f ca="1">_xlfn.XLOOKUP(G521&amp;$V$2,BS_CONTROLE[CHAVE],BS_CONTROLE[Quantidade_11],"-")</f>
        <v>0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>
        <f ca="1">_xlfn.XLOOKUP(G522&amp;$W$2,BS_CONTROLE[CHAVE],BS_CONTROLE[Quantidade_11],"-")</f>
        <v>60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>
        <f ca="1">_xlfn.XLOOKUP(G523&amp;$W$2,BS_CONTROLE[CHAVE],BS_CONTROLE[Quantidade_11],"-")</f>
        <v>0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0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>
        <f ca="1">_xlfn.XLOOKUP(G525&amp;$V$2,BS_CONTROLE[CHAVE],BS_CONTROLE[Quantidade_11],"-")</f>
        <v>1248</v>
      </c>
      <c r="W525" s="112">
        <f ca="1">_xlfn.XLOOKUP(G525&amp;$W$2,BS_CONTROLE[CHAVE],BS_CONTROLE[Quantidade_11],"-")</f>
        <v>0</v>
      </c>
      <c r="X525" s="112">
        <f ca="1">_xlfn.XLOOKUP(G525&amp;$X$2,BS_CONTROLE[CHAVE],BS_CONTROLE[Quantidade_11],"-")</f>
        <v>1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1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>
        <f ca="1">_xlfn.XLOOKUP(G527&amp;$W$2,BS_CONTROLE[CHAVE],BS_CONTROLE[Quantidade_11],"-")</f>
        <v>0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>
        <f ca="1">_xlfn.XLOOKUP(G528&amp;$W$2,BS_CONTROLE[CHAVE],BS_CONTROLE[Quantidade_11],"-")</f>
        <v>0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>
        <f ca="1">_xlfn.XLOOKUP(G530&amp;$V$2,BS_CONTROLE[CHAVE],BS_CONTROLE[Quantidade_11],"-")</f>
        <v>1</v>
      </c>
      <c r="W530" s="112">
        <f ca="1">_xlfn.XLOOKUP(G530&amp;$W$2,BS_CONTROLE[CHAVE],BS_CONTROLE[Quantidade_11],"-")</f>
        <v>1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0</v>
      </c>
      <c r="W531" s="112">
        <f ca="1">_xlfn.XLOOKUP(G531&amp;$W$2,BS_CONTROLE[CHAVE],BS_CONTROLE[Quantidade_11],"-")</f>
        <v>0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0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0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>
        <f ca="1">_xlfn.XLOOKUP(G535&amp;$W$2,BS_CONTROLE[CHAVE],BS_CONTROLE[Quantidade_11],"-")</f>
        <v>5</v>
      </c>
      <c r="X535" s="112">
        <f ca="1">_xlfn.XLOOKUP(G535&amp;$X$2,BS_CONTROLE[CHAVE],BS_CONTROLE[Quantidade_11],"-")</f>
        <v>31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>
        <f ca="1">_xlfn.XLOOKUP(G536&amp;$W$2,BS_CONTROLE[CHAVE],BS_CONTROLE[Quantidade_11],"-")</f>
        <v>0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1</v>
      </c>
      <c r="W538" s="112">
        <f ca="1">_xlfn.XLOOKUP(G538&amp;$W$2,BS_CONTROLE[CHAVE],BS_CONTROLE[Quantidade_11],"-")</f>
        <v>0</v>
      </c>
      <c r="X538" s="112">
        <f ca="1">_xlfn.XLOOKUP(G538&amp;$X$2,BS_CONTROLE[CHAVE],BS_CONTROLE[Quantidade_11],"-")</f>
        <v>1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>
        <f ca="1">_xlfn.XLOOKUP(G539&amp;$V$2,BS_CONTROLE[CHAVE],BS_CONTROLE[Quantidade_11],"-")</f>
        <v>0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>
        <f ca="1">_xlfn.XLOOKUP(G540&amp;$W$2,BS_CONTROLE[CHAVE],BS_CONTROLE[Quantidade_11],"-")</f>
        <v>0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>
        <f ca="1">_xlfn.XLOOKUP(G543&amp;$W$2,BS_CONTROLE[CHAVE],BS_CONTROLE[Quantidade_11],"-")</f>
        <v>60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>
        <f ca="1">_xlfn.XLOOKUP(G544&amp;$V$2,BS_CONTROLE[CHAVE],BS_CONTROLE[Quantidade_11],"-")</f>
        <v>0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>
        <f ca="1">_xlfn.XLOOKUP(G545&amp;$W$2,BS_CONTROLE[CHAVE],BS_CONTROLE[Quantidade_11],"-")</f>
        <v>0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0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>
        <f ca="1">_xlfn.XLOOKUP(G548&amp;$V$2,BS_CONTROLE[CHAVE],BS_CONTROLE[Quantidade_11],"-")</f>
        <v>1248</v>
      </c>
      <c r="W548" s="112">
        <f ca="1">_xlfn.XLOOKUP(G548&amp;$W$2,BS_CONTROLE[CHAVE],BS_CONTROLE[Quantidade_11],"-")</f>
        <v>0</v>
      </c>
      <c r="X548" s="112">
        <f ca="1">_xlfn.XLOOKUP(G548&amp;$X$2,BS_CONTROLE[CHAVE],BS_CONTROLE[Quantidade_11],"-")</f>
        <v>1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1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>
        <f ca="1">_xlfn.XLOOKUP(G550&amp;$W$2,BS_CONTROLE[CHAVE],BS_CONTROLE[Quantidade_11],"-")</f>
        <v>0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>
        <f ca="1">_xlfn.XLOOKUP(G551&amp;$W$2,BS_CONTROLE[CHAVE],BS_CONTROLE[Quantidade_11],"-")</f>
        <v>0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>
        <f ca="1">_xlfn.XLOOKUP(G552&amp;$V$2,BS_CONTROLE[CHAVE],BS_CONTROLE[Quantidade_11],"-")</f>
        <v>1</v>
      </c>
      <c r="W552" s="112">
        <f ca="1">_xlfn.XLOOKUP(G552&amp;$W$2,BS_CONTROLE[CHAVE],BS_CONTROLE[Quantidade_11],"-")</f>
        <v>1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0</v>
      </c>
      <c r="W553" s="112">
        <f ca="1">_xlfn.XLOOKUP(G553&amp;$W$2,BS_CONTROLE[CHAVE],BS_CONTROLE[Quantidade_11],"-")</f>
        <v>0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0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0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>
        <f ca="1">_xlfn.XLOOKUP(G558&amp;$V$2,BS_CONTROLE[CHAVE],BS_CONTROLE[Quantidade_11],"-")</f>
        <v>0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1</v>
      </c>
      <c r="W559" s="112">
        <f ca="1">_xlfn.XLOOKUP(G559&amp;$W$2,BS_CONTROLE[CHAVE],BS_CONTROLE[Quantidade_11],"-")</f>
        <v>0</v>
      </c>
      <c r="X559" s="112">
        <f ca="1">_xlfn.XLOOKUP(G559&amp;$X$2,BS_CONTROLE[CHAVE],BS_CONTROLE[Quantidade_11],"-")</f>
        <v>1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>
        <f ca="1">_xlfn.XLOOKUP(G560&amp;$V$2,BS_CONTROLE[CHAVE],BS_CONTROLE[Quantidade_11],"-")</f>
        <v>0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>
        <f ca="1">_xlfn.XLOOKUP(G561&amp;$W$2,BS_CONTROLE[CHAVE],BS_CONTROLE[Quantidade_11],"-")</f>
        <v>0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1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2" t="str">
        <f>IF(SP_SUL!N569="","*",SP_SUL!N569)</f>
        <v>ZPT1051</v>
      </c>
      <c r="M567" s="111">
        <f>IF(SP_SUL!J569="","*",SP_SUL!J569)</f>
        <v>54</v>
      </c>
      <c r="N567" s="258">
        <f>IF(SP_SUL!K569="","*",SP_SUL!K569)</f>
        <v>105.3</v>
      </c>
      <c r="O567" s="258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700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2" t="str">
        <f>IF(SP_SUL!N570="","*",SP_SUL!N570)</f>
        <v>-</v>
      </c>
      <c r="M568" s="111" t="str">
        <f>IF(SP_SUL!J570="","*",SP_SUL!J570)</f>
        <v>*</v>
      </c>
      <c r="N568" s="258" t="str">
        <f>IF(SP_SUL!K570="","*",SP_SUL!K570)</f>
        <v>*</v>
      </c>
      <c r="O568" s="258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2" t="str">
        <f>IF(SP_SUL!N571="","*",SP_SUL!N571)</f>
        <v>-</v>
      </c>
      <c r="M569" s="111" t="str">
        <f>IF(SP_SUL!J571="","*",SP_SUL!J571)</f>
        <v>*</v>
      </c>
      <c r="N569" s="258" t="str">
        <f>IF(SP_SUL!K571="","*",SP_SUL!K571)</f>
        <v>*</v>
      </c>
      <c r="O569" s="258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>
        <f ca="1">_xlfn.XLOOKUP(G570&amp;$W$2,BS_CONTROLE[CHAVE],BS_CONTROLE[Quantidade_11],"-")</f>
        <v>60</v>
      </c>
      <c r="X570" s="112">
        <f ca="1">_xlfn.XLOOKUP(G570&amp;$X$2,BS_CONTROLE[CHAVE],BS_CONTROLE[Quantidade_11],"-")</f>
        <v>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>
        <f ca="1">_xlfn.XLOOKUP(G571&amp;$V$2,BS_CONTROLE[CHAVE],BS_CONTROLE[Quantidade_11],"-")</f>
        <v>0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>
        <f ca="1">_xlfn.XLOOKUP(G572&amp;$W$2,BS_CONTROLE[CHAVE],BS_CONTROLE[Quantidade_11],"-")</f>
        <v>0</v>
      </c>
      <c r="X572" s="112" t="str">
        <f ca="1">_xlfn.XLOOKUP(G572&amp;$X$2,BS_CONTROLE[CHAVE],BS_CONTROLE[Quantidade_11],"-")</f>
        <v>-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0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>
        <f ca="1">_xlfn.XLOOKUP(G575&amp;$W$2,BS_CONTROLE[CHAVE],BS_CONTROLE[Quantidade_11],"-")</f>
        <v>0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0</v>
      </c>
      <c r="W577" s="112">
        <f ca="1">_xlfn.XLOOKUP(G577&amp;$W$2,BS_CONTROLE[CHAVE],BS_CONTROLE[Quantidade_11],"-")</f>
        <v>0</v>
      </c>
      <c r="X577" s="112" t="str">
        <f ca="1">_xlfn.XLOOKUP(G577&amp;$X$2,BS_CONTROLE[CHAVE],BS_CONTROLE[Quantidade_11],"-")</f>
        <v>-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0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0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1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2" t="str">
        <f>IF(SP_SUL!N583="","*",SP_SUL!N583)</f>
        <v>-</v>
      </c>
      <c r="M581" s="111" t="str">
        <f>IF(SP_SUL!J583="","*",SP_SUL!J583)</f>
        <v>*</v>
      </c>
      <c r="N581" s="258" t="str">
        <f>IF(SP_SUL!K583="","*",SP_SUL!K583)</f>
        <v>*</v>
      </c>
      <c r="O581" s="258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>
        <f ca="1">_xlfn.XLOOKUP(G583&amp;$W$2,BS_CONTROLE[CHAVE],BS_CONTROLE[Quantidade_11],"-")</f>
        <v>0</v>
      </c>
      <c r="X583" s="112">
        <f ca="1">_xlfn.XLOOKUP(G583&amp;$X$2,BS_CONTROLE[CHAVE],BS_CONTROLE[Quantidade_11],"-")</f>
        <v>1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>
        <f ca="1">_xlfn.XLOOKUP(G585&amp;$V$2,BS_CONTROLE[CHAVE],BS_CONTROLE[Quantidade_11],"-")</f>
        <v>0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>
        <f ca="1">_xlfn.XLOOKUP(G586&amp;$W$2,BS_CONTROLE[CHAVE],BS_CONTROLE[Quantidade_11],"-")</f>
        <v>0</v>
      </c>
      <c r="X586" s="112" t="str">
        <f ca="1">_xlfn.XLOOKUP(G586&amp;$X$2,BS_CONTROLE[CHAVE],BS_CONTROLE[Quantidade_11],"-")</f>
        <v>-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1814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522" sqref="B52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1815</v>
      </c>
      <c r="C2" s="96" t="s">
        <v>859</v>
      </c>
      <c r="D2" s="96" t="s">
        <v>861</v>
      </c>
      <c r="E2" s="96" t="s">
        <v>1816</v>
      </c>
      <c r="F2" s="96" t="s">
        <v>1817</v>
      </c>
      <c r="G2" s="96" t="s">
        <v>1818</v>
      </c>
      <c r="H2" s="96" t="s">
        <v>1819</v>
      </c>
      <c r="I2" s="96" t="s">
        <v>1820</v>
      </c>
      <c r="J2" s="96" t="s">
        <v>1821</v>
      </c>
      <c r="K2" s="131" t="s">
        <v>1822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-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-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OPORTUNIDADE</v>
      </c>
      <c r="C549" s="121">
        <f>IF(SP_SUL!B572="","*",SP_SUL!B572)</f>
        <v>46017</v>
      </c>
      <c r="D549" s="121" t="str">
        <f>IF(SP_SUL!D572="","*",SP_SUL!D572)</f>
        <v>W59</v>
      </c>
      <c r="E549" s="121" t="str">
        <f>IF(SP_SUL!H572="","*",SP_SUL!H572)</f>
        <v>ZYU1</v>
      </c>
      <c r="F549" s="137" t="str">
        <f>IF(SP_SUL!M572="","*",SP_SUL!M572)</f>
        <v>ZER-170</v>
      </c>
      <c r="G549" s="121" t="str">
        <f>IF(SP_SUL!I572="","*",SP_SUL!I572)</f>
        <v>ZYU1</v>
      </c>
      <c r="H549" s="121" t="str">
        <f>IF(SP_SUL!AB572="","*",SP_SUL!AB572)</f>
        <v>FIXO + ESCALA</v>
      </c>
      <c r="I549" s="121" t="str">
        <f>IF(SP_SUL!AC572="","*",SP_SUL!AC572)</f>
        <v>AGD ACIONAMENTO PCM</v>
      </c>
      <c r="J549" s="122">
        <f>IF(SP_SUL!AA572="","*",SP_SUL!AA572)</f>
        <v>1</v>
      </c>
      <c r="K549" s="134">
        <f>IF(SP_SUL!AD572="","*",SP_SUL!AD572)</f>
        <v>0.33333333333333331</v>
      </c>
    </row>
    <row r="550" spans="2:11" s="123" customFormat="1" hidden="1">
      <c r="B550" s="120" t="str">
        <f>IF(SP_SUL!Y573="","*",SP_SUL!Y573)</f>
        <v>OPORTUNIDADE</v>
      </c>
      <c r="C550" s="121">
        <f>IF(SP_SUL!B573="","*",SP_SUL!B573)</f>
        <v>46017</v>
      </c>
      <c r="D550" s="121" t="str">
        <f>IF(SP_SUL!D573="","*",SP_SUL!D573)</f>
        <v>ROGÉRIO (TP-730)</v>
      </c>
      <c r="E550" s="121" t="str">
        <f>IF(SP_SUL!H573="","*",SP_SUL!H573)</f>
        <v>-</v>
      </c>
      <c r="F550" s="137" t="str">
        <f>IF(SP_SUL!M573="","*",SP_SUL!M573)</f>
        <v>ZVK-ZDS</v>
      </c>
      <c r="G550" s="121" t="str">
        <f>IF(SP_SUL!I573="","*",SP_SUL!I573)</f>
        <v>-</v>
      </c>
      <c r="H550" s="121" t="str">
        <f>IF(SP_SUL!AB573="","*",SP_SUL!AB573)</f>
        <v>-</v>
      </c>
      <c r="I550" s="121" t="str">
        <f>IF(SP_SUL!AC573="","*",SP_SUL!AC573)</f>
        <v>*</v>
      </c>
      <c r="J550" s="122" t="str">
        <f>IF(SP_SUL!AA573="","*",SP_SUL!AA573)</f>
        <v>-</v>
      </c>
      <c r="K550" s="134" t="str">
        <f>IF(SP_SUL!AD573="","*",SP_SUL!AD573)</f>
        <v>-</v>
      </c>
    </row>
    <row r="551" spans="2:11" s="123" customFormat="1" hidden="1">
      <c r="B551" s="120" t="str">
        <f>IF(SP_SUL!Y574="","*",SP_SUL!Y574)</f>
        <v>OPORTUNIDADE</v>
      </c>
      <c r="C551" s="121">
        <f>IF(SP_SUL!B574="","*",SP_SUL!B574)</f>
        <v>46017</v>
      </c>
      <c r="D551" s="121" t="str">
        <f>IF(SP_SUL!D574="","*",SP_SUL!D574)</f>
        <v>ROBSON (TF-701)</v>
      </c>
      <c r="E551" s="121" t="str">
        <f>IF(SP_SUL!H574="","*",SP_SUL!H574)</f>
        <v>-</v>
      </c>
      <c r="F551" s="137" t="str">
        <f>IF(SP_SUL!M574="","*",SP_SUL!M574)</f>
        <v>ZYU</v>
      </c>
      <c r="G551" s="121" t="str">
        <f>IF(SP_SUL!I574="","*",SP_SUL!I574)</f>
        <v>-</v>
      </c>
      <c r="H551" s="121" t="str">
        <f>IF(SP_SUL!AB574="","*",SP_SUL!AB574)</f>
        <v>-</v>
      </c>
      <c r="I551" s="121" t="str">
        <f>IF(SP_SUL!AC574="","*",SP_SUL!AC574)</f>
        <v>-</v>
      </c>
      <c r="J551" s="122" t="str">
        <f>IF(SP_SUL!AA574="","*",SP_SUL!AA574)</f>
        <v>-</v>
      </c>
      <c r="K551" s="134" t="str">
        <f>IF(SP_SUL!AD574="","*",SP_SUL!AD574)</f>
        <v>-</v>
      </c>
    </row>
    <row r="552" spans="2:11" s="123" customFormat="1" hidden="1">
      <c r="B552" s="120" t="str">
        <f>IF(SP_SUL!Y575="","*",SP_SUL!Y575)</f>
        <v>OPORTUNIDADE</v>
      </c>
      <c r="C552" s="121">
        <f>IF(SP_SUL!B575="","*",SP_SUL!B575)</f>
        <v>46017</v>
      </c>
      <c r="D552" s="121" t="str">
        <f>IF(SP_SUL!D575="","*",SP_SUL!D575)</f>
        <v>JOSÉ  (TF-521)</v>
      </c>
      <c r="E552" s="121" t="str">
        <f>IF(SP_SUL!H575="","*",SP_SUL!H575)</f>
        <v>ZER169</v>
      </c>
      <c r="F552" s="137" t="str">
        <f>IF(SP_SUL!M575="","*",SP_SUL!M575)</f>
        <v>ZER-170</v>
      </c>
      <c r="G552" s="121" t="str">
        <f>IF(SP_SUL!I575="","*",SP_SUL!I575)</f>
        <v>-</v>
      </c>
      <c r="H552" s="121" t="str">
        <f>IF(SP_SUL!AB575="","*",SP_SUL!AB575)</f>
        <v>-</v>
      </c>
      <c r="I552" s="121" t="str">
        <f>IF(SP_SUL!AC575="","*",SP_SUL!AC575)</f>
        <v>-</v>
      </c>
      <c r="J552" s="122" t="str">
        <f>IF(SP_SUL!AA575="","*",SP_SUL!AA575)</f>
        <v>-</v>
      </c>
      <c r="K552" s="134" t="str">
        <f>IF(SP_SUL!AD575="","*",SP_SUL!AD575)</f>
        <v>-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-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OPORTUNIDADE</v>
      </c>
      <c r="C554" s="121">
        <f>IF(SP_SUL!B577="","*",SP_SUL!B577)</f>
        <v>46017</v>
      </c>
      <c r="D554" s="121" t="str">
        <f>IF(SP_SUL!D577="","*",SP_SUL!D577)</f>
        <v>W60</v>
      </c>
      <c r="E554" s="121" t="str">
        <f>IF(SP_SUL!H577="","*",SP_SUL!H577)</f>
        <v>Z3V3</v>
      </c>
      <c r="F554" s="137" t="str">
        <f>IF(SP_SUL!M577="","*",SP_SUL!M577)</f>
        <v>ZLU-ZWI</v>
      </c>
      <c r="G554" s="121" t="str">
        <f>IF(SP_SUL!I577="","*",SP_SUL!I577)</f>
        <v>ZEM1302</v>
      </c>
      <c r="H554" s="121" t="str">
        <f>IF(SP_SUL!AB577="","*",SP_SUL!AB577)</f>
        <v>FIXO</v>
      </c>
      <c r="I554" s="121" t="str">
        <f>IF(SP_SUL!AC577="","*",SP_SUL!AC577)</f>
        <v>ACIONAMENTO</v>
      </c>
      <c r="J554" s="122" t="str">
        <f>IF(SP_SUL!AA577="","*",SP_SUL!AA577)</f>
        <v>2 (Allan + Danilo)</v>
      </c>
      <c r="K554" s="134">
        <f>IF(SP_SUL!AD577="","*",SP_SUL!AD577)</f>
        <v>0.33333333333333331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-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OPORTUNIDADE</v>
      </c>
      <c r="C556" s="121">
        <f>IF(SP_SUL!B579="","*",SP_SUL!B579)</f>
        <v>46017</v>
      </c>
      <c r="D556" s="121" t="str">
        <f>IF(SP_SUL!D579="","*",SP_SUL!D579)</f>
        <v>DANILO (TP-837)</v>
      </c>
      <c r="E556" s="121" t="str">
        <f>IF(SP_SUL!H579="","*",SP_SUL!H579)</f>
        <v>-</v>
      </c>
      <c r="F556" s="137" t="str">
        <f>IF(SP_SUL!M579="","*",SP_SUL!M579)</f>
        <v>ZLU-ZWI</v>
      </c>
      <c r="G556" s="121" t="str">
        <f>IF(SP_SUL!I579="","*",SP_SUL!I579)</f>
        <v>-</v>
      </c>
      <c r="H556" s="121" t="str">
        <f>IF(SP_SUL!AB579="","*",SP_SUL!AB579)</f>
        <v>-</v>
      </c>
      <c r="I556" s="121" t="str">
        <f>IF(SP_SUL!AC579="","*",SP_SUL!AC579)</f>
        <v>-</v>
      </c>
      <c r="J556" s="122" t="str">
        <f>IF(SP_SUL!AA579="","*",SP_SUL!AA579)</f>
        <v>-</v>
      </c>
      <c r="K556" s="134" t="str">
        <f>IF(SP_SUL!AD579="","*",SP_SUL!AD579)</f>
        <v>-</v>
      </c>
    </row>
    <row r="557" spans="2:11" s="123" customFormat="1" hidden="1">
      <c r="B557" s="120" t="str">
        <f>IF(SP_SUL!Y580="","*",SP_SUL!Y580)</f>
        <v>OPORTUNIDADE</v>
      </c>
      <c r="C557" s="121">
        <f>IF(SP_SUL!B580="","*",SP_SUL!B580)</f>
        <v>46017</v>
      </c>
      <c r="D557" s="121" t="str">
        <f>IF(SP_SUL!D580="","*",SP_SUL!D580)</f>
        <v>WALTER (TP-810)</v>
      </c>
      <c r="E557" s="121" t="str">
        <f>IF(SP_SUL!H580="","*",SP_SUL!H580)</f>
        <v>-</v>
      </c>
      <c r="F557" s="137" t="str">
        <f>IF(SP_SUL!M580="","*",SP_SUL!M580)</f>
        <v>ZWI-ZYQ</v>
      </c>
      <c r="G557" s="121" t="str">
        <f>IF(SP_SUL!I580="","*",SP_SUL!I580)</f>
        <v>-</v>
      </c>
      <c r="H557" s="121" t="str">
        <f>IF(SP_SUL!AB580="","*",SP_SUL!AB580)</f>
        <v>-</v>
      </c>
      <c r="I557" s="121" t="str">
        <f>IF(SP_SUL!AC580="","*",SP_SUL!AC580)</f>
        <v>-</v>
      </c>
      <c r="J557" s="122" t="str">
        <f>IF(SP_SUL!AA580="","*",SP_SUL!AA580)</f>
        <v>-</v>
      </c>
      <c r="K557" s="134" t="str">
        <f>IF(SP_SUL!AD580="","*",SP_SUL!AD580)</f>
        <v>-</v>
      </c>
    </row>
    <row r="558" spans="2:11" s="123" customFormat="1" hidden="1">
      <c r="B558" s="120" t="str">
        <f>IF(SP_SUL!Y581="","*",SP_SUL!Y581)</f>
        <v>OPORTUNIDADE</v>
      </c>
      <c r="C558" s="121">
        <f>IF(SP_SUL!B581="","*",SP_SUL!B581)</f>
        <v>46017</v>
      </c>
      <c r="D558" s="121" t="str">
        <f>IF(SP_SUL!D581="","*",SP_SUL!D581)</f>
        <v>CAIQUE (TP-869)</v>
      </c>
      <c r="E558" s="121" t="str">
        <f>IF(SP_SUL!H581="","*",SP_SUL!H581)</f>
        <v>-</v>
      </c>
      <c r="F558" s="137" t="str">
        <f>IF(SP_SUL!M581="","*",SP_SUL!M581)</f>
        <v>ZWI-ZYQ</v>
      </c>
      <c r="G558" s="121" t="str">
        <f>IF(SP_SUL!I581="","*",SP_SUL!I581)</f>
        <v>-</v>
      </c>
      <c r="H558" s="121" t="str">
        <f>IF(SP_SUL!AB581="","*",SP_SUL!AB581)</f>
        <v>-</v>
      </c>
      <c r="I558" s="121" t="str">
        <f>IF(SP_SUL!AC581="","*",SP_SUL!AC581)</f>
        <v>-</v>
      </c>
      <c r="J558" s="122" t="str">
        <f>IF(SP_SUL!AA581="","*",SP_SUL!AA581)</f>
        <v>-</v>
      </c>
      <c r="K558" s="134" t="str">
        <f>IF(SP_SUL!AD581="","*",SP_SUL!AD581)</f>
        <v>-</v>
      </c>
    </row>
    <row r="559" spans="2:11" s="123" customFormat="1" hidden="1">
      <c r="B559" s="120" t="str">
        <f>IF(SP_SUL!Y582="","*",SP_SUL!Y582)</f>
        <v>OPORTUNIDADE</v>
      </c>
      <c r="C559" s="121">
        <f>IF(SP_SUL!B582="","*",SP_SUL!B582)</f>
        <v>46017</v>
      </c>
      <c r="D559" s="121" t="str">
        <f>IF(SP_SUL!D582="","*",SP_SUL!D582)</f>
        <v>V89</v>
      </c>
      <c r="E559" s="121" t="str">
        <f>IF(SP_SUL!H582="","*",SP_SUL!H582)</f>
        <v>ZEM1302</v>
      </c>
      <c r="F559" s="137" t="str">
        <f>IF(SP_SUL!M582="","*",SP_SUL!M582)</f>
        <v>ZYQ-ZEM</v>
      </c>
      <c r="G559" s="121" t="str">
        <f>IF(SP_SUL!I582="","*",SP_SUL!I582)</f>
        <v>ZEM1302</v>
      </c>
      <c r="H559" s="121" t="str">
        <f>IF(SP_SUL!AB582="","*",SP_SUL!AB582)</f>
        <v>FIXO</v>
      </c>
      <c r="I559" s="121" t="str">
        <f>IF(SP_SUL!AC582="","*",SP_SUL!AC582)</f>
        <v>ACIONAMENTO</v>
      </c>
      <c r="J559" s="122">
        <f>IF(SP_SUL!AA582="","*",SP_SUL!AA582)</f>
        <v>1</v>
      </c>
      <c r="K559" s="134">
        <f>IF(SP_SUL!AD582="","*",SP_SUL!AD582)</f>
        <v>0.33333333333333331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-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OPORTUNIDADE</v>
      </c>
      <c r="C561" s="121">
        <f>IF(SP_SUL!B584="","*",SP_SUL!B584)</f>
        <v>46017</v>
      </c>
      <c r="D561" s="121" t="str">
        <f>IF(SP_SUL!D584="","*",SP_SUL!D584)</f>
        <v>W96</v>
      </c>
      <c r="E561" s="121" t="str">
        <f>IF(SP_SUL!H584="","*",SP_SUL!H584)</f>
        <v>Z3VZEV</v>
      </c>
      <c r="F561" s="137" t="str">
        <f>IF(SP_SUL!M584="","*",SP_SUL!M584)</f>
        <v>ZXW-ZEZ</v>
      </c>
      <c r="G561" s="121" t="str">
        <f>IF(SP_SUL!I584="","*",SP_SUL!I584)</f>
        <v>Z3VZEV</v>
      </c>
      <c r="H561" s="121" t="str">
        <f>IF(SP_SUL!AB584="","*",SP_SUL!AB584)</f>
        <v>FIXO</v>
      </c>
      <c r="I561" s="121" t="str">
        <f>IF(SP_SUL!AC584="","*",SP_SUL!AC584)</f>
        <v>ACIONAMENTO</v>
      </c>
      <c r="J561" s="122">
        <f>IF(SP_SUL!AA584="","*",SP_SUL!AA584)</f>
        <v>2</v>
      </c>
      <c r="K561" s="134">
        <f>IF(SP_SUL!AD584="","*",SP_SUL!AD584)</f>
        <v>0.27083333333333331</v>
      </c>
    </row>
    <row r="562" spans="2:11" s="123" customFormat="1" hidden="1">
      <c r="B562" s="120" t="str">
        <f>IF(SP_SUL!Y585="","*",SP_SUL!Y585)</f>
        <v>OPORTUNIDADE</v>
      </c>
      <c r="C562" s="121">
        <f>IF(SP_SUL!B585="","*",SP_SUL!B585)</f>
        <v>46017</v>
      </c>
      <c r="D562" s="121" t="str">
        <f>IF(SP_SUL!D585="","*",SP_SUL!D585)</f>
        <v>W61</v>
      </c>
      <c r="E562" s="121" t="str">
        <f>IF(SP_SUL!H585="","*",SP_SUL!H585)</f>
        <v>K67ZEV1</v>
      </c>
      <c r="F562" s="137" t="str">
        <f>IF(SP_SUL!M585="","*",SP_SUL!M585)</f>
        <v>ZXW-ZEZ</v>
      </c>
      <c r="G562" s="121" t="str">
        <f>IF(SP_SUL!I585="","*",SP_SUL!I585)</f>
        <v>K67ZEV1</v>
      </c>
      <c r="H562" s="121" t="str">
        <f>IF(SP_SUL!AB585="","*",SP_SUL!AB585)</f>
        <v>FIXO</v>
      </c>
      <c r="I562" s="121" t="str">
        <f>IF(SP_SUL!AC585="","*",SP_SUL!AC585)</f>
        <v>ACIONAMENTO</v>
      </c>
      <c r="J562" s="122">
        <f>IF(SP_SUL!AA585="","*",SP_SUL!AA585)</f>
        <v>1</v>
      </c>
      <c r="K562" s="134">
        <f>IF(SP_SUL!AD585="","*",SP_SUL!AD585)</f>
        <v>0.27083333333333331</v>
      </c>
    </row>
    <row r="563" spans="2:11" s="123" customFormat="1" hidden="1">
      <c r="B563" s="120" t="str">
        <f>IF(SP_SUL!Y586="","*",SP_SUL!Y586)</f>
        <v>OPORTUNIDADE</v>
      </c>
      <c r="C563" s="121">
        <f>IF(SP_SUL!B586="","*",SP_SUL!B586)</f>
        <v>46017</v>
      </c>
      <c r="D563" s="121" t="str">
        <f>IF(SP_SUL!D586="","*",SP_SUL!D586)</f>
        <v>ANTONI  (TP-720)</v>
      </c>
      <c r="E563" s="121" t="str">
        <f>IF(SP_SUL!H586="","*",SP_SUL!H586)</f>
        <v>-</v>
      </c>
      <c r="F563" s="137" t="str">
        <f>IF(SP_SUL!M586="","*",SP_SUL!M586)</f>
        <v>ZDC-ZXW</v>
      </c>
      <c r="G563" s="121" t="str">
        <f>IF(SP_SUL!I586="","*",SP_SUL!I586)</f>
        <v>-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OPORTUNIDADE</v>
      </c>
      <c r="C564" s="121">
        <f>IF(SP_SUL!B587="","*",SP_SUL!B587)</f>
        <v>46017</v>
      </c>
      <c r="D564" s="121" t="str">
        <f>IF(SP_SUL!D587="","*",SP_SUL!D587)</f>
        <v>EDSON (TP-719)</v>
      </c>
      <c r="E564" s="121" t="str">
        <f>IF(SP_SUL!H587="","*",SP_SUL!H587)</f>
        <v>-</v>
      </c>
      <c r="F564" s="137" t="str">
        <f>IF(SP_SUL!M587="","*",SP_SUL!M587)</f>
        <v>105-ZGP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OPORTUNIDADE</v>
      </c>
      <c r="C565" s="121">
        <f>IF(SP_SUL!B588="","*",SP_SUL!B588)</f>
        <v>46017</v>
      </c>
      <c r="D565" s="121" t="str">
        <f>IF(SP_SUL!D588="","*",SP_SUL!D588)</f>
        <v>JACIANO (TF-674)</v>
      </c>
      <c r="E565" s="121" t="str">
        <f>IF(SP_SUL!H588="","*",SP_SUL!H588)</f>
        <v>-</v>
      </c>
      <c r="F565" s="137" t="str">
        <f>IF(SP_SUL!M588="","*",SP_SUL!M588)</f>
        <v>PAT-ZGM</v>
      </c>
      <c r="G565" s="121" t="str">
        <f>IF(SP_SUL!I588="","*",SP_SUL!I588)</f>
        <v>-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OPORTUNIDADE</v>
      </c>
      <c r="C566" s="121">
        <f>IF(SP_SUL!B589="","*",SP_SUL!B589)</f>
        <v>46017</v>
      </c>
      <c r="D566" s="121" t="str">
        <f>IF(SP_SUL!D589="","*",SP_SUL!D589)</f>
        <v>V85</v>
      </c>
      <c r="E566" s="121" t="str">
        <f>IF(SP_SUL!H589="","*",SP_SUL!H589)</f>
        <v>109ZPT2</v>
      </c>
      <c r="F566" s="137" t="str">
        <f>IF(SP_SUL!M589="","*",SP_SUL!M589)</f>
        <v>ZGM1</v>
      </c>
      <c r="G566" s="121" t="str">
        <f>IF(SP_SUL!I589="","*",SP_SUL!I589)</f>
        <v>ZPTZDR</v>
      </c>
      <c r="H566" s="121" t="str">
        <f>IF(SP_SUL!AB589="","*",SP_SUL!AB589)</f>
        <v>FIXO</v>
      </c>
      <c r="I566" s="121" t="str">
        <f>IF(SP_SUL!AC589="","*",SP_SUL!AC589)</f>
        <v>ACIONAMENTO</v>
      </c>
      <c r="J566" s="122">
        <f>IF(SP_SUL!AA589="","*",SP_SUL!AA589)</f>
        <v>1</v>
      </c>
      <c r="K566" s="134">
        <f>IF(SP_SUL!AD589="","*",SP_SUL!AD589)</f>
        <v>0.33333333333333331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-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-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-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-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-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-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-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-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-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-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-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23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2025-12-25T17:57:17Z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