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52" documentId="120_S{118792C3-22EF-5104-A093-F22BFE3913F3}" xr6:coauthVersionLast="47" xr6:coauthVersionMax="47" xr10:uidLastSave="{C4AE252D-7879-44EC-9817-EC9C00A6F2E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 s="1"/>
  <c r="M55" i="1" a="1"/>
  <c r="M55" i="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N65" i="1" a="1"/>
  <c r="N65" i="1" s="1"/>
  <c r="M65" i="1" a="1"/>
  <c r="M65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G55" i="10"/>
  <c r="G56" i="10"/>
  <c r="G57" i="10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G64" i="10"/>
  <c r="M64" i="1" a="1"/>
  <c r="M64" i="1"/>
  <c r="G65" i="10" s="1"/>
  <c r="G66" i="10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L50" i="11"/>
  <c r="L51" i="11"/>
  <c r="L52" i="1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L59" i="11"/>
  <c r="N64" i="1" a="1"/>
  <c r="N64" i="1" s="1"/>
  <c r="L60" i="11" s="1"/>
  <c r="L61" i="1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0" i="11" s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7" i="1"/>
  <c r="AM649" i="1"/>
  <c r="AM650" i="1"/>
  <c r="AM653" i="1"/>
  <c r="AM655" i="1"/>
  <c r="AM671" i="1"/>
  <c r="AM674" i="1"/>
  <c r="AM676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2" i="1" l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1" i="1"/>
  <c r="BQ58" i="1"/>
  <c r="BQ55" i="1"/>
  <c r="BQ52" i="1"/>
  <c r="BQ48" i="1"/>
  <c r="BQ45" i="1"/>
  <c r="BQ27" i="1"/>
  <c r="BQ64" i="1"/>
  <c r="G702" i="10"/>
  <c r="AM701" i="1"/>
  <c r="G662" i="10"/>
  <c r="AM661" i="1"/>
  <c r="L662" i="10" s="1"/>
  <c r="G669" i="10"/>
  <c r="AM668" i="1"/>
  <c r="N669" i="10" s="1"/>
  <c r="G663" i="10"/>
  <c r="AM662" i="1"/>
  <c r="G660" i="10"/>
  <c r="AM659" i="1"/>
  <c r="N660" i="10" s="1"/>
  <c r="G647" i="10"/>
  <c r="AM646" i="1"/>
  <c r="L647" i="10" s="1"/>
  <c r="G739" i="10"/>
  <c r="AM738" i="1"/>
  <c r="N739" i="10" s="1"/>
  <c r="G721" i="10"/>
  <c r="AM720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L663" i="10"/>
  <c r="N663" i="10"/>
  <c r="N662" i="10"/>
  <c r="L660" i="10"/>
  <c r="L656" i="10"/>
  <c r="N656" i="10"/>
  <c r="L654" i="10"/>
  <c r="N654" i="10"/>
  <c r="L651" i="10"/>
  <c r="N651" i="10"/>
  <c r="L650" i="10"/>
  <c r="N650" i="10"/>
  <c r="L648" i="10"/>
  <c r="N648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721" i="10" l="1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<sst xmlns="http://schemas.openxmlformats.org/spreadsheetml/2006/main" count="4838" uniqueCount="1250">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</sst>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T50" activePane="topRight" state="frozen"/>
      <selection pane="topRight" activeCell="V54" sqref="V54:W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7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(TP-850)45965</v>
      </c>
      <c r="B54" s="114">
        <v>45965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145965</v>
      </c>
      <c r="B55" s="114">
        <v>45965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(TP-697)45965</v>
      </c>
      <c r="B56" s="114">
        <v>45965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1228</v>
      </c>
      <c r="W65" s="117" t="s">
        <v>1229</v>
      </c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 t="e">
        <f>IF(#REF!="","*",IFERROR(IF(ISODD(COUNT(AS65:AX65)),"ERRO",SUM((AT65-AS65),(AV65-AU65),(AX65-AW65))),"ERRO"))</f>
        <v>#REF!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147" t="str">
        <f t="shared" si="1"/>
        <v/>
      </c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147" t="str">
        <f t="shared" si="1"/>
        <v/>
      </c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4:D99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F64:F99 F101:F115 F416:F788 F790 F117:F414 AI6:AI787 AJ64 F6:F62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1230</v>
      </c>
      <c r="V1" s="288"/>
      <c r="W1" s="288"/>
    </row>
    <row r="2" spans="1:23" s="91" customFormat="1">
      <c r="A2" s="94" t="s">
        <v>1231</v>
      </c>
      <c r="B2" s="94" t="s">
        <v>1232</v>
      </c>
      <c r="C2" s="94" t="s">
        <v>511</v>
      </c>
      <c r="D2" s="95" t="s">
        <v>1064</v>
      </c>
      <c r="E2" s="95" t="s">
        <v>1065</v>
      </c>
      <c r="F2" s="95" t="s">
        <v>1233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1234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SP NORTE</v>
      </c>
      <c r="E50" s="171" t="str">
        <f>IF(SP_NORTE!T54="","*",SP_NORTE!T54)</f>
        <v>TMI-ZEB</v>
      </c>
      <c r="F50" s="180">
        <f>IF(SP_NORTE!B54="","*",SP_NORTE!B54)</f>
        <v>45965</v>
      </c>
      <c r="G50" s="180" t="str">
        <f>IF(SP_NORTE!D54="","*",SP_NORTE!D54)</f>
        <v>JOVÂNIO (TP-850)</v>
      </c>
      <c r="H50" s="180" t="str">
        <f>IF(SP_NORTE!F54="","*",SP_NORTE!F54)</f>
        <v>PDM - SOLDA</v>
      </c>
      <c r="I50" s="180" t="str">
        <f>IF(SP_NORTE!H54="","*",SP_NORTE!H54)</f>
        <v>ZJAN</v>
      </c>
      <c r="J50" s="180" t="str">
        <f>IF(SP_NORTE!I54="","*",SP_NORTE!I54)</f>
        <v>-</v>
      </c>
      <c r="K50" s="171" t="str">
        <f>IF(SP_NORTE!M54="","*",SP_NORTE!M54)</f>
        <v>ZJA-N</v>
      </c>
      <c r="L50" s="171" t="str">
        <f>IF(SP_NORTE!N54="","*",SP_NORTE!N54)</f>
        <v>ZJAN</v>
      </c>
      <c r="M50" s="172">
        <f>IF(SP_NORTE!J54="","*",SP_NORTE!J54)</f>
        <v>73</v>
      </c>
      <c r="N50" s="179">
        <f>IF(SP_NORTE!K54="","*",SP_NORTE!K54)</f>
        <v>373.68</v>
      </c>
      <c r="O50" s="179" t="str">
        <f>IF(SP_NORTE!L54="","*",SP_NORTE!L54)</f>
        <v>-</v>
      </c>
      <c r="P50" s="178">
        <f>IF(SP_NORTE!O54="","*",SP_NORTE!O54)</f>
        <v>0.35416666666666669</v>
      </c>
      <c r="Q50" s="178">
        <f>IF(SP_NORTE!P54="","*",SP_NORTE!P54)</f>
        <v>6.25E-2</v>
      </c>
      <c r="R50" s="180" t="str">
        <f>IF(SP_NORTE!Q54="","*",CONCATENATE(SP_NORTE!Q54," ",SP_NORTE!R54))</f>
        <v>1 Nº DE SOLDA</v>
      </c>
      <c r="S50" s="180" t="str">
        <f>IF(SP_NORTE!V54="","*",SP_NORTE!V54)</f>
        <v>Jovânio</v>
      </c>
      <c r="T50" s="180" t="str">
        <f>IF(SP_NORTE!W54="","*",SP_NORTE!W54)</f>
        <v>Solda - Condicionado à temperatura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SP NORTE</v>
      </c>
      <c r="E51" s="171" t="str">
        <f>IF(SP_NORTE!T55="","*",SP_NORTE!T55)</f>
        <v>TMI-ZEB</v>
      </c>
      <c r="F51" s="180">
        <f>IF(SP_NORTE!B55="","*",SP_NORTE!B55)</f>
        <v>45965</v>
      </c>
      <c r="G51" s="180" t="str">
        <f>IF(SP_NORTE!D55="","*",SP_NORTE!D55)</f>
        <v>EXPANSÃO TURMA 1</v>
      </c>
      <c r="H51" s="180" t="str">
        <f>IF(SP_NORTE!F55="","*",SP_NORTE!F55)</f>
        <v>EXPANSÃO - OUTRA ATIVIDADE</v>
      </c>
      <c r="I51" s="180" t="str">
        <f>IF(SP_NORTE!H55="","*",SP_NORTE!H55)</f>
        <v>ZCF1</v>
      </c>
      <c r="J51" s="180" t="str">
        <f>IF(SP_NORTE!I55="","*",SP_NORTE!I55)</f>
        <v>-</v>
      </c>
      <c r="K51" s="171" t="str">
        <f>IF(SP_NORTE!M55="","*",SP_NORTE!M55)</f>
        <v>ZCF</v>
      </c>
      <c r="L51" s="171" t="str">
        <f>IF(SP_NORTE!N55="","*",SP_NORTE!N55)</f>
        <v>ZCF1</v>
      </c>
      <c r="M51" s="172">
        <f>IF(SP_NORTE!J55="","*",SP_NORTE!J55)</f>
        <v>73</v>
      </c>
      <c r="N51" s="179">
        <f>IF(SP_NORTE!K55="","*",SP_NORTE!K55)</f>
        <v>295.25</v>
      </c>
      <c r="O51" s="179" t="str">
        <f>IF(SP_NORTE!L55="","*",SP_NORTE!L55)</f>
        <v>-</v>
      </c>
      <c r="P51" s="178">
        <f>IF(SP_NORTE!O55="","*",SP_NORTE!O55)</f>
        <v>0.33333333333333331</v>
      </c>
      <c r="Q51" s="178">
        <f>IF(SP_NORTE!P55="","*",SP_NORTE!P55)</f>
        <v>8.3333333333333329E-2</v>
      </c>
      <c r="R51" s="180" t="str">
        <f>IF(SP_NORTE!Q55="","*",CONCATENATE(SP_NORTE!Q55," ",SP_NORTE!R55))</f>
        <v>1 BINÁRIO</v>
      </c>
      <c r="S51" s="180" t="str">
        <f>IF(SP_NORTE!V55="","*",SP_NORTE!V55)</f>
        <v>Jussimar</v>
      </c>
      <c r="T51" s="180" t="str">
        <f>IF(SP_NORTE!W55="","*",SP_NORTE!W55)</f>
        <v>Montagem de AMV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SP NORTE</v>
      </c>
      <c r="E52" s="171" t="str">
        <f>IF(SP_NORTE!T56="","*",SP_NORTE!T56)</f>
        <v>TMI-ZEB</v>
      </c>
      <c r="F52" s="180">
        <f>IF(SP_NORTE!B56="","*",SP_NORTE!B56)</f>
        <v>45965</v>
      </c>
      <c r="G52" s="180" t="str">
        <f>IF(SP_NORTE!D56="","*",SP_NORTE!D56)</f>
        <v>JULIO (TP-697)</v>
      </c>
      <c r="H52" s="180" t="str">
        <f>IF(SP_NORTE!F56="","*",SP_NORTE!F56)</f>
        <v>PDM - SOLDA</v>
      </c>
      <c r="I52" s="180" t="str">
        <f>IF(SP_NORTE!H56="","*",SP_NORTE!H56)</f>
        <v>ZKYN</v>
      </c>
      <c r="J52" s="180" t="str">
        <f>IF(SP_NORTE!I56="","*",SP_NORTE!I56)</f>
        <v>-</v>
      </c>
      <c r="K52" s="171" t="str">
        <f>IF(SP_NORTE!M56="","*",SP_NORTE!M56)</f>
        <v>ZKY-N</v>
      </c>
      <c r="L52" s="171" t="str">
        <f>IF(SP_NORTE!N56="","*",SP_NORTE!N56)</f>
        <v>ZKYN</v>
      </c>
      <c r="M52" s="172">
        <f>IF(SP_NORTE!J56="","*",SP_NORTE!J56)</f>
        <v>73</v>
      </c>
      <c r="N52" s="179">
        <f>IF(SP_NORTE!K56="","*",SP_NORTE!K56)</f>
        <v>278.05</v>
      </c>
      <c r="O52" s="179" t="str">
        <f>IF(SP_NORTE!L56="","*",SP_NORTE!L56)</f>
        <v>-</v>
      </c>
      <c r="P52" s="178">
        <f>IF(SP_NORTE!O56="","*",SP_NORTE!O56)</f>
        <v>0.35416666666666669</v>
      </c>
      <c r="Q52" s="178">
        <f>IF(SP_NORTE!P56="","*",SP_NORTE!P56)</f>
        <v>6.25E-2</v>
      </c>
      <c r="R52" s="180" t="str">
        <f>IF(SP_NORTE!Q56="","*",CONCATENATE(SP_NORTE!Q56," ",SP_NORTE!R56))</f>
        <v>1 Nº DE SOLDA</v>
      </c>
      <c r="S52" s="180" t="str">
        <f>IF(SP_NORTE!V56="","*",SP_NORTE!V56)</f>
        <v>Júlio</v>
      </c>
      <c r="T52" s="180" t="str">
        <f>IF(SP_NORTE!W56="","*",SP_NORTE!W56)</f>
        <v>Solda - Condicionado à temperatura (ZKY-N)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>
        <f>IF(SP_NORTE!B65="","*",SP_NORTE!B65)</f>
        <v>45966</v>
      </c>
      <c r="G59" s="180" t="str">
        <f>IF(SP_NORTE!D65="","*",SP_NORTE!D65)</f>
        <v>RAFAEL (TP-695)</v>
      </c>
      <c r="H59" s="180" t="str">
        <f>IF(SP_NORTE!F65="","*",SP_NORTE!F65)</f>
        <v>PDM - ALÍVIO DE TENSÃO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*</v>
      </c>
      <c r="L59" s="171" t="str">
        <f>IF(SP_NORTE!N63="","*",SP_NORTE!N63)</f>
        <v>*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SP NORTE</v>
      </c>
      <c r="E60" s="171" t="str">
        <f>IF(SP_NORTE!T64="","*",SP_NORTE!T64)</f>
        <v>ZEB-ZCZ</v>
      </c>
      <c r="F60" s="180">
        <f>IF(SP_NORTE!B64="","*",SP_NORTE!B64)</f>
        <v>45966</v>
      </c>
      <c r="G60" s="180" t="str">
        <f>IF(SP_NORTE!D64="","*",SP_NORTE!D64)</f>
        <v>PEDRO (TP-696)</v>
      </c>
      <c r="H60" s="180" t="str">
        <f>IF(SP_NORTE!F64="","*",SP_NORTE!F64)</f>
        <v>PDM - SOLDA</v>
      </c>
      <c r="I60" s="180" t="str">
        <f>IF(SP_NORTE!H64="","*",SP_NORTE!H64)</f>
        <v>ZGB1</v>
      </c>
      <c r="J60" s="180" t="str">
        <f>IF(SP_NORTE!I64="","*",SP_NORTE!I64)</f>
        <v>-</v>
      </c>
      <c r="K60" s="171" t="str">
        <f>IF(SP_NORTE!M64="","*",SP_NORTE!M64)</f>
        <v>ZGB</v>
      </c>
      <c r="L60" s="171" t="str">
        <f>IF(SP_NORTE!N64="","*",SP_NORTE!N64)</f>
        <v>ZGB1</v>
      </c>
      <c r="M60" s="172">
        <f>IF(SP_NORTE!J64="","*",SP_NORTE!J64)</f>
        <v>73</v>
      </c>
      <c r="N60" s="179">
        <f>IF(SP_NORTE!K64="","*",SP_NORTE!K64)</f>
        <v>212</v>
      </c>
      <c r="O60" s="179" t="str">
        <f>IF(SP_NORTE!L64="","*",SP_NORTE!L64)</f>
        <v>-</v>
      </c>
      <c r="P60" s="178">
        <f>IF(SP_NORTE!O64="","*",SP_NORTE!O64)</f>
        <v>0.375</v>
      </c>
      <c r="Q60" s="178">
        <f>IF(SP_NORTE!P64="","*",SP_NORTE!P64)</f>
        <v>0.125</v>
      </c>
      <c r="R60" s="180" t="str">
        <f>IF(SP_NORTE!Q64="","*",CONCATENATE(SP_NORTE!Q64," ",SP_NORTE!R64))</f>
        <v>2 Nº DE SOLDA</v>
      </c>
      <c r="S60" s="180" t="str">
        <f>IF(SP_NORTE!V64="","*",SP_NORTE!V64)</f>
        <v>Pedro</v>
      </c>
      <c r="T60" s="180" t="str">
        <f>IF(SP_NORTE!W64="","*",SP_NORTE!W64)</f>
        <v>Solda - Condicionado à temperatura</v>
      </c>
      <c r="U60" s="169">
        <f ca="1">_xlfn.XLOOKUP(G60&amp;$U$2,BS_CONTROLE[CHAVE],BS_CONTROLE[Quantidade_11],"-")</f>
        <v>0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 t="e">
        <f>IF(SP_NORTE!#REF!="","*",SP_NORTE!#REF!)</f>
        <v>#REF!</v>
      </c>
      <c r="G61" s="180" t="e">
        <f>IF(SP_NORTE!#REF!="","*",SP_NORTE!#REF!)</f>
        <v>#REF!</v>
      </c>
      <c r="H61" s="180" t="e">
        <f>IF(SP_NORTE!#REF!="","*",SP_NORTE!#REF!)</f>
        <v>#REF!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211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0.16666666666666666</v>
      </c>
      <c r="R61" s="180" t="str">
        <f>IF(SP_NORTE!Q65="","*",CONCATENATE(SP_NORTE!Q65," ",SP_NORTE!R65))</f>
        <v>450 M</v>
      </c>
      <c r="S61" s="180" t="str">
        <f>IF(SP_NORTE!V65="","*",SP_NORTE!V65)</f>
        <v>Nelson</v>
      </c>
      <c r="T61" s="180" t="str">
        <f>IF(SP_NORTE!W65="","*",SP_NORTE!W65)</f>
        <v>PDM - Alívio de tensão</v>
      </c>
      <c r="U61" s="169" t="e">
        <f ca="1">_xlfn.XLOOKUP(G61&amp;$U$2,BS_CONTROLE[CHAVE],BS_CONTROLE[Quantidade_11],"-")</f>
        <v>#REF!</v>
      </c>
      <c r="V61" s="169" t="e">
        <f ca="1">_xlfn.XLOOKUP(G61&amp;$V$2,BS_CONTROLE[CHAVE],BS_CONTROLE[Quantidade_11],"-")</f>
        <v>#REF!</v>
      </c>
      <c r="W61" s="169" t="e">
        <f ca="1">_xlfn.XLOOKUP(G61&amp;$W$2,BS_CONTROLE[CHAVE],BS_CONTROLE[Quantidade_11],"-")</f>
        <v>#REF!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1236</v>
      </c>
      <c r="D5" s="290"/>
      <c r="E5" s="290"/>
      <c r="F5" s="290"/>
      <c r="G5" s="290"/>
      <c r="H5" s="290"/>
      <c r="I5" s="290"/>
      <c r="J5" s="291"/>
      <c r="K5" s="292" t="s">
        <v>1237</v>
      </c>
      <c r="L5" s="293"/>
      <c r="M5" s="293"/>
      <c r="N5" s="293"/>
      <c r="O5" s="294" t="s">
        <v>1238</v>
      </c>
      <c r="P5" s="295"/>
    </row>
    <row r="6" spans="1:16" s="81" customFormat="1" ht="15" customHeight="1">
      <c r="A6" s="73" t="s">
        <v>1233</v>
      </c>
      <c r="B6" s="82" t="s">
        <v>1232</v>
      </c>
      <c r="C6" s="83" t="s">
        <v>1064</v>
      </c>
      <c r="D6" s="84" t="s">
        <v>1065</v>
      </c>
      <c r="E6" s="83" t="s">
        <v>1239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1240</v>
      </c>
      <c r="M6" s="87" t="s">
        <v>710</v>
      </c>
      <c r="N6" s="88" t="s">
        <v>1059</v>
      </c>
      <c r="O6" s="204" t="s">
        <v>1102</v>
      </c>
      <c r="P6" s="149" t="s">
        <v>1241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45965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45965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45965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*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*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1242</v>
      </c>
      <c r="C2" s="134" t="s">
        <v>1049</v>
      </c>
      <c r="D2" s="83" t="s">
        <v>1051</v>
      </c>
      <c r="E2" s="83" t="s">
        <v>1243</v>
      </c>
      <c r="F2" s="111" t="s">
        <v>1244</v>
      </c>
      <c r="G2" s="83" t="s">
        <v>1245</v>
      </c>
      <c r="H2" s="83" t="s">
        <v>1246</v>
      </c>
      <c r="I2" s="83" t="s">
        <v>1247</v>
      </c>
      <c r="J2" s="83" t="s">
        <v>1248</v>
      </c>
      <c r="K2" s="85" t="s">
        <v>1249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45965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45965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45965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2025-11-04T16:57:34Z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