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905" documentId="120_S{118792C3-22EF-5104-A093-F22BFE3913F3}" xr6:coauthVersionLast="47" xr6:coauthVersionMax="47" xr10:uidLastSave="{B83F0DDC-7CEE-4009-87B7-8585E0627E8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<sst xmlns="http://schemas.openxmlformats.org/spreadsheetml/2006/main" count="5700" uniqueCount="1404">
  <si>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</si>
  <si>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</si>
  <si>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</si>
  <si>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</si>
  <si>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</si>
  <si>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</si>
  <si>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</si>
  <si>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</si>
  <si>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</si>
  <si>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</si>
  <si>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</si>
  <si>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</si>
  <si>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</si>
  <si>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</si>
  <si>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</si>
  <si>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</si>
  <si>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</si>
  <si>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</si>
  <si>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</si>
  <si>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</si>
  <si>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</si>
  <si>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</si>
  <si>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</si>
  <si>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</si>
  <si>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</si>
  <si>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</si>
  <si>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</si>
  <si>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</si>
  <si>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</si>
  <si>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</si>
  <si>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</si>
  <si>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</si>
  <si>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</si>
  <si>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</si>
  <si>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</si>
  <si>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</si>
  <si>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</si>
  <si>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</si>
  <si>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</si>
  <si>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</si>
  <si>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</si>
  <si>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</si>
  <si>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</si>
  <si>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</si>
  <si>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</si>
  <si>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</si>
  <si>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</si>
  <si>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</si>
  <si>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</si>
  <si>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</si>
  <si>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</si>
  <si>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</si>
  <si>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</si>
  <si>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</si>
  <si>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</si>
  <si>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</si>
  <si>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</si>
  <si>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</si>
  <si>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</si>
  <si>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</si>
  <si>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</si>
  <si>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</si>
  <si>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</si>
  <si>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</si>
  <si>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</si>
  <si>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</si>
  <si>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</si>
  <si>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</si>
  <si>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</si>
  <si>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</si>
  <si>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</si>
  <si>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</si>
  <si>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</si>
  <si>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</si>
  <si>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</si>
  <si>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</si>
  <si>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</si>
  <si>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</si>
  <si>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</si>
  <si>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</si>
  <si>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</si>
  <si>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</si>
  <si>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</si>
  <si>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</si>
  <si>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</si>
  <si>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</si>
  <si>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</si>
  <si>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</si>
  <si>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</si>
  <si>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</si>
  <si>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</si>
  <si>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</si>
  <si>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</si>
  <si>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</si>
  <si>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</si>
  <si>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</si>
  <si>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</si>
  <si>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</si>
  <si>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</si>
  <si>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</si>
  <si>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</si>
  <si>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</si>
  <si>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</si>
  <si>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</si>
  <si>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</si>
  <si>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</si>
  <si>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</si>
  <si>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</si>
  <si>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</si>
  <si>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</si>
  <si>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</si>
  <si>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</si>
  <si>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</si>
  <si>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</si>
  <si>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</si>
  <si>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</si>
  <si>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</si>
  <si>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</si>
  <si>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</si>
  <si>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</si>
  <si>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</si>
  <si>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</si>
  <si>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</si>
  <si>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</si>
  <si>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</si>
  <si>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</si>
  <si>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</si>
  <si>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</si>
  <si>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</si>
  <si>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</si>
  <si>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</si>
  <si>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</si>
  <si>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</si>
  <si>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</si>
  <si>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</si>
  <si>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</si>
  <si>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</si>
  <si>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</si>
  <si>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</si>
  <si>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</si>
  <si>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</si>
  <si>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</si>
  <si>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</si>
  <si>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</si>
  <si>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</si>
  <si>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</si>
  <si>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</si>
  <si>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</si>
  <si>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</si>
  <si>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</si>
  <si>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</si>
  <si>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</si>
  <si>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</si>
  <si>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</si>
  <si>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</si>
  <si>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</si>
  <si>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</si>
  <si>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</si>
  <si>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</si>
  <si>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</si>
  <si>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</si>
  <si>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</si>
  <si>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</si>
  <si>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</si>
  <si>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</si>
  <si>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</si>
  <si>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</si>
  <si>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</si>
  <si>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</si>
  <si>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</si>
  <si>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</si>
  <si>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</si>
  <si>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</si>
  <si>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</si>
  <si>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</si>
  <si>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</si>
  <si>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</si>
  <si>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</si>
  <si>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</si>
  <si>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</si>
  <si>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</si>
  <si>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</si>
  <si>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</si>
  <si>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</si>
  <si>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</si>
  <si>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</si>
  <si>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</si>
  <si>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</si>
  <si>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</si>
  <si>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</si>
  <si>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</si>
  <si>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</si>
  <si>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</si>
  <si>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</si>
  <si>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</si>
  <si>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</si>
  <si>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</si>
  <si>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</si>
  <si>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</si>
  <si>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</si>
  <si>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</si>
  <si>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</si>
  <si>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</si>
  <si>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</si>
  <si>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</si>
  <si>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</si>
  <si>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</si>
  <si>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</si>
  <si>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</si>
  <si>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</si>
  <si>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</si>
  <si>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</si>
  <si>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</si>
  <si>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</si>
  <si>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</si>
  <si>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</si>
  <si>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</si>
  <si>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</si>
  <si>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</si>
  <si>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</si>
  <si>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</si>
  <si>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</si>
  <si>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</si>
  <si>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</si>
  <si>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</si>
  <si>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</si>
  <si>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</si>
  <si>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</si>
  <si>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</si>
  <si>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</si>
  <si>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</si>
  <si>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</si>
  <si>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</si>
  <si>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</si>
  <si>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</si>
  <si>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</si>
  <si>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</si>
  <si>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</si>
  <si>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</si>
  <si>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</si>
  <si>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</si>
  <si>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</si>
  <si>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</si>
  <si>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</si>
  <si>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</si>
  <si>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</si>
  <si>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</si>
  <si>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</si>
  <si>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</si>
  <si>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</si>
  <si>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</si>
  <si>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</si>
  <si>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</si>
  <si>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</si>
  <si>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</si>
  <si>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</si>
  <si>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</si>
  <si>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</si>
  <si>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</si>
  <si>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</si>
  <si>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</si>
  <si>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</si>
  <si>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</si>
  <si>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</si>
  <si>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</si>
  <si>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</si>
  <si>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</si>
  <si>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</si>
  <si>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</si>
  <si>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</si>
  <si>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</si>
  <si>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</si>
  <si>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</si>
  <si>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</si>
  <si>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</si>
  <si>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</si>
  <si>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</si>
  <si>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</si>
  <si>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</si>
  <si>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</si>
  <si>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</si>
  <si>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</si>
  <si>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</si>
  <si>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</si>
  <si>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</si>
  <si>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</si>
  <si>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</si>
  <si>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</si>
  <si>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</si>
  <si>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</si>
  <si>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</si>
  <si>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</si>
  <si>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</si>
  <si>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</si>
  <si>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</si>
  <si>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</si>
  <si>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</si>
  <si>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</si>
  <si>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</si>
  <si>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</si>
  <si>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</si>
  <si>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</si>
  <si>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</si>
  <si>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</si>
  <si>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</si>
  <si>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</si>
  <si>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</si>
  <si>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</si>
  <si>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</si>
  <si>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</si>
  <si>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</si>
  <si>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</si>
  <si>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</si>
  <si>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</si>
  <si>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</si>
  <si>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</si>
  <si>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</si>
  <si>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</si>
  <si>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</si>
  <si>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</si>
  <si>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</si>
  <si>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</si>
  <si>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</si>
  <si>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</si>
  <si>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</si>
  <si>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</si>
  <si>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</si>
  <si>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</si>
  <si>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</si>
  <si>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</si>
  <si>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</si>
  <si>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</si>
  <si>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</si>
  <si>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</si>
  <si>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</si>
  <si>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</si>
  <si>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</si>
  <si>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</si>
  <si>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</si>
  <si>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</si>
  <si>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</si>
  <si>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</si>
  <si>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</si>
  <si>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</si>
  <si>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</si>
  <si>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</si>
  <si>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</si>
  <si>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</si>
  <si>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</si>
  <si>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</si>
  <si>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</si>
  <si>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</si>
  <si>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</si>
  <si>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</si>
  <si>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</si>
  <si>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</si>
  <si>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</si>
  <si>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</si>
  <si>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</si>
  <si>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</si>
  <si>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</si>
  <si>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</si>
  <si>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</si>
  <si>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</si>
  <si>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</si>
  <si>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</si>
  <si>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</si>
  <si>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</si>
  <si>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</si>
  <si>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</si>
  <si>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</si>
  <si>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</si>
  <si>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</si>
  <si>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</si>
  <si>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</si>
  <si>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</si>
  <si>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</si>
  <si>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</si>
  <si>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</si>
  <si>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</si>
  <si>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</si>
  <si>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</si>
  <si>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</si>
  <si>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</si>
  <si>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</si>
  <si>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</si>
  <si>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</si>
  <si>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</si>
  <si>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</si>
  <si>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</si>
  <si>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</si>
  <si>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</si>
  <si>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</si>
  <si>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</si>
  <si>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</si>
  <si>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</si>
  <si>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</si>
  <si>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</si>
  <si>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</si>
  <si>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</si>
  <si>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</si>
  <si>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</si>
  <si>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</si>
  <si>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</si>
  <si>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</si>
  <si>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</si>
  <si>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</si>
  <si>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</si>
  <si>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</si>
  <si>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</si>
  <si>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</si>
  <si>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</si>
  <si>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</si>
  <si>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</si>
  <si>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</si>
  <si>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</si>
  <si>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</si>
  <si>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</si>
  <si>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</si>
  <si>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</si>
  <si>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</si>
  <si>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</si>
  <si>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</si>
  <si>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</si>
  <si>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</si>
  <si>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</si>
  <si>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</si>
  <si>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</si>
  <si>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</si>
  <si>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</si>
  <si>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</si>
  <si>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</si>
  <si>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</si>
  <si>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</si>
  <si>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</si>
  <si>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</si>
  <si>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</si>
  <si>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</si>
  <si>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</si>
  <si>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</si>
  <si>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</si>
  <si>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</si>
  <si>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</si>
  <si>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</si>
  <si>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</si>
  <si>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</si>
  <si>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</si>
  <si>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</si>
  <si>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</si>
  <si>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</si>
  <si>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</si>
  <si>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</si>
  <si>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</si>
  <si>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</si>
  <si>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</si>
  <si>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</si>
  <si>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</si>
  <si>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</si>
  <si>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</si>
  <si>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</si>
  <si>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</si>
  <si>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</si>
  <si>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</si>
  <si>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</si>
  <si>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</si>
  <si>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</si>
  <si>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</si>
  <si>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</si>
  <si>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</si>
  <si>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</si>
  <si>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</si>
  <si>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</si>
  <si>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</si>
  <si>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</si>
  <si>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</si>
  <si>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</si>
  <si>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</si>
  <si>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</si>
  <si>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</si>
  <si>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</si>
  <si>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</si>
  <si>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</si>
  <si>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</si>
  <si>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</si>
  <si>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</si>
  <si>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</si>
  <si>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</si>
  <si>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</si>
  <si>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</si>
  <si>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</si>
  <si>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</si>
  <si>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</si>
  <si>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</si>
  <si>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</si>
  <si>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</si>
  <si>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</si>
  <si>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</si>
  <si>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</si>
  <si>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</si>
  <si>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</si>
  <si>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</si>
  <si>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</si>
  <si>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</si>
  <si>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</si>
  <si>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</si>
  <si>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</si>
  <si>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</si>
  <si>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</si>
  <si>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</si>
  <si>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</si>
  <si>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</si>
  <si>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</si>
  <si>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</si>
  <si>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</si>
  <si>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</si>
  <si>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</si>
  <si>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</si>
  <si>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</si>
  <si>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</si>
  <si>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</si>
  <si>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</si>
  <si>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</si>
  <si>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</si>
  <si>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</si>
  <si>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</si>
  <si>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</si>
  <si>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</si>
  <si>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</si>
  <si>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</si>
  <si>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</si>
  <si>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</si>
  <si>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</si>
  <si>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</si>
  <si>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</si>
  <si>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</si>
  <si>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</si>
  <si>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</si>
  <si>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</si>
  <si>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</si>
  <si>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</si>
  <si>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</si>
  <si>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</si>
  <si>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</si>
  <si>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</si>
  <si>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</si>
  <si>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</si>
  <si>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</si>
  <si>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</si>
  <si>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</si>
  <si>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</si>
  <si>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</si>
  <si>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</si>
  <si>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</si>
  <si>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</si>
  <si>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</si>
  <si>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</si>
  <si>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</si>
  <si>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</si>
  <si>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</si>
  <si>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</si>
  <si>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</si>
  <si>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</si>
  <si>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</si>
  <si>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</si>
  <si>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</si>
  <si>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</si>
  <si>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</si>
  <si>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</si>
  <si>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</si>
  <si>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</si>
  <si>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</si>
  <si>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</si>
  <si>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</si>
  <si>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</si>
  <si>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</si>
  <si>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</si>
  <si>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</si>
  <si>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</si>
  <si>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</si>
  <si>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</si>
  <si>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</si>
  <si>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</si>
  <si>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</si>
  <si>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</si>
  <si>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</si>
  <si>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</si>
  <si>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</si>
  <si>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</si>
  <si>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</si>
  <si>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</si>
  <si>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</si>
  <si>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</si>
  <si>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</si>
  <si>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</si>
  <si>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</si>
  <si>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</si>
  <si>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</si>
  <si>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</si>
  <si>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</si>
  <si>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</si>
  <si>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</si>
  <si>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</si>
  <si>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</si>
  <si>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</si>
  <si>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</si>
  <si>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</si>
  <si>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</si>
  <si>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</si>
  <si>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</si>
  <si>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</si>
  <si>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</si>
  <si>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</si>
  <si>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</si>
  <si>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</si>
  <si>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</si>
  <si>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</si>
  <si>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</si>
  <si>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</si>
  <si>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</si>
  <si>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</si>
  <si>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</si>
  <si>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</si>
  <si>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</si>
  <si>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</si>
  <si>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</si>
  <si>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</si>
  <si>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</si>
  <si>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</si>
  <si>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</si>
  <si>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</si>
  <si>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</si>
  <si>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</si>
  <si>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</si>
  <si>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</si>
  <si>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</si>
  <si>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</si>
  <si>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</si>
  <si>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</si>
  <si>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</si>
  <si>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</si>
  <si>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</si>
  <si>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</si>
  <si>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</si>
  <si>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</si>
  <si>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</si>
  <si>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</si>
  <si>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</si>
  <si>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</si>
  <si>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</si>
  <si>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</si>
  <si>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</si>
  <si>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</si>
  <si>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</si>
  <si>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</si>
  <si>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</si>
  <si>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</si>
  <si>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</si>
  <si>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</si>
  <si>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</si>
  <si>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</si>
  <si>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</si>
  <si>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</si>
  <si>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</si>
  <si>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</si>
  <si>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</si>
  <si>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</si>
  <si>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</si>
  <si>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</si>
  <si>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</si>
  <si>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</si>
  <si>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</si>
  <si>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</si>
  <si>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</si>
  <si>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</si>
  <si>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</si>
  <si>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</si>
  <si>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</si>
  <si>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</si>
  <si>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</si>
  <si>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</si>
  <si>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</si>
  <si>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</si>
  <si>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</si>
  <si>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</si>
  <si>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</si>
  <si>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</si>
  <si>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</si>
  <si>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</si>
  <si>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</si>
  <si>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</si>
  <si>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</si>
  <si>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</si>
  <si>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</si>
  <si>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</si>
  <si>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</si>
  <si>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</si>
  <si>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</si>
  <si>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</si>
  <si>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</si>
  <si>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</si>
  <si>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</si>
  <si>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</si>
  <si>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</si>
  <si>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</si>
  <si>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</si>
  <si>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</si>
  <si>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</si>
  <si>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</si>
  <si>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</si>
  <si>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</si>
  <si>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</si>
  <si>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</si>
  <si>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</si>
  <si>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</si>
  <si>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</si>
  <si>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</si>
  <si>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</si>
  <si>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</si>
  <si>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</si>
  <si>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</si>
  <si>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</si>
  <si>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</si>
  <si>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</si>
  <si>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</si>
  <si>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</si>
  <si>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</si>
  <si>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</si>
  <si>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</si>
  <si>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</si>
  <si>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</si>
  <si>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</si>
  <si>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</si>
  <si>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</si>
  <si>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</si>
  <si>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</si>
  <si>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</si>
  <si>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</si>
  <si>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</si>
  <si>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</si>
  <si>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</si>
  <si>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</si>
  <si>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</si>
  <si>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</si>
  <si>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</si>
  <si>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</si>
  <si>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</si>
  <si>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</si>
  <si>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</si>
  <si>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</si>
  <si>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</si>
  <si>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</si>
  <si>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</si>
  <si>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</si>
  <si>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</si>
  <si>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</si>
  <si>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</si>
  <si>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</si>
  <si>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</si>
  <si>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</si>
  <si>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</si>
  <si>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</si>
  <si>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</si>
  <si>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</si>
  <si>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</si>
  <si>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</si>
  <si>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</si>
  <si>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</si>
  <si>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</si>
  <si>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</si>
  <si>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</si>
  <si>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</si>
  <si>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</si>
  <si>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</si>
  <si>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</si>
  <si>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</si>
  <si>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</si>
  <si>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</si>
  <si>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</si>
  <si>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</si>
  <si>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</si>
  <si>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</si>
  <si>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</si>
  <si>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</si>
  <si>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</si>
  <si>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</si>
  <si>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</si>
  <si>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</si>
  <si>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</si>
  <si>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</si>
  <si>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</si>
  <si>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</si>
  <si>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</si>
  <si>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</si>
  <si>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</si>
  <si>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</si>
  <si>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</si>
  <si>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</si>
  <si>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</si>
  <si>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</si>
  <si>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</si>
  <si>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</si>
  <si>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</si>
  <si>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</si>
  <si>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</si>
  <si>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</si>
  <si>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</si>
  <si>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</si>
  <si>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</si>
  <si>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</si>
  <si>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</si>
  <si>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</si>
  <si>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</si>
  <si>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</si>
  <si>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</si>
  <si>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</si>
  <si>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</si>
  <si>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</si>
  <si>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</si>
  <si>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</si>
  <si>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</si>
  <si>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</si>
  <si>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</si>
  <si>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</si>
  <si>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</si>
  <si>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</si>
  <si>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</si>
  <si>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</si>
  <si>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</si>
  <si>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</si>
  <si>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</si>
  <si>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</si>
  <si>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</si>
  <si>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</si>
  <si>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</si>
  <si>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</si>
  <si>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</si>
  <si>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</si>
  <si>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</si>
  <si>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</si>
  <si>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</si>
  <si>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</si>
  <si>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</si>
  <si>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</si>
  <si>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</si>
  <si>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</si>
  <si>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</si>
  <si>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</si>
  <si>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</si>
  <si>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</si>
  <si>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</si>
  <si>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</si>
  <si>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</si>
  <si>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</si>
  <si>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</si>
  <si>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</si>
  <si>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</si>
  <si>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</si>
  <si>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</si>
  <si>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</si>
  <si>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</si>
  <si>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</si>
  <si>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</si>
  <si>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</si>
  <si>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</si>
  <si>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</si>
  <si>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</si>
  <si>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</si>
  <si>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</si>
  <si>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</si>
  <si>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</si>
  <si>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</si>
  <si>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</si>
  <si>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</si>
  <si>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</si>
  <si>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</si>
  <si>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</si>
  <si>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</si>
  <si>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</si>
  <si>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</si>
  <si>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</si>
  <si>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</si>
  <si>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</si>
  <si>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</si>
  <si>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</si>
  <si>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</si>
  <si>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</si>
  <si>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</si>
  <si>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</si>
  <si>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</si>
  <si>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</si>
  <si>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</si>
  <si>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</si>
  <si>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</si>
  <si>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</si>
  <si>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</si>
  <si>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</si>
  <si>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</si>
  <si>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</si>
  <si>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</si>
  <si>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</si>
  <si>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</si>
  <si>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</si>
  <si>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</si>
  <si>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</si>
  <si>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</si>
  <si>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</si>
  <si>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</si>
  <si>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</si>
  <si>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</si>
  <si>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</si>
  <si>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</si>
  <si>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</si>
  <si>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</si>
  <si>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</si>
  <si>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</si>
  <si>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</si>
  <si>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</si>
  <si>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</si>
  <si>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</si>
  <si>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</si>
  <si>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</si>
  <si>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</si>
  <si>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</si>
  <si>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</si>
  <si>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</si>
  <si>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</si>
  <si>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</si>
  <si>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</si>
  <si>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</si>
  <si>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</si>
  <si>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</si>
  <si>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</si>
  <si>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</si>
  <si>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</si>
  <si>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</si>
  <si>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</si>
  <si>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</si>
  <si>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</si>
  <si>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</si>
  <si>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</si>
  <si>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</si>
  <si>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</si>
  <si>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</si>
  <si>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</si>
  <si>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</si>
  <si>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</si>
  <si>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</si>
  <si>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</si>
  <si>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</si>
  <si>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</si>
  <si>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</si>
  <si>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</si>
  <si>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</si>
  <si>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</si>
  <si>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</si>
  <si>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</si>
  <si>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</si>
  <si>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</si>
  <si>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</si>
  <si>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</si>
  <si>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</si>
  <si>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</si>
  <si>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</si>
  <si>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</si>
  <si>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</si>
  <si>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</si>
  <si>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</si>
  <si>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</si>
  <si>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</si>
  <si>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</si>
  <si>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</si>
  <si>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</si>
  <si>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</si>
  <si>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</si>
  <si>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</si>
  <si>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</si>
  <si>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</si>
  <si>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</si>
  <si>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</si>
  <si>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</si>
  <si>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</si>
  <si>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</si>
  <si>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</si>
  <si>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</si>
  <si>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</si>
  <si>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</si>
  <si>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</si>
  <si>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</si>
  <si>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</si>
  <si>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</si>
  <si>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</si>
  <si>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</si>
  <si>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</si>
  <si>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</si>
  <si>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</si>
  <si>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</si>
  <si>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</si>
  <si>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</si>
  <si>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</si>
  <si>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</si>
  <si>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</si>
  <si>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</si>
  <si>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</si>
  <si>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</si>
  <si>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</si>
  <si>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</si>
  <si>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</si>
  <si>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</si>
  <si>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</si>
  <si>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</si>
  <si>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</si>
  <si>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</si>
  <si>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</si>
  <si>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</si>
  <si>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</si>
  <si>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</si>
  <si>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</si>
  <si>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</si>
  <si>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</si>
  <si>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</si>
  <si>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</si>
  <si>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</si>
  <si>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</si>
  <si>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</si>
  <si>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</si>
  <si>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</si>
  <si>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</si>
  <si>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</si>
  <si>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</si>
  <si>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</si>
  <si>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</si>
  <si>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</si>
  <si>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</si>
  <si>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</si>
  <si>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</si>
  <si>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</si>
  <si>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</si>
  <si>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</si>
  <si>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</si>
  <si>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</si>
  <si>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</si>
  <si>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</si>
  <si>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</si>
  <si>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</si>
  <si>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</si>
  <si>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</si>
  <si>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</si>
  <si>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</si>
  <si>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</si>
  <si>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</si>
  <si>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</si>
  <si>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</si>
  <si>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</si>
  <si>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</si>
  <si>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</si>
  <si>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</si>
  <si>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</si>
  <si>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</si>
  <si>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</si>
  <si>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</si>
  <si>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</si>
  <si>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</si>
  <si>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</si>
  <si>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</si>
  <si>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</si>
  <si>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</si>
  <si>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</si>
  <si>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</si>
  <si>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</si>
  <si>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</si>
  <si>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</si>
  <si>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</si>
  <si>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</si>
  <si>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</si>
  <si>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</si>
  <si>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</si>
  <si>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</si>
  <si>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</si>
  <si>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</si>
  <si>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</si>
  <si>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</si>
  <si>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</si>
  <si>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</si>
  <si>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</si>
  <si>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</si>
  <si>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</si>
  <si>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</si>
  <si>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</si>
  <si>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</si>
  <si>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</si>
  <si>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</si>
  <si>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</si>
  <si>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</si>
  <si>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</si>
  <si>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</si>
  <si>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</si>
  <si>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</si>
  <si>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</si>
  <si>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</si>
  <si>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</si>
  <si>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</si>
  <si>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</si>
  <si>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</si>
  <si>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</si>
  <si>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</si>
  <si>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</si>
  <si>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</si>
  <si>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</si>
  <si>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</si>
  <si>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</si>
  <si>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</si>
  <si>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</si>
  <si>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</si>
  <si>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</si>
  <si>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</si>
  <si>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</si>
  <si>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</si>
  <si>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</si>
  <si>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</si>
  <si>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</si>
  <si>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</si>
  <si>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</si>
  <si>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</si>
  <si>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</si>
  <si>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</si>
  <si>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</si>
  <si>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</si>
  <si>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</si>
  <si>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</si>
  <si>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</si>
  <si>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</si>
  <si>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</si>
  <si>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</si>
  <si>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</si>
  <si>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</si>
  <si>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</si>
  <si>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</si>
  <si>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</si>
  <si>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</si>
  <si>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</si>
  <si>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</si>
  <si>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</si>
  <si>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</si>
  <si>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</si>
  <si>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</si>
  <si>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</si>
  <si>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</si>
  <si>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</si>
  <si>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</si>
  <si>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</si>
  <si>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</si>
  <si>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</si>
  <si>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</si>
  <si>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</si>
  <si>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</si>
  <si>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</si>
  <si>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</si>
  <si>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</si>
  <si>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</si>
  <si>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</si>
  <si>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</si>
  <si>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</si>
  <si>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</si>
  <si>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</si>
  <si>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</si>
  <si>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</si>
  <si>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</si>
  <si>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</si>
  <si>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</si>
  <si>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</si>
  <si>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</si>
  <si>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</si>
  <si>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</si>
  <si>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</si>
  <si>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</si>
  <si>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</si>
  <si>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</si>
  <si>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</si>
  <si>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</si>
  <si>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</si>
  <si>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</si>
  <si>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</si>
  <si>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</si>
  <si>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</si>
  <si>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</si>
  <si>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</si>
  <si>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</si>
  <si>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</si>
  <si>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</si>
  <si>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</si>
  <si>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</si>
  <si>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</si>
  <si>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</si>
  <si>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</si>
  <si>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</si>
  <si>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</si>
  <si>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</si>
  <si>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</si>
  <si>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</si>
  <si>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</si>
  <si>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</si>
  <si>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</si>
  <si>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</si>
  <si>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</si>
  <si>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</si>
  <si>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</si>
  <si>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</si>
  <si>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</si>
  <si>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</si>
  <si>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</si>
  <si>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</si>
  <si>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</si>
  <si>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</si>
  <si>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</si>
  <si>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</si>
  <si>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</si>
  <si>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</si>
  <si>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</si>
  <si>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</si>
  <si>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</si>
  <si>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</si>
  <si>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</si>
  <si>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</si>
  <si>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</si>
  <si>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</si>
  <si>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</si>
  <si>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</si>
  <si>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</si>
  <si>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</si>
  <si>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</si>
  <si>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</si>
  <si>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</si>
  <si>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</si>
  <si>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</si>
  <si>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</si>
  <si>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</si>
  <si>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</si>
  <si>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</si>
  <si>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</si>
  <si>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</si>
  <si>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</si>
  <si>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</si>
  <si>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</si>
  <si>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</si>
  <si>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</si>
  <si>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</si>
  <si>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</si>
  <si>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</si>
  <si>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</si>
  <si>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</si>
  <si>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</si>
  <si>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</si>
  <si>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</si>
  <si>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</si>
  <si>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</si>
  <si>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</si>
  <si>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</si>
  <si>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</si>
  <si>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</si>
  <si>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</si>
  <si>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</si>
  <si>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</si>
  <si>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</si>
  <si>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</si>
  <si>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</si>
  <si>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</si>
  <si>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</si>
  <si>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</si>
  <si>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</si>
  <si>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</si>
  <si>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</si>
  <si>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</si>
  <si>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</si>
  <si>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</si>
  <si>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</si>
  <si>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</si>
  <si>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</si>
  <si>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</si>
  <si>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</si>
  <si>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</si>
  <si>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</si>
  <si>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</si>
  <si>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</si>
  <si>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</si>
  <si>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</si>
  <si>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</si>
  <si>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</si>
  <si>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</si>
  <si>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</si>
  <si>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</si>
  <si>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</si>
  <si>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</si>
  <si>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</si>
  <si>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</si>
  <si>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</si>
  <si>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</si>
  <si>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</si>
  <si>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</si>
  <si>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</si>
  <si>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</si>
  <si>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</si>
  <si>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</si>
  <si>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</si>
  <si>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</si>
  <si>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</si>
  <si>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</si>
  <si>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</si>
  <si>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</si>
  <si>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</si>
  <si>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</si>
  <si>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</si>
  <si>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</si>
  <si>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</si>
  <si>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</si>
  <si>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</si>
  <si>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</si>
  <si>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</si>
  <si>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</si>
  <si>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</si>
  <si>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07:36, aguarda oportunidade </t>
  </si>
  <si>
    <t xml:space="preserve">Aguarda equipe informar pronto </t>
  </si>
  <si>
    <t>ZBV3</t>
  </si>
  <si>
    <t xml:space="preserve">Descarga de trrilho </t>
  </si>
  <si>
    <t>9298/9302</t>
  </si>
  <si>
    <t>7683/9295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</si>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</sst>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X1" activePane="topRight" state="frozen"/>
      <selection pane="topRight" activeCell="AI193" sqref="AI19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8" t="s">
        <v>950</v>
      </c>
      <c r="C1" s="209"/>
      <c r="D1" s="209"/>
      <c r="E1" s="3"/>
      <c r="F1" s="208" t="s">
        <v>951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185" t="s">
        <v>952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953</v>
      </c>
      <c r="BI1" s="191"/>
      <c r="BJ1" s="191"/>
      <c r="BK1" s="192"/>
      <c r="BL1" s="5"/>
      <c r="BM1" s="182" t="s">
        <v>954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5" t="s">
        <v>955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958</v>
      </c>
      <c r="AT2" s="186"/>
      <c r="AU2" s="186"/>
      <c r="AV2" s="186"/>
      <c r="AW2" s="186"/>
      <c r="AX2" s="186"/>
      <c r="AY2" s="189"/>
      <c r="AZ2" s="6"/>
      <c r="BA2" s="199" t="s">
        <v>959</v>
      </c>
      <c r="BB2" s="200"/>
      <c r="BC2" s="185" t="s">
        <v>956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9" t="s">
        <v>960</v>
      </c>
      <c r="AJ3" s="200"/>
      <c r="AK3" s="199" t="s">
        <v>961</v>
      </c>
      <c r="AL3" s="205"/>
      <c r="AM3" s="206"/>
      <c r="AN3" s="207"/>
      <c r="AO3" s="205"/>
      <c r="AP3" s="205"/>
      <c r="AQ3" s="200"/>
      <c r="AR3" s="63"/>
      <c r="AS3" s="203" t="s">
        <v>967</v>
      </c>
      <c r="AT3" s="204"/>
      <c r="AU3" s="203" t="s">
        <v>968</v>
      </c>
      <c r="AV3" s="204"/>
      <c r="AW3" s="203" t="s">
        <v>969</v>
      </c>
      <c r="AX3" s="204"/>
      <c r="AY3" s="63" t="s">
        <v>970</v>
      </c>
      <c r="AZ3" s="63"/>
      <c r="BA3" s="201"/>
      <c r="BB3" s="202"/>
      <c r="BC3" s="199" t="s">
        <v>963</v>
      </c>
      <c r="BD3" s="205"/>
      <c r="BE3" s="205"/>
      <c r="BF3" s="200"/>
      <c r="BG3" s="62"/>
      <c r="BH3" s="193"/>
      <c r="BI3" s="194"/>
      <c r="BJ3" s="194"/>
      <c r="BK3" s="195"/>
      <c r="BL3" s="62"/>
      <c r="BM3" s="182" t="s">
        <v>971</v>
      </c>
      <c r="BN3" s="183"/>
      <c r="BO3" s="183"/>
      <c r="BP3" s="184"/>
      <c r="BQ3" s="182" t="s">
        <v>742</v>
      </c>
      <c r="BR3" s="183"/>
      <c r="BS3" s="18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0.52083333333333337</v>
      </c>
      <c r="AT187" s="108">
        <v>0.5625</v>
      </c>
      <c r="AU187" s="136"/>
      <c r="AV187" s="136"/>
      <c r="AW187" s="14"/>
      <c r="AX187" s="14"/>
      <c r="AY187" s="164">
        <f t="shared" si="14"/>
        <v>4.166666666666663E-2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Intervalo</v>
      </c>
      <c r="BR187" s="19">
        <f t="shared" si="17"/>
        <v>0.99999999999999911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4.1666666666666664E-2</v>
      </c>
      <c r="Q189" s="105">
        <v>15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 t="s">
        <v>1319</v>
      </c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 t="s">
        <v>1320</v>
      </c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 t="s">
        <v>1320</v>
      </c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1321</v>
      </c>
      <c r="I199" s="106" t="s">
        <v>1321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1322</v>
      </c>
      <c r="X199" s="104" t="s">
        <v>421</v>
      </c>
      <c r="Y199" s="129"/>
      <c r="Z199" s="104"/>
      <c r="AA199" s="105">
        <v>2</v>
      </c>
      <c r="AB199" s="103" t="s">
        <v>423</v>
      </c>
      <c r="AC199" s="152" t="s">
        <v>419</v>
      </c>
      <c r="AD199" s="107">
        <v>0.375</v>
      </c>
      <c r="AE199" s="105" t="s">
        <v>1323</v>
      </c>
      <c r="AF199" s="105" t="s">
        <v>1324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/>
      <c r="AS199" s="108"/>
      <c r="AT199" s="108"/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/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1325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1326</v>
      </c>
      <c r="J212" s="105">
        <v>48</v>
      </c>
      <c r="K212" s="105">
        <v>120</v>
      </c>
      <c r="L212" s="105"/>
      <c r="M212" s="127" t="s">
        <v>1327</v>
      </c>
      <c r="N212" s="127" t="s">
        <v>1328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1329</v>
      </c>
      <c r="W212" s="151" t="s">
        <v>1330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1331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1332</v>
      </c>
      <c r="N216" s="127" t="s">
        <v>1333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1334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1335</v>
      </c>
      <c r="C4" s="160" t="s">
        <v>1336</v>
      </c>
      <c r="D4" s="160" t="s">
        <v>1337</v>
      </c>
      <c r="E4" s="160" t="s">
        <v>1338</v>
      </c>
      <c r="F4" s="160" t="s">
        <v>4</v>
      </c>
      <c r="G4" s="160" t="s">
        <v>1339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1340</v>
      </c>
      <c r="C6" s="161">
        <v>407867</v>
      </c>
      <c r="D6" s="161" t="s">
        <v>1341</v>
      </c>
      <c r="E6" s="161" t="s">
        <v>824</v>
      </c>
      <c r="F6" s="161" t="s">
        <v>1342</v>
      </c>
      <c r="G6" s="162"/>
    </row>
    <row r="7" spans="2:7">
      <c r="B7" s="161" t="s">
        <v>1343</v>
      </c>
      <c r="C7" s="161">
        <v>293644</v>
      </c>
      <c r="D7" s="161" t="s">
        <v>1344</v>
      </c>
      <c r="E7" s="161" t="s">
        <v>824</v>
      </c>
      <c r="F7" s="161" t="s">
        <v>1342</v>
      </c>
      <c r="G7" s="162"/>
    </row>
    <row r="8" spans="2:7">
      <c r="B8" s="161" t="s">
        <v>1345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1346</v>
      </c>
      <c r="C9" s="161">
        <v>256790</v>
      </c>
      <c r="D9" s="161" t="s">
        <v>1347</v>
      </c>
      <c r="E9" s="161" t="s">
        <v>825</v>
      </c>
      <c r="F9" s="161" t="s">
        <v>1348</v>
      </c>
      <c r="G9" s="162">
        <v>46357</v>
      </c>
    </row>
    <row r="10" spans="2:7">
      <c r="B10" s="161" t="s">
        <v>1349</v>
      </c>
      <c r="C10" s="161">
        <v>265193</v>
      </c>
      <c r="D10" s="161" t="s">
        <v>1350</v>
      </c>
      <c r="E10" s="161" t="s">
        <v>826</v>
      </c>
      <c r="F10" s="161" t="s">
        <v>54</v>
      </c>
      <c r="G10" s="161" t="s">
        <v>1351</v>
      </c>
    </row>
    <row r="11" spans="2:7">
      <c r="B11" s="161" t="s">
        <v>1352</v>
      </c>
      <c r="C11" s="161">
        <v>293716</v>
      </c>
      <c r="D11" s="161" t="s">
        <v>1353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1354</v>
      </c>
      <c r="C12" s="161">
        <v>257258</v>
      </c>
      <c r="D12" s="161" t="s">
        <v>1355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1356</v>
      </c>
      <c r="C13" s="161">
        <v>371147</v>
      </c>
      <c r="D13" s="161" t="s">
        <v>1357</v>
      </c>
      <c r="E13" s="161" t="s">
        <v>827</v>
      </c>
      <c r="F13" s="161" t="s">
        <v>71</v>
      </c>
      <c r="G13" s="161" t="s">
        <v>1351</v>
      </c>
    </row>
    <row r="14" spans="2:7">
      <c r="B14" s="161" t="s">
        <v>1358</v>
      </c>
      <c r="C14" s="161">
        <v>259230</v>
      </c>
      <c r="D14" s="161" t="s">
        <v>1359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1360</v>
      </c>
      <c r="C15" s="161">
        <v>370705</v>
      </c>
      <c r="D15" s="161"/>
      <c r="E15" s="161" t="s">
        <v>827</v>
      </c>
      <c r="F15" s="161" t="s">
        <v>71</v>
      </c>
      <c r="G15" s="161" t="s">
        <v>1351</v>
      </c>
    </row>
    <row r="16" spans="2:7">
      <c r="B16" s="161" t="s">
        <v>1361</v>
      </c>
      <c r="C16" s="161">
        <v>258542</v>
      </c>
      <c r="D16" s="161" t="s">
        <v>1362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1363</v>
      </c>
      <c r="C17" s="161">
        <v>257050</v>
      </c>
      <c r="D17" s="161" t="s">
        <v>1364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1365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1366</v>
      </c>
      <c r="D4" s="163" t="s">
        <v>1367</v>
      </c>
      <c r="E4" s="163" t="s">
        <v>1368</v>
      </c>
      <c r="F4" s="160" t="s">
        <v>1369</v>
      </c>
      <c r="G4" s="163" t="s">
        <v>1370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1371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1372</v>
      </c>
      <c r="G7" s="167" t="s">
        <v>1373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1371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1371</v>
      </c>
      <c r="G9" s="167"/>
    </row>
    <row r="10" spans="2:7" ht="19.5" customHeight="1">
      <c r="B10" s="167" t="s">
        <v>1374</v>
      </c>
      <c r="C10" s="167">
        <v>9038</v>
      </c>
      <c r="D10" s="168">
        <v>46049</v>
      </c>
      <c r="E10" s="167">
        <v>15098</v>
      </c>
      <c r="F10" s="169" t="s">
        <v>1375</v>
      </c>
      <c r="G10" s="167" t="s">
        <v>1376</v>
      </c>
    </row>
    <row r="11" spans="2:7" ht="19.5" customHeight="1">
      <c r="B11" s="167" t="s">
        <v>744</v>
      </c>
      <c r="C11" s="167" t="s">
        <v>1377</v>
      </c>
      <c r="D11" s="168">
        <v>46056</v>
      </c>
      <c r="E11" s="167">
        <v>9100</v>
      </c>
      <c r="F11" s="169" t="s">
        <v>1378</v>
      </c>
      <c r="G11" s="167" t="s">
        <v>1379</v>
      </c>
    </row>
    <row r="12" spans="2:7" ht="19.5" customHeight="1">
      <c r="B12" s="167" t="s">
        <v>744</v>
      </c>
      <c r="C12" s="167" t="s">
        <v>1380</v>
      </c>
      <c r="D12" s="168">
        <v>46056</v>
      </c>
      <c r="E12" s="167">
        <v>11000</v>
      </c>
      <c r="F12" s="169" t="s">
        <v>1378</v>
      </c>
      <c r="G12" s="167" t="s">
        <v>1381</v>
      </c>
    </row>
    <row r="13" spans="2:7" ht="19.5" customHeight="1">
      <c r="B13" s="167" t="s">
        <v>744</v>
      </c>
      <c r="C13" s="167" t="s">
        <v>1382</v>
      </c>
      <c r="D13" s="168">
        <v>46056</v>
      </c>
      <c r="E13" s="167">
        <v>11000</v>
      </c>
      <c r="F13" s="169" t="s">
        <v>1378</v>
      </c>
      <c r="G13" s="167"/>
    </row>
    <row r="14" spans="2:7" ht="19.5" customHeight="1">
      <c r="B14" s="167" t="s">
        <v>744</v>
      </c>
      <c r="C14" s="167" t="s">
        <v>1383</v>
      </c>
      <c r="D14" s="168">
        <v>46056</v>
      </c>
      <c r="E14" s="167">
        <v>4000</v>
      </c>
      <c r="F14" s="169" t="s">
        <v>1371</v>
      </c>
      <c r="G14" s="167" t="s">
        <v>1384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1385</v>
      </c>
      <c r="D5" s="216"/>
      <c r="E5" s="216"/>
      <c r="F5" s="216"/>
      <c r="G5" s="216"/>
      <c r="H5" s="216"/>
      <c r="I5" s="216"/>
      <c r="J5" s="217"/>
      <c r="K5" s="218" t="s">
        <v>1386</v>
      </c>
      <c r="L5" s="219"/>
      <c r="M5" s="219"/>
      <c r="N5" s="219"/>
      <c r="O5" s="220" t="s">
        <v>1387</v>
      </c>
      <c r="P5" s="221"/>
    </row>
    <row r="6" spans="1:16" s="74" customFormat="1" ht="15" customHeight="1">
      <c r="A6" s="66" t="s">
        <v>1388</v>
      </c>
      <c r="B6" s="75" t="s">
        <v>1389</v>
      </c>
      <c r="C6" s="76" t="s">
        <v>992</v>
      </c>
      <c r="D6" s="77" t="s">
        <v>993</v>
      </c>
      <c r="E6" s="76" t="s">
        <v>1390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1391</v>
      </c>
      <c r="M6" s="80" t="s">
        <v>611</v>
      </c>
      <c r="N6" s="81" t="s">
        <v>987</v>
      </c>
      <c r="O6" s="158" t="s">
        <v>1030</v>
      </c>
      <c r="P6" s="133" t="s">
        <v>1392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4.1666666666666664E-2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>
        <f>IF(SP_SUL!B200="","*",SP_SUL!B200)</f>
        <v>46062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I1052" sqref="I105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1393</v>
      </c>
      <c r="V1" s="227"/>
      <c r="W1" s="227"/>
    </row>
    <row r="2" spans="1:23" ht="15" customHeight="1">
      <c r="A2" s="87" t="s">
        <v>1394</v>
      </c>
      <c r="B2" s="87" t="s">
        <v>1389</v>
      </c>
      <c r="C2" s="87" t="s">
        <v>411</v>
      </c>
      <c r="D2" s="88" t="s">
        <v>992</v>
      </c>
      <c r="E2" s="88" t="s">
        <v>4</v>
      </c>
      <c r="F2" s="88" t="s">
        <v>1388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1395</v>
      </c>
      <c r="T2" s="91" t="s">
        <v>995</v>
      </c>
      <c r="U2" s="138">
        <f ca="1">TODAY()-1</f>
        <v>46060</v>
      </c>
      <c r="V2" s="138">
        <f ca="1">U2-1</f>
        <v>46059</v>
      </c>
      <c r="W2" s="138">
        <f ca="1">V2-1</f>
        <v>46058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1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344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88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88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1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344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200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920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1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2200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864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5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1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88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88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344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200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920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2</v>
      </c>
      <c r="V59" s="137">
        <f ca="1">_xlfn.XLOOKUP(G59&amp;$V$2,BS_CONTROLE[CHAVE],BS_CONTROLE[Quantidade_11],"-")</f>
        <v>1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2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1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1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2200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864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5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>
        <f ca="1">_xlfn.XLOOKUP(G70&amp;$V$2,BS_CONTROLE[CHAVE],BS_CONTROLE[Quantidade_11],"-")</f>
        <v>1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1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88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1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344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200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920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2</v>
      </c>
      <c r="V91" s="137">
        <f ca="1">_xlfn.XLOOKUP(G91&amp;$V$2,BS_CONTROLE[CHAVE],BS_CONTROLE[Quantidade_11],"-")</f>
        <v>1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2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26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5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1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88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1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344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200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920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2</v>
      </c>
      <c r="V116" s="137">
        <f ca="1">_xlfn.XLOOKUP(G116&amp;$V$2,BS_CONTROLE[CHAVE],BS_CONTROLE[Quantidade_11],"-")</f>
        <v>1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2200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864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1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5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26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>
        <f ca="1">_xlfn.XLOOKUP(G124&amp;$W$2,BS_CONTROLE[CHAVE],BS_CONTROLE[Quantidade_11],"-")</f>
        <v>0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88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1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344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200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920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5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26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2</v>
      </c>
      <c r="V154" s="137">
        <f ca="1">_xlfn.XLOOKUP(G154&amp;$V$2,BS_CONTROLE[CHAVE],BS_CONTROLE[Quantidade_11],"-")</f>
        <v>1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2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1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88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1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344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920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1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2200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864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2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2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5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4.1666666666666664E-2</v>
      </c>
      <c r="R186" s="145" t="str">
        <f>IF(SP_SUL!Q189="","*",CONCATENATE(SP_SUL!Q189," ",SP_SUL!R189))</f>
        <v>15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26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5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3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3</v>
      </c>
    </row>
    <row r="191" spans="1:23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26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88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200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3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920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2</v>
      </c>
      <c r="V210" s="137">
        <f ca="1">_xlfn.XLOOKUP(G210&amp;$V$2,BS_CONTROLE[CHAVE],BS_CONTROLE[Quantidade_11],"-")</f>
        <v>1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2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5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26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1396</v>
      </c>
      <c r="C2" s="121" t="s">
        <v>977</v>
      </c>
      <c r="D2" s="76" t="s">
        <v>979</v>
      </c>
      <c r="E2" s="76" t="s">
        <v>1397</v>
      </c>
      <c r="F2" s="99" t="s">
        <v>1398</v>
      </c>
      <c r="G2" s="76" t="s">
        <v>1399</v>
      </c>
      <c r="H2" s="76" t="s">
        <v>1400</v>
      </c>
      <c r="I2" s="76" t="s">
        <v>1401</v>
      </c>
      <c r="J2" s="76" t="s">
        <v>1402</v>
      </c>
      <c r="K2" s="78" t="s">
        <v>1403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>
        <f>IF(SP_SUL!AA199="","*",SP_SUL!AA199)</f>
        <v>2</v>
      </c>
      <c r="K195" s="97">
        <f>IF(SP_SUL!AD199="","*",SP_SUL!AD199)</f>
        <v>0.375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2026-02-08T13:48:26Z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