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432" documentId="8_{B6337239-1A00-434D-AAD0-422EA1FEB5AE}" xr6:coauthVersionLast="47" xr6:coauthVersionMax="47" xr10:uidLastSave="{FC37FE92-ED43-4C6E-B978-7E3BC6371484}"/>
  <bookViews>
    <workbookView xWindow="-120" yWindow="-120" windowWidth="20730" windowHeight="11040" firstSheet="4" activeTab="5" xr2:uid="{E583DE9D-8FF9-4720-948B-08A99B4D9C5B}"/>
  </bookViews>
  <sheets>
    <sheet name="Maquinista" sheetId="15" r:id="rId1"/>
    <sheet name="BS_ATIVO" sheetId="8" r:id="rId2"/>
    <sheet name="Intervalos não Programados " sheetId="17" r:id="rId3"/>
    <sheet name="SELEÇÕES" sheetId="9" r:id="rId4"/>
    <sheet name="BASE_MAPA" sheetId="7" r:id="rId5"/>
    <sheet name="FN_MC" sheetId="1" r:id="rId6"/>
    <sheet name="Diesel" sheetId="14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4" hidden="1">BASE_MAPA!$A$1:$G$408</definedName>
    <definedName name="_xlnm._FilterDatabase" localSheetId="1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5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K175" i="16"/>
  <c r="L175" i="16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<sst xmlns="http://schemas.openxmlformats.org/spreadsheetml/2006/main" count="6138" uniqueCount="1626">
  <si>
    <t xml:space="preserve">Maquinista Fixos </t>
  </si>
  <si>
    <t>Maquinista/ Auxiliar</t>
  </si>
  <si>
    <t>CS</t>
  </si>
  <si>
    <t>Telefone</t>
  </si>
  <si>
    <t>Lastro</t>
  </si>
  <si>
    <t>Trecho</t>
  </si>
  <si>
    <t>Férias Programada</t>
  </si>
  <si>
    <t>Ênio</t>
  </si>
  <si>
    <t>66 9 9617-6889</t>
  </si>
  <si>
    <t>W70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</si>
  <si>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</si>
  <si>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</si>
  <si>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</si>
  <si>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</si>
  <si>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</si>
  <si>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</si>
  <si>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</si>
  <si>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W50</t>
  </si>
  <si>
    <t>TCS-TMI</t>
  </si>
  <si>
    <t>Eder Lima</t>
  </si>
  <si>
    <t>17 99650-6959</t>
  </si>
  <si>
    <t>TCS-TGR</t>
  </si>
  <si>
    <t>escala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</si>
  <si>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</si>
  <si>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</si>
  <si>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</si>
  <si>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</si>
  <si>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</si>
  <si>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</si>
  <si>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</si>
  <si>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</si>
  <si>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</si>
  <si>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</si>
  <si>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</si>
  <si>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</si>
  <si>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</si>
  <si>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</si>
  <si>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</si>
  <si>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</si>
  <si>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</si>
  <si>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</si>
  <si>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</si>
  <si>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</si>
  <si>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</si>
  <si>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</si>
  <si>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</si>
  <si>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</si>
  <si>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</si>
  <si>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</si>
  <si>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</si>
  <si>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</si>
  <si>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</si>
  <si>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</si>
  <si>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</si>
  <si>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</si>
  <si>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</si>
  <si>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</si>
  <si>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</si>
  <si>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</si>
  <si>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</si>
  <si>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</si>
  <si>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</si>
  <si>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</si>
  <si>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</si>
  <si>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</si>
  <si>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</si>
  <si>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</si>
  <si>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</si>
  <si>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</si>
  <si>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</si>
  <si>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</si>
  <si>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</si>
  <si>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</si>
  <si>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</si>
  <si>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</si>
  <si>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</si>
  <si>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</si>
  <si>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</si>
  <si>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</si>
  <si>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</si>
  <si>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</si>
  <si>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</si>
  <si>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</si>
  <si>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</si>
  <si>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</si>
  <si>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</si>
  <si>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</si>
  <si>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</si>
  <si>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</si>
  <si>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</si>
  <si>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</si>
  <si>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</si>
  <si>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</si>
  <si>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</si>
  <si>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</si>
  <si>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</si>
  <si>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</si>
  <si>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</si>
  <si>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</si>
  <si>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</si>
  <si>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</si>
  <si>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</si>
  <si>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</si>
  <si>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</si>
  <si>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</si>
  <si>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</si>
  <si>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</si>
  <si>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</si>
  <si>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</si>
  <si>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</si>
  <si>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</si>
  <si>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</si>
  <si>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</si>
  <si>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</si>
  <si>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</si>
  <si>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</si>
  <si>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</si>
  <si>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</si>
  <si>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</si>
  <si>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</si>
  <si>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</si>
  <si>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</si>
  <si>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</si>
  <si>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</si>
  <si>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</si>
  <si>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</si>
  <si>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</si>
  <si>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</si>
  <si>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</si>
  <si>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</si>
  <si>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</si>
  <si>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</si>
  <si>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</si>
  <si>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</si>
  <si>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</si>
  <si>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</si>
  <si>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</si>
  <si>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</si>
  <si>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</si>
  <si>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</si>
  <si>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</si>
  <si>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</si>
  <si>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</si>
  <si>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</si>
  <si>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</si>
  <si>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</si>
  <si>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</si>
  <si>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</si>
  <si>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</si>
  <si>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</si>
  <si>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</si>
  <si>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</si>
  <si>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</si>
  <si>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</si>
  <si>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</si>
  <si>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</si>
  <si>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</si>
  <si>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</si>
  <si>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</si>
  <si>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</si>
  <si>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</si>
  <si>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</si>
  <si>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</si>
  <si>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</si>
  <si>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</si>
  <si>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</si>
  <si>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</si>
  <si>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</si>
  <si>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</si>
  <si>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</si>
  <si>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</si>
  <si>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</si>
  <si>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</si>
  <si>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</si>
  <si>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</si>
  <si>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</si>
  <si>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</si>
  <si>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</si>
  <si>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</si>
  <si>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</si>
  <si>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</si>
  <si>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</si>
  <si>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</si>
  <si>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</si>
  <si>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</si>
  <si>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</si>
  <si>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</si>
  <si>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</si>
  <si>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</si>
  <si>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</si>
  <si>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</si>
  <si>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</si>
  <si>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</si>
  <si>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</si>
  <si>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</si>
  <si>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</si>
  <si>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</si>
  <si>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</si>
  <si>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</si>
  <si>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</si>
  <si>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</si>
  <si>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</si>
  <si>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</si>
  <si>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</si>
  <si>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</si>
  <si>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</si>
  <si>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</si>
  <si>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</si>
  <si>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</si>
  <si>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</si>
  <si>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</si>
  <si>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</si>
  <si>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</si>
  <si>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</si>
  <si>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</si>
  <si>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</si>
  <si>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</si>
  <si>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</si>
  <si>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</si>
  <si>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</si>
  <si>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</si>
  <si>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</si>
  <si>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</si>
  <si>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</si>
  <si>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</si>
  <si>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</si>
  <si>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</si>
  <si>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</si>
  <si>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</si>
  <si>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</si>
  <si>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</si>
  <si>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</si>
  <si>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</si>
  <si>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</si>
  <si>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</si>
  <si>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</si>
  <si>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</si>
  <si>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</si>
  <si>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</si>
  <si>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</si>
  <si>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</si>
  <si>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</si>
  <si>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</si>
  <si>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</si>
  <si>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</si>
  <si>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</si>
  <si>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</si>
  <si>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</si>
  <si>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</si>
  <si>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</si>
  <si>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</si>
  <si>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</si>
  <si>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</si>
  <si>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</si>
  <si>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</si>
  <si>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</si>
  <si>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</si>
  <si>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</si>
  <si>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</si>
  <si>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</si>
  <si>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</si>
  <si>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</si>
  <si>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</si>
  <si>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</si>
  <si>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</si>
  <si>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</si>
  <si>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</si>
  <si>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</si>
  <si>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</si>
  <si>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</si>
  <si>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</si>
  <si>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</si>
  <si>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</si>
  <si>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</si>
  <si>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</si>
  <si>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</si>
  <si>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</si>
  <si>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</si>
  <si>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</si>
  <si>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</si>
  <si>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</si>
  <si>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</si>
  <si>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</si>
  <si>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</si>
  <si>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</si>
  <si>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</si>
  <si>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</si>
  <si>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</si>
  <si>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</si>
  <si>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</si>
  <si>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</si>
  <si>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</si>
  <si>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</si>
  <si>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</si>
  <si>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</si>
  <si>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</si>
  <si>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</si>
  <si>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</si>
  <si>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</si>
  <si>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</si>
  <si>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</si>
  <si>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</si>
  <si>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</si>
  <si>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</si>
  <si>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</si>
  <si>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</si>
  <si>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</si>
  <si>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</si>
  <si>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</si>
  <si>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</si>
  <si>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</si>
  <si>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</si>
  <si>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</si>
  <si>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</si>
  <si>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</si>
  <si>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</si>
  <si>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</si>
  <si>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</si>
  <si>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</si>
  <si>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</si>
  <si>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</si>
  <si>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</si>
  <si>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</si>
  <si>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</si>
  <si>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</si>
  <si>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</si>
  <si>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</si>
  <si>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</si>
  <si>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</si>
  <si>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</si>
  <si>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</si>
  <si>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</si>
  <si>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</si>
  <si>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</si>
  <si>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</si>
  <si>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</si>
  <si>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</si>
  <si>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</si>
  <si>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</si>
  <si>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</si>
  <si>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</si>
  <si>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</si>
  <si>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</si>
  <si>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</si>
  <si>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</si>
  <si>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</si>
  <si>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</si>
  <si>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</si>
  <si>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</si>
  <si>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</si>
  <si>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</si>
  <si>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</si>
  <si>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</si>
  <si>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</si>
  <si>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</si>
  <si>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</si>
  <si>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</si>
  <si>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</si>
  <si>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</si>
  <si>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</si>
  <si>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</si>
  <si>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</si>
  <si>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</si>
  <si>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</si>
  <si>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</si>
  <si>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</si>
  <si>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</si>
  <si>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</si>
  <si>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</si>
  <si>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</si>
  <si>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</si>
  <si>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</si>
  <si>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</si>
  <si>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</si>
  <si>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</si>
  <si>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</si>
  <si>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</si>
  <si>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</si>
  <si>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</si>
  <si>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</si>
  <si>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</si>
  <si>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</si>
  <si>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</si>
  <si>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</si>
  <si>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</si>
  <si>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</si>
  <si>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</si>
  <si>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</si>
  <si>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</si>
  <si>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</si>
  <si>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</si>
  <si>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</si>
  <si>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</si>
  <si>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</si>
  <si>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</si>
  <si>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</si>
  <si>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</si>
  <si>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</si>
  <si>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</si>
  <si>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</si>
  <si>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</si>
  <si>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</si>
  <si>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</si>
  <si>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</si>
  <si>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</si>
  <si>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</si>
  <si>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</si>
  <si>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</si>
  <si>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</si>
  <si>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</si>
  <si>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</si>
  <si>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</si>
  <si>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</si>
  <si>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</si>
  <si>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</si>
  <si>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</si>
  <si>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</si>
  <si>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</si>
  <si>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</si>
  <si>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</si>
  <si>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</si>
  <si>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</si>
  <si>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</si>
  <si>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</si>
  <si>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</si>
  <si>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</si>
  <si>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</si>
  <si>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</si>
  <si>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</si>
  <si>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</si>
  <si>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</si>
  <si>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</si>
  <si>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</si>
  <si>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</si>
  <si>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</si>
  <si>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</si>
  <si>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</si>
  <si>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</si>
  <si>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</si>
  <si>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</si>
  <si>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</si>
  <si>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</si>
  <si>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</si>
  <si>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</si>
  <si>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</si>
  <si>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</si>
  <si>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</si>
  <si>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</si>
  <si>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</si>
  <si>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</si>
  <si>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</si>
  <si>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</si>
  <si>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</si>
  <si>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</si>
  <si>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</si>
  <si>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</si>
  <si>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</si>
  <si>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</si>
  <si>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</si>
  <si>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</si>
  <si>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</si>
  <si>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</si>
  <si>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</si>
  <si>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</si>
  <si>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</si>
  <si>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</si>
  <si>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</si>
  <si>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</si>
  <si>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</si>
  <si>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</si>
  <si>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</si>
  <si>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</si>
  <si>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</si>
  <si>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</si>
  <si>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</si>
  <si>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</si>
  <si>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</si>
  <si>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</si>
  <si>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</si>
  <si>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</si>
  <si>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</si>
  <si>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</si>
  <si>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</si>
  <si>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</si>
  <si>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</si>
  <si>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</si>
  <si>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</si>
  <si>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</si>
  <si>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</si>
  <si>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</si>
  <si>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</si>
  <si>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</si>
  <si>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</si>
  <si>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</si>
  <si>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</si>
  <si>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</si>
  <si>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</si>
  <si>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</si>
  <si>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</si>
  <si>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</si>
  <si>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</si>
  <si>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</si>
  <si>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</si>
  <si>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</si>
  <si>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</si>
  <si>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</si>
  <si>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</si>
  <si>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</si>
  <si>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</si>
  <si>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</si>
  <si>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</si>
  <si>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</si>
  <si>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</si>
  <si>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</si>
  <si>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</si>
  <si>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</si>
  <si>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</si>
  <si>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</si>
  <si>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</si>
  <si>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</si>
  <si>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</si>
  <si>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</si>
  <si>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</si>
  <si>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</si>
  <si>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</si>
  <si>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</si>
  <si>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</si>
  <si>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</si>
  <si>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</si>
  <si>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</si>
  <si>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</si>
  <si>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</si>
  <si>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</si>
  <si>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</si>
  <si>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</si>
  <si>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</si>
  <si>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</si>
  <si>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</si>
  <si>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</si>
  <si>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</si>
  <si>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</si>
  <si>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</si>
  <si>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</si>
  <si>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</si>
  <si>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</si>
  <si>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</si>
  <si>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</si>
  <si>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</si>
  <si>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</si>
  <si>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</si>
  <si>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</si>
  <si>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</si>
  <si>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</si>
  <si>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</si>
  <si>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</si>
  <si>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</si>
  <si>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</si>
  <si>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</si>
  <si>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</si>
  <si>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</si>
  <si>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</si>
  <si>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</si>
  <si>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</si>
  <si>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</si>
  <si>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</si>
  <si>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</si>
  <si>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</si>
  <si>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</si>
  <si>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</si>
  <si>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</si>
  <si>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</si>
  <si>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</si>
  <si>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</si>
  <si>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</si>
  <si>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</si>
  <si>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</si>
  <si>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</si>
  <si>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</si>
  <si>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</si>
  <si>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</si>
  <si>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</si>
  <si>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</si>
  <si>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</si>
  <si>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</si>
  <si>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</si>
  <si>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</si>
  <si>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</si>
  <si>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</si>
  <si>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</si>
  <si>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</si>
  <si>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</si>
  <si>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</si>
  <si>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</si>
  <si>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</si>
  <si>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</si>
  <si>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</si>
  <si>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</si>
  <si>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</si>
  <si>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</si>
  <si>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</si>
  <si>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</si>
  <si>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</si>
  <si>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</si>
  <si>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</si>
  <si>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</si>
  <si>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</si>
  <si>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</si>
  <si>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</si>
  <si>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</si>
  <si>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</si>
  <si>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</si>
  <si>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</si>
  <si>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</si>
  <si>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</si>
  <si>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</si>
  <si>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</si>
  <si>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</si>
  <si>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</si>
  <si>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</si>
  <si>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</si>
  <si>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</si>
  <si>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</si>
  <si>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</si>
  <si>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</si>
  <si>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</si>
  <si>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</si>
  <si>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</si>
  <si>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</si>
  <si>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</si>
  <si>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</si>
  <si>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</si>
  <si>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</si>
  <si>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</si>
  <si>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</si>
  <si>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</si>
  <si>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</si>
  <si>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</si>
  <si>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</si>
  <si>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</si>
  <si>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</si>
  <si>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</si>
  <si>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</si>
  <si>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</si>
  <si>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</si>
  <si>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</si>
  <si>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</si>
  <si>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</si>
  <si>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</si>
  <si>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</si>
  <si>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</si>
  <si>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</si>
  <si>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</si>
  <si>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</si>
  <si>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</si>
  <si>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</si>
  <si>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</si>
  <si>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</si>
  <si>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</si>
  <si>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</si>
  <si>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</si>
  <si>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</si>
  <si>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</si>
  <si>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</si>
  <si>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</si>
  <si>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</si>
  <si>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</si>
  <si>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</si>
  <si>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</si>
  <si>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</si>
  <si>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</si>
  <si>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</si>
  <si>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</si>
  <si>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</si>
  <si>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</si>
  <si>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</si>
  <si>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</si>
  <si>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</si>
  <si>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</si>
  <si>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</si>
  <si>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</si>
  <si>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</si>
  <si>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</si>
  <si>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</si>
  <si>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</si>
  <si>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</si>
  <si>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</si>
  <si>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</si>
  <si>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</si>
  <si>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</si>
  <si>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</si>
  <si>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</si>
  <si>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</si>
  <si>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</si>
  <si>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</si>
  <si>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</si>
  <si>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</si>
  <si>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</si>
  <si>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</si>
  <si>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</si>
  <si>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</si>
  <si>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</si>
  <si>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</si>
  <si>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</si>
  <si>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</si>
  <si>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</si>
  <si>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</si>
  <si>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</si>
  <si>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</si>
  <si>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</si>
  <si>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</si>
  <si>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</si>
  <si>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</si>
  <si>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</si>
  <si>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</si>
  <si>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</si>
  <si>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</si>
  <si>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</si>
  <si>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</si>
  <si>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</si>
  <si>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</si>
  <si>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</si>
  <si>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</si>
  <si>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</si>
  <si>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</si>
  <si>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</si>
  <si>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</si>
  <si>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</si>
  <si>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</si>
  <si>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</si>
  <si>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</si>
  <si>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</si>
  <si>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</si>
  <si>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</si>
  <si>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</si>
  <si>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</si>
  <si>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</si>
  <si>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</si>
  <si>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</si>
  <si>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</si>
  <si>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</si>
  <si>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</si>
  <si>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</si>
  <si>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</si>
  <si>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</si>
  <si>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</si>
  <si>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</si>
  <si>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</si>
  <si>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</si>
  <si>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</si>
  <si>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</si>
  <si>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</si>
  <si>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</si>
  <si>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</si>
  <si>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</si>
  <si>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</si>
  <si>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</si>
  <si>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</si>
  <si>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</si>
  <si>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</si>
  <si>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</si>
  <si>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</si>
  <si>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</si>
  <si>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</si>
  <si>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</si>
  <si>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</si>
  <si>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</si>
  <si>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</si>
  <si>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</si>
  <si>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</si>
  <si>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</si>
  <si>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</si>
  <si>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</si>
  <si>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</si>
  <si>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</si>
  <si>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</si>
  <si>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</si>
  <si>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</si>
  <si>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</si>
  <si>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</si>
  <si>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</si>
  <si>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</si>
  <si>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</si>
  <si>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</si>
  <si>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</si>
  <si>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</si>
  <si>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</si>
  <si>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</si>
  <si>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</si>
  <si>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</si>
  <si>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</si>
  <si>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</si>
  <si>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</si>
  <si>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</si>
  <si>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</si>
  <si>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</si>
  <si>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</si>
  <si>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</si>
  <si>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</si>
  <si>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</si>
  <si>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</si>
  <si>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</si>
  <si>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</si>
  <si>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</si>
  <si>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</si>
  <si>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</si>
  <si>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</si>
  <si>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</si>
  <si>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</si>
  <si>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</si>
  <si>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</si>
  <si>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</si>
  <si>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</si>
  <si>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</si>
  <si>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</si>
  <si>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</si>
  <si>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</si>
  <si>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</si>
  <si>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</si>
  <si>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</si>
  <si>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</si>
  <si>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</si>
  <si>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</si>
  <si>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</si>
  <si>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</si>
  <si>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</si>
  <si>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</si>
  <si>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</si>
  <si>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</si>
  <si>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</si>
  <si>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</si>
  <si>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</si>
  <si>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</si>
  <si>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</si>
  <si>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</si>
  <si>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</si>
  <si>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</si>
  <si>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</si>
  <si>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</si>
  <si>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</si>
  <si>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</si>
  <si>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</si>
  <si>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</si>
  <si>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</si>
  <si>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</si>
  <si>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</si>
  <si>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</si>
  <si>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</si>
  <si>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</si>
  <si>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</si>
  <si>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</si>
  <si>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</si>
  <si>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</si>
  <si>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</si>
  <si>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</si>
  <si>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</si>
  <si>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</si>
  <si>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</si>
  <si>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</si>
  <si>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</si>
  <si>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</si>
  <si>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</si>
  <si>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</si>
  <si>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</si>
  <si>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</si>
  <si>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</si>
  <si>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</si>
  <si>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</si>
  <si>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</si>
  <si>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</si>
  <si>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</si>
  <si>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</si>
  <si>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</si>
  <si>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</si>
  <si>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</si>
  <si>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</si>
  <si>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</si>
  <si>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</si>
  <si>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</si>
  <si>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</si>
  <si>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</si>
  <si>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</si>
  <si>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</si>
  <si>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</si>
  <si>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</si>
  <si>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</si>
  <si>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</si>
  <si>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</si>
  <si>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</si>
  <si>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</si>
  <si>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</si>
  <si>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</si>
  <si>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</si>
  <si>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</si>
  <si>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</si>
  <si>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</si>
  <si>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</si>
  <si>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</si>
  <si>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</si>
  <si>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</si>
  <si>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</si>
  <si>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</si>
  <si>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</si>
  <si>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</si>
  <si>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</si>
  <si>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</si>
  <si>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</si>
  <si>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</si>
  <si>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</si>
  <si>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</si>
  <si>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</si>
  <si>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</si>
  <si>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</si>
  <si>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</si>
  <si>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</si>
  <si>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</si>
  <si>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</si>
  <si>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</si>
  <si>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</si>
  <si>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</si>
  <si>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</si>
  <si>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</si>
  <si>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</si>
  <si>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</si>
  <si>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</si>
  <si>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</si>
  <si>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</si>
  <si>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</si>
  <si>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</si>
  <si>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</si>
  <si>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</si>
  <si>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</si>
  <si>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</si>
  <si>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</si>
  <si>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</si>
  <si>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</si>
  <si>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</si>
  <si>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</si>
  <si>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</si>
  <si>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</si>
  <si>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</si>
  <si>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</si>
  <si>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</si>
  <si>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</si>
  <si>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</si>
  <si>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</si>
  <si>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</si>
  <si>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</si>
  <si>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</si>
  <si>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</si>
  <si>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</si>
  <si>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</si>
  <si>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</si>
  <si>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</si>
  <si>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</si>
  <si>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</si>
  <si>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</si>
  <si>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</si>
  <si>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</si>
  <si>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</si>
  <si>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</si>
  <si>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</si>
  <si>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</si>
  <si>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</si>
  <si>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</si>
  <si>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</si>
  <si>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</si>
  <si>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</si>
  <si>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</si>
  <si>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</si>
  <si>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</si>
  <si>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</si>
  <si>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</si>
  <si>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</si>
  <si>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</si>
  <si>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</si>
  <si>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</si>
  <si>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</si>
  <si>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</si>
  <si>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</si>
  <si>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</si>
  <si>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</si>
  <si>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</si>
  <si>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</si>
  <si>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</si>
  <si>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</si>
  <si>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</si>
  <si>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</si>
  <si>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</si>
  <si>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</si>
  <si>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</si>
  <si>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</si>
  <si>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</si>
  <si>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</si>
  <si>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</si>
  <si>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</si>
  <si>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</si>
  <si>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</si>
  <si>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</si>
  <si>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</si>
  <si>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</si>
  <si>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</si>
  <si>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</si>
  <si>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</si>
  <si>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</si>
  <si>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</si>
  <si>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</si>
  <si>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</si>
  <si>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</si>
  <si>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</si>
  <si>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</si>
  <si>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</si>
  <si>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</si>
  <si>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</si>
  <si>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</si>
  <si>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</si>
  <si>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</si>
  <si>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</si>
  <si>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</si>
  <si>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</si>
  <si>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</si>
  <si>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</si>
  <si>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</si>
  <si>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</si>
  <si>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</si>
  <si>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</si>
  <si>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</si>
  <si>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</si>
  <si>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</si>
  <si>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</si>
  <si>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</si>
  <si>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</si>
  <si>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</si>
  <si>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</si>
  <si>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</si>
  <si>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</si>
  <si>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</si>
  <si>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</si>
  <si>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</si>
  <si>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</si>
  <si>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</si>
  <si>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</si>
  <si>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</si>
  <si>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</si>
  <si>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</si>
  <si>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</si>
  <si>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</si>
  <si>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</si>
  <si>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</si>
  <si>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</si>
  <si>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</si>
  <si>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</si>
  <si>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</si>
  <si>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</si>
  <si>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</si>
  <si>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</si>
  <si>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</si>
  <si>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</si>
  <si>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</si>
  <si>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</si>
  <si>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</si>
  <si>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</si>
  <si>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</si>
  <si>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</si>
  <si>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</si>
  <si>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</si>
  <si>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</si>
  <si>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</si>
  <si>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</si>
  <si>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</si>
  <si>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</si>
  <si>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</si>
  <si>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</si>
  <si>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</si>
  <si>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</si>
  <si>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</si>
  <si>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</si>
  <si>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</si>
  <si>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</si>
  <si>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</si>
  <si>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</si>
  <si>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</si>
  <si>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</si>
  <si>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</si>
  <si>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</si>
  <si>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</si>
  <si>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</si>
  <si>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</si>
  <si>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</si>
  <si>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</si>
  <si>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</si>
  <si>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</si>
  <si>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</si>
  <si>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</si>
  <si>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</si>
  <si>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</si>
  <si>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</si>
  <si>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</si>
  <si>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</si>
  <si>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</si>
  <si>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</si>
  <si>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</si>
  <si>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</si>
  <si>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</si>
  <si>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</si>
  <si>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</si>
  <si>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</si>
  <si>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</si>
  <si>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</si>
  <si>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</si>
  <si>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</si>
  <si>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</si>
  <si>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</si>
  <si>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</si>
  <si>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</si>
  <si>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</si>
  <si>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</si>
  <si>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</si>
  <si>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</si>
  <si>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</si>
  <si>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</si>
  <si>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</si>
  <si>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</si>
  <si>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</si>
  <si>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</si>
  <si>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</si>
  <si>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</si>
  <si>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</si>
  <si>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</si>
  <si>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</si>
  <si>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</si>
  <si>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</si>
  <si>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</si>
  <si>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</si>
  <si>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</si>
  <si>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</si>
  <si>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</si>
  <si>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</si>
  <si>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</si>
  <si>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</si>
  <si>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</si>
  <si>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</si>
  <si>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</si>
  <si>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</si>
  <si>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</si>
  <si>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</si>
  <si>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</si>
  <si>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</si>
  <si>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</si>
  <si>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</si>
  <si>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</si>
  <si>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</si>
  <si>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</si>
  <si>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</si>
  <si>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</si>
  <si>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</si>
  <si>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</si>
  <si>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</si>
  <si>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</si>
  <si>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</si>
  <si>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</si>
  <si>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</si>
  <si>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</si>
  <si>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</si>
  <si>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</si>
  <si>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</si>
  <si>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</si>
  <si>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</si>
  <si>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</si>
  <si>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</si>
  <si>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</si>
  <si>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</si>
  <si>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</si>
  <si>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</si>
  <si>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</si>
  <si>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</si>
  <si>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</si>
  <si>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</si>
  <si>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</si>
  <si>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</si>
  <si>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</si>
  <si>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</si>
  <si>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</si>
  <si>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</si>
  <si>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</si>
  <si>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</si>
  <si>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</si>
  <si>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</si>
  <si>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</si>
  <si>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</si>
  <si>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</si>
  <si>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</si>
  <si>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</si>
  <si>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</si>
  <si>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</si>
  <si>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</si>
  <si>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</si>
  <si>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</si>
  <si>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</si>
  <si>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</si>
  <si>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</si>
  <si>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</si>
  <si>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</si>
  <si>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</si>
  <si>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</si>
  <si>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</si>
  <si>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</si>
  <si>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</si>
  <si>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</si>
  <si>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</si>
  <si>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</si>
  <si>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</si>
  <si>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</si>
  <si>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</si>
  <si>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</si>
  <si>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</si>
  <si>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</si>
  <si>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</si>
  <si>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</si>
  <si>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</si>
  <si>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</si>
  <si>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</si>
  <si>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</si>
  <si>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</si>
  <si>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</si>
  <si>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</si>
  <si>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</si>
  <si>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</si>
  <si>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</si>
  <si>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</si>
  <si>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</si>
  <si>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</si>
  <si>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</si>
  <si>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</si>
  <si>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</si>
  <si>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</si>
  <si>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</si>
  <si>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</si>
  <si>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</si>
  <si>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</si>
  <si>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</si>
  <si>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</si>
  <si>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</si>
  <si>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</si>
  <si>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</si>
  <si>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</si>
  <si>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</si>
  <si>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</si>
  <si>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</si>
  <si>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</si>
  <si>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</si>
  <si>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</si>
  <si>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</si>
  <si>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</si>
  <si>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</si>
  <si>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</si>
  <si>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</si>
  <si>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</si>
  <si>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</si>
  <si>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</si>
  <si>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</si>
  <si>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</si>
  <si>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</si>
  <si>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</si>
  <si>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</si>
  <si>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</si>
  <si>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</si>
  <si>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</si>
  <si>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</si>
  <si>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</si>
  <si>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</si>
  <si>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</si>
  <si>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</si>
  <si>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</si>
  <si>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</si>
  <si>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</si>
  <si>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</si>
  <si>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</si>
  <si>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</si>
  <si>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</si>
  <si>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</si>
  <si>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</si>
  <si>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</si>
  <si>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</si>
  <si>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</si>
  <si>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</si>
  <si>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</si>
  <si>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</si>
  <si>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</si>
  <si>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</si>
  <si>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</si>
  <si>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</si>
  <si>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</si>
  <si>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</si>
  <si>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</si>
  <si>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</si>
  <si>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</si>
  <si>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</si>
  <si>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</si>
  <si>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</si>
  <si>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</si>
  <si>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</si>
  <si>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</si>
  <si>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</si>
  <si>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</si>
  <si>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</si>
  <si>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</si>
  <si>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</si>
  <si>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</si>
  <si>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</si>
  <si>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</si>
  <si>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</si>
  <si>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</si>
  <si>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</si>
  <si>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</si>
  <si>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</si>
  <si>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</si>
  <si>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</si>
  <si>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</si>
  <si>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</si>
  <si>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</si>
  <si>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</si>
  <si>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</si>
  <si>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</si>
  <si>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</si>
  <si>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</si>
  <si>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</si>
  <si>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</si>
  <si>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</si>
  <si>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</si>
  <si>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</si>
  <si>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</si>
  <si>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</si>
  <si>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</si>
  <si>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</si>
  <si>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</si>
  <si>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</si>
  <si>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</si>
  <si>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</si>
  <si>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</si>
  <si>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</si>
  <si>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</si>
  <si>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</si>
  <si>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</si>
  <si>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</si>
  <si>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</si>
  <si>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</si>
  <si>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</si>
  <si>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</si>
  <si>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</si>
  <si>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</si>
  <si>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</si>
  <si>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</si>
  <si>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</si>
  <si>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</si>
  <si>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</si>
  <si>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</si>
  <si>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</si>
  <si>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</si>
  <si>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</si>
  <si>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</si>
  <si>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</si>
  <si>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</si>
  <si>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</si>
  <si>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</si>
  <si>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</si>
  <si>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</si>
  <si>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</si>
  <si>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</si>
  <si>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</si>
  <si>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</si>
  <si>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</si>
  <si>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</si>
  <si>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</si>
  <si>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</si>
  <si>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</si>
  <si>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</si>
  <si>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</si>
  <si>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</si>
  <si>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</si>
  <si>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</si>
  <si>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</si>
  <si>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</si>
  <si>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</si>
  <si>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</si>
  <si>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</si>
  <si>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</si>
  <si>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</si>
  <si>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</si>
  <si>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</si>
  <si>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</si>
  <si>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</si>
  <si>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</si>
  <si>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</si>
  <si>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</si>
  <si>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</si>
  <si>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</si>
  <si>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</si>
  <si>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</si>
  <si>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</si>
  <si>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</si>
  <si>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</si>
  <si>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</si>
  <si>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</si>
  <si>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</si>
  <si>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</si>
  <si>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</si>
  <si>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</si>
  <si>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</si>
  <si>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</si>
  <si>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</si>
  <si>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</si>
  <si>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</si>
  <si>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</si>
  <si>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</si>
  <si>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</si>
  <si>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</si>
  <si>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</si>
  <si>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</si>
  <si>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</si>
  <si>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</si>
  <si>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</si>
  <si>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</si>
  <si>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</si>
  <si>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</si>
  <si>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</si>
  <si>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</si>
  <si>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</si>
  <si>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</si>
  <si>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</si>
  <si>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</si>
  <si>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</si>
  <si>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</si>
  <si>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</si>
  <si>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</si>
  <si>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</si>
  <si>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</si>
  <si>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</si>
  <si>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</si>
  <si>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</si>
  <si>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</si>
  <si>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</si>
  <si>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</si>
  <si>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</si>
  <si>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</si>
  <si>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</si>
  <si>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</si>
  <si>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</si>
  <si>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</si>
  <si>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</si>
  <si>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</si>
  <si>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</si>
  <si>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</si>
  <si>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</si>
  <si>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</si>
  <si>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</si>
  <si>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</si>
  <si>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</si>
  <si>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</si>
  <si>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</si>
  <si>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</si>
  <si>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</si>
  <si>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</si>
  <si>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</si>
  <si>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</si>
  <si>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</si>
  <si>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</si>
  <si>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</si>
  <si>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</si>
  <si>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</si>
  <si>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</si>
  <si>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</si>
  <si>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</si>
  <si>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</si>
  <si>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</si>
  <si>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</si>
  <si>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</si>
  <si>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</si>
  <si>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</si>
  <si>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</si>
  <si>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</si>
  <si>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</si>
  <si>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</si>
  <si>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</si>
  <si>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</si>
  <si>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</si>
  <si>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</si>
  <si>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</si>
  <si>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</si>
  <si>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</si>
  <si>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</si>
  <si>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</si>
  <si>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</si>
  <si>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</si>
  <si>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</si>
  <si>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</si>
  <si>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</si>
  <si>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</si>
  <si>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</si>
  <si>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</si>
  <si>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</si>
  <si>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</si>
  <si>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</si>
  <si>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</si>
  <si>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</si>
  <si>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</si>
  <si>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</si>
  <si>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</si>
  <si>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</si>
  <si>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</si>
  <si>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</si>
  <si>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</si>
  <si>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</si>
  <si>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</si>
  <si>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</si>
  <si>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</si>
  <si>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</si>
  <si>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</si>
  <si>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</si>
  <si>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</si>
  <si>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</si>
  <si>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</si>
  <si>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</si>
  <si>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</si>
  <si>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</si>
  <si>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</si>
  <si>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</si>
  <si>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</si>
  <si>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</si>
  <si>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</si>
  <si>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</si>
  <si>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</si>
  <si>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</si>
  <si>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</si>
  <si>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</si>
  <si>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</si>
  <si>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</si>
  <si>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</si>
  <si>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</si>
  <si>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</si>
  <si>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</si>
  <si>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</si>
  <si>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</si>
  <si>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</si>
  <si>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</si>
  <si>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</si>
  <si>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</si>
  <si>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</si>
  <si>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</si>
  <si>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</si>
  <si>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</si>
  <si>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</si>
  <si>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</si>
  <si>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</si>
  <si>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</si>
  <si>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</si>
  <si>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</si>
  <si>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</si>
  <si>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</si>
  <si>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</si>
  <si>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</si>
  <si>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</si>
  <si>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</si>
  <si>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</si>
  <si>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</si>
  <si>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</si>
  <si>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</si>
  <si>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</si>
  <si>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</si>
  <si>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</si>
  <si>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</si>
  <si>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</si>
  <si>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</si>
  <si>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</si>
  <si>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</si>
  <si>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</si>
  <si>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</si>
  <si>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</si>
  <si>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</si>
  <si>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</si>
  <si>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</si>
  <si>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</si>
  <si>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</si>
  <si>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</si>
  <si>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</si>
  <si>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TAP-TIN</t>
  </si>
  <si>
    <t>TAPTIN</t>
  </si>
  <si>
    <t xml:space="preserve">Deslocamento  </t>
  </si>
  <si>
    <t>Deslocamento ok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</si>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</sst>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8">
      <filters>
        <filter val="TIN"/>
        <filter val="TIN1"/>
        <filter val="TIN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0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</v>
      </c>
      <c r="C4" s="191" t="s">
        <v>2</v>
      </c>
      <c r="D4" s="191" t="s">
        <v>3</v>
      </c>
      <c r="E4" s="191" t="s">
        <v>4</v>
      </c>
      <c r="F4" s="191" t="s">
        <v>5</v>
      </c>
      <c r="G4" s="191" t="s">
        <v>6</v>
      </c>
    </row>
    <row r="5" spans="2:7">
      <c r="B5" s="192" t="s">
        <v>7</v>
      </c>
      <c r="C5" s="192">
        <v>309525</v>
      </c>
      <c r="D5" s="192" t="s">
        <v>8</v>
      </c>
      <c r="E5" s="192" t="s">
        <v>9</v>
      </c>
      <c r="F5" s="192" t="s">
        <v>10</v>
      </c>
      <c r="G5" s="193">
        <v>46296</v>
      </c>
    </row>
    <row r="6" spans="2:7">
      <c r="B6" s="192" t="s">
        <v>11</v>
      </c>
      <c r="C6" s="192">
        <v>257410</v>
      </c>
      <c r="D6" s="192" t="s">
        <v>12</v>
      </c>
      <c r="E6" s="192" t="s">
        <v>9</v>
      </c>
      <c r="F6" s="192" t="s">
        <v>10</v>
      </c>
      <c r="G6" s="193"/>
    </row>
    <row r="7" spans="2:7">
      <c r="B7" s="192" t="s">
        <v>13</v>
      </c>
      <c r="C7" s="192">
        <v>256875</v>
      </c>
      <c r="D7" s="192" t="s">
        <v>14</v>
      </c>
      <c r="E7" s="192" t="s">
        <v>9</v>
      </c>
      <c r="F7" s="192" t="s">
        <v>10</v>
      </c>
      <c r="G7" s="193">
        <v>46296</v>
      </c>
    </row>
    <row r="8" spans="2:7">
      <c r="B8" s="192" t="s">
        <v>15</v>
      </c>
      <c r="C8" s="192">
        <v>257278</v>
      </c>
      <c r="D8" s="192" t="s">
        <v>16</v>
      </c>
      <c r="E8" s="192" t="s">
        <v>17</v>
      </c>
      <c r="F8" s="192" t="s">
        <v>18</v>
      </c>
      <c r="G8" s="193">
        <v>46235</v>
      </c>
    </row>
    <row r="9" spans="2:7">
      <c r="B9" s="192" t="s">
        <v>19</v>
      </c>
      <c r="C9" s="192">
        <v>257033</v>
      </c>
      <c r="D9" s="192" t="s">
        <v>20</v>
      </c>
      <c r="E9" s="192" t="s">
        <v>17</v>
      </c>
      <c r="F9" s="192" t="s">
        <v>21</v>
      </c>
      <c r="G9" s="192" t="s">
        <v>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23</v>
      </c>
      <c r="C1" s="58" t="s">
        <v>24</v>
      </c>
      <c r="D1" s="58" t="s">
        <v>25</v>
      </c>
      <c r="E1" s="58" t="s">
        <v>26</v>
      </c>
      <c r="F1" s="58" t="s">
        <v>27</v>
      </c>
      <c r="G1" s="58" t="s">
        <v>28</v>
      </c>
      <c r="H1" s="58" t="s">
        <v>29</v>
      </c>
      <c r="I1" s="58" t="s">
        <v>30</v>
      </c>
      <c r="J1" s="58" t="s">
        <v>31</v>
      </c>
    </row>
    <row r="2" spans="1:10">
      <c r="A2" s="150" t="s">
        <v>23</v>
      </c>
      <c r="C2" t="s">
        <v>23</v>
      </c>
      <c r="D2" t="s">
        <v>32</v>
      </c>
      <c r="E2" t="s">
        <v>33</v>
      </c>
      <c r="F2" t="s">
        <v>23</v>
      </c>
      <c r="G2" t="s">
        <v>34</v>
      </c>
      <c r="H2">
        <v>0</v>
      </c>
      <c r="I2">
        <v>0</v>
      </c>
      <c r="J2" t="s">
        <v>23</v>
      </c>
    </row>
    <row r="3" spans="1:10">
      <c r="A3" s="150" t="s">
        <v>35</v>
      </c>
      <c r="C3" t="s">
        <v>36</v>
      </c>
      <c r="D3" t="s">
        <v>37</v>
      </c>
      <c r="E3" t="s">
        <v>38</v>
      </c>
      <c r="F3" t="s">
        <v>39</v>
      </c>
      <c r="G3" t="s">
        <v>34</v>
      </c>
      <c r="H3">
        <v>1</v>
      </c>
      <c r="I3">
        <v>1</v>
      </c>
      <c r="J3" t="s">
        <v>39</v>
      </c>
    </row>
    <row r="4" spans="1:10">
      <c r="A4" s="150" t="s">
        <v>40</v>
      </c>
      <c r="C4" t="s">
        <v>41</v>
      </c>
      <c r="D4" t="s">
        <v>32</v>
      </c>
      <c r="E4" t="s">
        <v>42</v>
      </c>
      <c r="F4" t="s">
        <v>43</v>
      </c>
      <c r="G4" t="s">
        <v>34</v>
      </c>
      <c r="H4">
        <v>1</v>
      </c>
      <c r="I4">
        <v>1</v>
      </c>
      <c r="J4" t="s">
        <v>43</v>
      </c>
    </row>
    <row r="5" spans="1:10">
      <c r="A5" s="150" t="s">
        <v>44</v>
      </c>
      <c r="C5" t="s">
        <v>45</v>
      </c>
      <c r="D5" t="s">
        <v>32</v>
      </c>
      <c r="E5" t="s">
        <v>33</v>
      </c>
      <c r="F5" t="s">
        <v>46</v>
      </c>
      <c r="J5" t="s">
        <v>46</v>
      </c>
    </row>
    <row r="6" spans="1:10">
      <c r="A6" s="150" t="s">
        <v>47</v>
      </c>
      <c r="C6" t="s">
        <v>48</v>
      </c>
      <c r="D6" t="s">
        <v>32</v>
      </c>
      <c r="E6" t="s">
        <v>33</v>
      </c>
      <c r="F6" t="s">
        <v>49</v>
      </c>
      <c r="G6" t="s">
        <v>34</v>
      </c>
      <c r="H6">
        <v>0</v>
      </c>
      <c r="I6">
        <v>4</v>
      </c>
      <c r="J6" t="s">
        <v>49</v>
      </c>
    </row>
    <row r="7" spans="1:10">
      <c r="A7" s="150" t="s">
        <v>50</v>
      </c>
      <c r="C7" t="s">
        <v>51</v>
      </c>
      <c r="D7" t="s">
        <v>52</v>
      </c>
      <c r="E7" t="s">
        <v>53</v>
      </c>
      <c r="F7" t="s">
        <v>53</v>
      </c>
      <c r="G7" t="s">
        <v>34</v>
      </c>
      <c r="H7">
        <v>1</v>
      </c>
      <c r="I7">
        <v>1</v>
      </c>
      <c r="J7" t="s">
        <v>53</v>
      </c>
    </row>
    <row r="8" spans="1:10">
      <c r="A8" s="150" t="s">
        <v>54</v>
      </c>
      <c r="C8" t="s">
        <v>55</v>
      </c>
      <c r="D8" t="s">
        <v>52</v>
      </c>
      <c r="E8" t="s">
        <v>53</v>
      </c>
      <c r="F8" t="s">
        <v>53</v>
      </c>
      <c r="G8" t="s">
        <v>34</v>
      </c>
      <c r="H8">
        <v>1</v>
      </c>
      <c r="I8">
        <v>1</v>
      </c>
      <c r="J8" t="s">
        <v>53</v>
      </c>
    </row>
    <row r="9" spans="1:10">
      <c r="A9" s="150" t="s">
        <v>56</v>
      </c>
      <c r="C9" t="s">
        <v>57</v>
      </c>
      <c r="D9" t="s">
        <v>52</v>
      </c>
      <c r="E9" t="s">
        <v>53</v>
      </c>
      <c r="F9" t="s">
        <v>53</v>
      </c>
      <c r="G9" t="s">
        <v>34</v>
      </c>
      <c r="H9">
        <v>1</v>
      </c>
      <c r="I9">
        <v>1</v>
      </c>
      <c r="J9" t="s">
        <v>53</v>
      </c>
    </row>
    <row r="10" spans="1:10">
      <c r="A10" s="150" t="s">
        <v>58</v>
      </c>
      <c r="C10" t="s">
        <v>59</v>
      </c>
      <c r="D10" t="s">
        <v>60</v>
      </c>
      <c r="E10" t="s">
        <v>61</v>
      </c>
      <c r="F10" t="s">
        <v>61</v>
      </c>
      <c r="G10" t="s">
        <v>34</v>
      </c>
      <c r="H10">
        <v>0</v>
      </c>
      <c r="I10">
        <v>0</v>
      </c>
      <c r="J10" t="s">
        <v>62</v>
      </c>
    </row>
    <row r="11" spans="1:10">
      <c r="A11" s="150" t="s">
        <v>63</v>
      </c>
      <c r="C11" t="s">
        <v>64</v>
      </c>
      <c r="D11" t="s">
        <v>65</v>
      </c>
      <c r="E11" t="s">
        <v>61</v>
      </c>
      <c r="F11" t="s">
        <v>61</v>
      </c>
      <c r="G11" t="s">
        <v>34</v>
      </c>
      <c r="H11">
        <v>0</v>
      </c>
      <c r="I11">
        <v>0</v>
      </c>
      <c r="J11" t="s">
        <v>62</v>
      </c>
    </row>
    <row r="12" spans="1:10">
      <c r="A12" s="150" t="s">
        <v>66</v>
      </c>
      <c r="C12" t="s">
        <v>67</v>
      </c>
      <c r="D12" t="s">
        <v>65</v>
      </c>
      <c r="E12" t="s">
        <v>61</v>
      </c>
      <c r="F12" t="s">
        <v>61</v>
      </c>
      <c r="G12" t="s">
        <v>34</v>
      </c>
      <c r="H12">
        <v>0</v>
      </c>
      <c r="I12">
        <v>0</v>
      </c>
      <c r="J12" t="s">
        <v>62</v>
      </c>
    </row>
    <row r="13" spans="1:10">
      <c r="A13" s="150" t="s">
        <v>68</v>
      </c>
      <c r="C13" t="s">
        <v>69</v>
      </c>
      <c r="D13" t="s">
        <v>70</v>
      </c>
      <c r="E13" t="s">
        <v>61</v>
      </c>
      <c r="F13" t="s">
        <v>61</v>
      </c>
      <c r="G13" t="s">
        <v>34</v>
      </c>
      <c r="H13">
        <v>0</v>
      </c>
      <c r="I13">
        <v>0</v>
      </c>
      <c r="J13" t="s">
        <v>71</v>
      </c>
    </row>
    <row r="14" spans="1:10">
      <c r="A14" s="150" t="s">
        <v>72</v>
      </c>
      <c r="C14" t="s">
        <v>73</v>
      </c>
      <c r="D14" t="s">
        <v>74</v>
      </c>
      <c r="E14" t="s">
        <v>61</v>
      </c>
      <c r="F14" t="s">
        <v>61</v>
      </c>
      <c r="G14" t="s">
        <v>34</v>
      </c>
      <c r="H14">
        <v>0</v>
      </c>
      <c r="I14">
        <v>0</v>
      </c>
      <c r="J14" t="s">
        <v>75</v>
      </c>
    </row>
    <row r="15" spans="1:10">
      <c r="A15" s="150" t="s">
        <v>76</v>
      </c>
      <c r="C15" t="s">
        <v>77</v>
      </c>
      <c r="D15" t="s">
        <v>74</v>
      </c>
      <c r="E15" t="s">
        <v>61</v>
      </c>
      <c r="F15" t="s">
        <v>61</v>
      </c>
      <c r="G15" t="s">
        <v>34</v>
      </c>
      <c r="H15">
        <v>0</v>
      </c>
      <c r="I15">
        <v>0</v>
      </c>
      <c r="J15" t="s">
        <v>75</v>
      </c>
    </row>
    <row r="16" spans="1:10">
      <c r="A16" s="150" t="s">
        <v>78</v>
      </c>
      <c r="C16" t="s">
        <v>79</v>
      </c>
      <c r="D16" t="s">
        <v>32</v>
      </c>
      <c r="E16" t="s">
        <v>61</v>
      </c>
      <c r="F16" t="s">
        <v>61</v>
      </c>
      <c r="G16" t="s">
        <v>34</v>
      </c>
      <c r="H16">
        <v>0</v>
      </c>
      <c r="I16">
        <v>0</v>
      </c>
      <c r="J16" t="s">
        <v>80</v>
      </c>
    </row>
    <row r="17" spans="1:10">
      <c r="A17" s="150" t="s">
        <v>81</v>
      </c>
      <c r="C17" t="s">
        <v>82</v>
      </c>
      <c r="D17" t="s">
        <v>60</v>
      </c>
      <c r="E17" t="s">
        <v>61</v>
      </c>
      <c r="F17" t="s">
        <v>61</v>
      </c>
      <c r="G17" t="s">
        <v>34</v>
      </c>
      <c r="H17">
        <v>1</v>
      </c>
      <c r="I17">
        <v>1</v>
      </c>
      <c r="J17" t="s">
        <v>71</v>
      </c>
    </row>
    <row r="18" spans="1:10">
      <c r="A18" s="150" t="s">
        <v>83</v>
      </c>
      <c r="C18" t="s">
        <v>84</v>
      </c>
      <c r="D18" t="s">
        <v>85</v>
      </c>
      <c r="E18" t="s">
        <v>61</v>
      </c>
      <c r="F18" t="s">
        <v>61</v>
      </c>
      <c r="G18" t="s">
        <v>34</v>
      </c>
      <c r="H18">
        <v>0</v>
      </c>
      <c r="I18">
        <v>0</v>
      </c>
      <c r="J18" t="s">
        <v>75</v>
      </c>
    </row>
    <row r="19" spans="1:10">
      <c r="A19" s="150" t="s">
        <v>86</v>
      </c>
      <c r="C19" t="s">
        <v>87</v>
      </c>
      <c r="D19" t="s">
        <v>85</v>
      </c>
      <c r="E19" t="s">
        <v>61</v>
      </c>
      <c r="F19" t="s">
        <v>61</v>
      </c>
      <c r="G19" t="s">
        <v>34</v>
      </c>
      <c r="H19">
        <v>0</v>
      </c>
      <c r="I19">
        <v>0</v>
      </c>
      <c r="J19" t="s">
        <v>75</v>
      </c>
    </row>
    <row r="20" spans="1:10">
      <c r="A20" s="150" t="s">
        <v>88</v>
      </c>
      <c r="C20" t="s">
        <v>89</v>
      </c>
      <c r="D20" t="s">
        <v>85</v>
      </c>
      <c r="E20" t="s">
        <v>90</v>
      </c>
      <c r="F20" t="s">
        <v>90</v>
      </c>
      <c r="G20" t="s">
        <v>34</v>
      </c>
      <c r="H20">
        <v>0</v>
      </c>
      <c r="I20">
        <v>0</v>
      </c>
      <c r="J20" t="s">
        <v>91</v>
      </c>
    </row>
    <row r="21" spans="1:10">
      <c r="A21" s="150" t="s">
        <v>92</v>
      </c>
      <c r="C21" t="s">
        <v>93</v>
      </c>
      <c r="D21" t="s">
        <v>60</v>
      </c>
      <c r="E21" t="s">
        <v>61</v>
      </c>
      <c r="F21" t="s">
        <v>61</v>
      </c>
      <c r="G21" t="s">
        <v>34</v>
      </c>
      <c r="H21">
        <v>0</v>
      </c>
      <c r="I21">
        <v>0</v>
      </c>
      <c r="J21" t="s">
        <v>93</v>
      </c>
    </row>
    <row r="22" spans="1:10">
      <c r="A22" s="150" t="s">
        <v>94</v>
      </c>
      <c r="C22" t="s">
        <v>95</v>
      </c>
      <c r="D22" t="s">
        <v>37</v>
      </c>
      <c r="E22" t="s">
        <v>61</v>
      </c>
      <c r="F22" t="s">
        <v>61</v>
      </c>
      <c r="G22" t="s">
        <v>34</v>
      </c>
      <c r="H22">
        <v>0</v>
      </c>
      <c r="I22">
        <v>0</v>
      </c>
      <c r="J22" t="s">
        <v>95</v>
      </c>
    </row>
    <row r="23" spans="1:10">
      <c r="A23" s="150" t="s">
        <v>96</v>
      </c>
      <c r="C23" t="s">
        <v>97</v>
      </c>
      <c r="D23" t="s">
        <v>74</v>
      </c>
      <c r="E23" t="s">
        <v>61</v>
      </c>
      <c r="F23" t="s">
        <v>61</v>
      </c>
      <c r="G23" t="s">
        <v>34</v>
      </c>
      <c r="H23">
        <v>0</v>
      </c>
      <c r="I23">
        <v>0</v>
      </c>
      <c r="J23" t="s">
        <v>62</v>
      </c>
    </row>
    <row r="24" spans="1:10">
      <c r="A24" s="150" t="s">
        <v>98</v>
      </c>
      <c r="C24" t="s">
        <v>99</v>
      </c>
      <c r="D24" t="s">
        <v>70</v>
      </c>
      <c r="E24" t="s">
        <v>61</v>
      </c>
      <c r="F24" t="s">
        <v>61</v>
      </c>
      <c r="G24" t="s">
        <v>34</v>
      </c>
      <c r="H24">
        <v>0</v>
      </c>
      <c r="I24">
        <v>0</v>
      </c>
      <c r="J24" t="s">
        <v>62</v>
      </c>
    </row>
    <row r="25" spans="1:10">
      <c r="A25" s="150" t="s">
        <v>100</v>
      </c>
      <c r="C25" t="s">
        <v>82</v>
      </c>
      <c r="D25" t="s">
        <v>60</v>
      </c>
      <c r="E25" t="s">
        <v>101</v>
      </c>
      <c r="F25" t="s">
        <v>102</v>
      </c>
      <c r="G25" t="s">
        <v>34</v>
      </c>
      <c r="H25">
        <v>1</v>
      </c>
      <c r="I25">
        <v>1</v>
      </c>
      <c r="J25" t="s">
        <v>71</v>
      </c>
    </row>
    <row r="26" spans="1:10">
      <c r="A26" s="150" t="s">
        <v>103</v>
      </c>
      <c r="C26" t="s">
        <v>104</v>
      </c>
      <c r="D26" t="s">
        <v>105</v>
      </c>
      <c r="E26" t="s">
        <v>104</v>
      </c>
      <c r="F26" t="s">
        <v>43</v>
      </c>
      <c r="G26" t="s">
        <v>34</v>
      </c>
      <c r="H26">
        <v>1</v>
      </c>
      <c r="I26">
        <v>1</v>
      </c>
      <c r="J26" t="s">
        <v>104</v>
      </c>
    </row>
    <row r="27" spans="1:10">
      <c r="A27" s="150" t="s">
        <v>106</v>
      </c>
      <c r="C27" t="s">
        <v>107</v>
      </c>
      <c r="D27" t="s">
        <v>32</v>
      </c>
      <c r="E27" t="s">
        <v>33</v>
      </c>
      <c r="F27" t="s">
        <v>108</v>
      </c>
      <c r="G27" t="s">
        <v>34</v>
      </c>
      <c r="H27">
        <v>0</v>
      </c>
      <c r="I27">
        <v>0</v>
      </c>
      <c r="J27" t="s">
        <v>108</v>
      </c>
    </row>
    <row r="28" spans="1:10">
      <c r="A28" s="150" t="s">
        <v>109</v>
      </c>
      <c r="C28" t="s">
        <v>110</v>
      </c>
      <c r="D28" t="s">
        <v>65</v>
      </c>
      <c r="E28" t="s">
        <v>110</v>
      </c>
      <c r="F28" t="s">
        <v>43</v>
      </c>
      <c r="G28" t="s">
        <v>110</v>
      </c>
      <c r="H28">
        <v>1</v>
      </c>
      <c r="I28">
        <v>1</v>
      </c>
      <c r="J28" t="s">
        <v>43</v>
      </c>
    </row>
    <row r="29" spans="1:10">
      <c r="A29" s="150" t="s">
        <v>111</v>
      </c>
      <c r="C29" t="s">
        <v>112</v>
      </c>
      <c r="D29" t="s">
        <v>60</v>
      </c>
      <c r="E29" t="s">
        <v>112</v>
      </c>
      <c r="F29" t="s">
        <v>46</v>
      </c>
      <c r="G29" t="s">
        <v>113</v>
      </c>
      <c r="H29">
        <v>1</v>
      </c>
      <c r="I29">
        <v>3</v>
      </c>
      <c r="J29" t="s">
        <v>43</v>
      </c>
    </row>
    <row r="30" spans="1:10">
      <c r="A30" s="150" t="s">
        <v>114</v>
      </c>
      <c r="C30" t="s">
        <v>115</v>
      </c>
      <c r="D30" t="s">
        <v>52</v>
      </c>
      <c r="E30" t="s">
        <v>116</v>
      </c>
      <c r="F30" t="s">
        <v>117</v>
      </c>
      <c r="G30" t="s">
        <v>34</v>
      </c>
      <c r="H30">
        <v>0</v>
      </c>
      <c r="I30">
        <v>2</v>
      </c>
      <c r="J30" t="s">
        <v>118</v>
      </c>
    </row>
    <row r="31" spans="1:10">
      <c r="A31" s="150" t="s">
        <v>119</v>
      </c>
      <c r="C31" t="s">
        <v>120</v>
      </c>
      <c r="D31" t="s">
        <v>60</v>
      </c>
      <c r="E31" t="s">
        <v>120</v>
      </c>
      <c r="F31" t="s">
        <v>117</v>
      </c>
      <c r="G31" t="s">
        <v>34</v>
      </c>
      <c r="H31">
        <v>0</v>
      </c>
      <c r="I31">
        <v>1</v>
      </c>
      <c r="J31" t="s">
        <v>121</v>
      </c>
    </row>
    <row r="32" spans="1:10">
      <c r="A32" s="150" t="s">
        <v>122</v>
      </c>
      <c r="C32" t="s">
        <v>123</v>
      </c>
      <c r="D32" t="s">
        <v>60</v>
      </c>
      <c r="E32" t="s">
        <v>123</v>
      </c>
      <c r="F32" t="s">
        <v>117</v>
      </c>
      <c r="G32" t="s">
        <v>34</v>
      </c>
      <c r="H32">
        <v>0</v>
      </c>
      <c r="I32">
        <v>1</v>
      </c>
      <c r="J32" t="s">
        <v>124</v>
      </c>
    </row>
    <row r="33" spans="1:10">
      <c r="A33" s="150" t="s">
        <v>125</v>
      </c>
      <c r="C33" t="s">
        <v>126</v>
      </c>
      <c r="D33" t="s">
        <v>85</v>
      </c>
      <c r="E33" t="s">
        <v>127</v>
      </c>
      <c r="F33" t="s">
        <v>117</v>
      </c>
      <c r="G33" t="s">
        <v>34</v>
      </c>
      <c r="H33">
        <v>0</v>
      </c>
      <c r="I33">
        <v>1</v>
      </c>
      <c r="J33" t="s">
        <v>128</v>
      </c>
    </row>
    <row r="34" spans="1:10">
      <c r="A34" s="150" t="s">
        <v>129</v>
      </c>
      <c r="C34" t="s">
        <v>130</v>
      </c>
      <c r="D34" t="s">
        <v>60</v>
      </c>
      <c r="E34" t="s">
        <v>130</v>
      </c>
      <c r="F34" t="s">
        <v>117</v>
      </c>
      <c r="G34" t="s">
        <v>34</v>
      </c>
      <c r="H34">
        <v>1</v>
      </c>
      <c r="I34">
        <v>1</v>
      </c>
      <c r="J34" t="s">
        <v>131</v>
      </c>
    </row>
    <row r="35" spans="1:10">
      <c r="A35" s="150" t="s">
        <v>132</v>
      </c>
      <c r="C35" t="s">
        <v>133</v>
      </c>
      <c r="D35" t="s">
        <v>32</v>
      </c>
      <c r="E35" t="s">
        <v>116</v>
      </c>
      <c r="F35" t="s">
        <v>117</v>
      </c>
      <c r="G35" t="s">
        <v>34</v>
      </c>
      <c r="H35">
        <v>0</v>
      </c>
      <c r="I35">
        <v>0</v>
      </c>
      <c r="J35" t="s">
        <v>134</v>
      </c>
    </row>
    <row r="36" spans="1:10">
      <c r="A36" s="150" t="s">
        <v>135</v>
      </c>
      <c r="C36" t="s">
        <v>136</v>
      </c>
      <c r="D36" t="s">
        <v>60</v>
      </c>
      <c r="E36" t="s">
        <v>116</v>
      </c>
      <c r="F36" t="s">
        <v>117</v>
      </c>
      <c r="G36" t="s">
        <v>137</v>
      </c>
      <c r="H36">
        <v>0</v>
      </c>
      <c r="I36">
        <v>3</v>
      </c>
      <c r="J36" t="s">
        <v>137</v>
      </c>
    </row>
    <row r="37" spans="1:10">
      <c r="A37" s="150" t="s">
        <v>138</v>
      </c>
      <c r="C37" t="s">
        <v>139</v>
      </c>
      <c r="D37" t="s">
        <v>60</v>
      </c>
      <c r="E37" t="s">
        <v>139</v>
      </c>
      <c r="F37" t="s">
        <v>117</v>
      </c>
      <c r="G37" t="s">
        <v>34</v>
      </c>
      <c r="H37">
        <v>1</v>
      </c>
      <c r="I37">
        <v>1</v>
      </c>
      <c r="J37" t="s">
        <v>140</v>
      </c>
    </row>
    <row r="38" spans="1:10">
      <c r="A38" s="150" t="s">
        <v>141</v>
      </c>
      <c r="C38" t="s">
        <v>142</v>
      </c>
      <c r="D38" t="s">
        <v>60</v>
      </c>
      <c r="E38" t="s">
        <v>143</v>
      </c>
      <c r="F38" t="s">
        <v>143</v>
      </c>
      <c r="G38" t="s">
        <v>34</v>
      </c>
      <c r="H38">
        <v>0</v>
      </c>
      <c r="I38">
        <v>0</v>
      </c>
      <c r="J38" t="s">
        <v>144</v>
      </c>
    </row>
    <row r="39" spans="1:10">
      <c r="A39" s="150" t="s">
        <v>145</v>
      </c>
      <c r="C39" t="s">
        <v>146</v>
      </c>
      <c r="D39" t="s">
        <v>65</v>
      </c>
      <c r="E39" t="s">
        <v>143</v>
      </c>
      <c r="F39" t="s">
        <v>143</v>
      </c>
      <c r="G39" t="s">
        <v>34</v>
      </c>
      <c r="H39">
        <v>0</v>
      </c>
      <c r="I39">
        <v>0</v>
      </c>
      <c r="J39" t="s">
        <v>144</v>
      </c>
    </row>
    <row r="40" spans="1:10">
      <c r="A40" s="150" t="s">
        <v>147</v>
      </c>
      <c r="C40" t="s">
        <v>148</v>
      </c>
      <c r="D40" t="s">
        <v>65</v>
      </c>
      <c r="E40" t="s">
        <v>143</v>
      </c>
      <c r="F40" t="s">
        <v>143</v>
      </c>
      <c r="G40" t="s">
        <v>34</v>
      </c>
      <c r="H40">
        <v>0</v>
      </c>
      <c r="I40">
        <v>0</v>
      </c>
      <c r="J40" t="s">
        <v>144</v>
      </c>
    </row>
    <row r="41" spans="1:10">
      <c r="A41" s="150" t="s">
        <v>149</v>
      </c>
      <c r="C41" t="s">
        <v>150</v>
      </c>
      <c r="D41" t="s">
        <v>70</v>
      </c>
      <c r="E41" t="s">
        <v>143</v>
      </c>
      <c r="F41" t="s">
        <v>143</v>
      </c>
      <c r="G41" t="s">
        <v>34</v>
      </c>
      <c r="H41">
        <v>0</v>
      </c>
      <c r="I41">
        <v>0</v>
      </c>
      <c r="J41" t="s">
        <v>151</v>
      </c>
    </row>
    <row r="42" spans="1:10">
      <c r="A42" s="150" t="s">
        <v>152</v>
      </c>
      <c r="C42" t="s">
        <v>153</v>
      </c>
      <c r="D42" t="s">
        <v>74</v>
      </c>
      <c r="E42" t="s">
        <v>143</v>
      </c>
      <c r="F42" t="s">
        <v>143</v>
      </c>
      <c r="G42" t="s">
        <v>34</v>
      </c>
      <c r="H42">
        <v>0</v>
      </c>
      <c r="I42">
        <v>0</v>
      </c>
      <c r="J42" t="s">
        <v>154</v>
      </c>
    </row>
    <row r="43" spans="1:10">
      <c r="A43" s="150" t="s">
        <v>155</v>
      </c>
      <c r="C43" t="s">
        <v>156</v>
      </c>
      <c r="D43" t="s">
        <v>74</v>
      </c>
      <c r="E43" t="s">
        <v>143</v>
      </c>
      <c r="F43" t="s">
        <v>143</v>
      </c>
      <c r="G43" t="s">
        <v>34</v>
      </c>
      <c r="H43">
        <v>0</v>
      </c>
      <c r="I43">
        <v>0</v>
      </c>
      <c r="J43" t="s">
        <v>154</v>
      </c>
    </row>
    <row r="44" spans="1:10">
      <c r="A44" s="150" t="s">
        <v>157</v>
      </c>
      <c r="C44" t="s">
        <v>158</v>
      </c>
      <c r="D44" t="s">
        <v>32</v>
      </c>
      <c r="E44" t="s">
        <v>143</v>
      </c>
      <c r="F44" t="s">
        <v>143</v>
      </c>
      <c r="G44" t="s">
        <v>34</v>
      </c>
      <c r="H44">
        <v>0</v>
      </c>
      <c r="I44">
        <v>0</v>
      </c>
      <c r="J44" t="s">
        <v>154</v>
      </c>
    </row>
    <row r="45" spans="1:10">
      <c r="A45" s="150" t="s">
        <v>159</v>
      </c>
      <c r="C45" t="s">
        <v>160</v>
      </c>
      <c r="D45" t="s">
        <v>85</v>
      </c>
      <c r="E45" t="s">
        <v>143</v>
      </c>
      <c r="F45" t="s">
        <v>143</v>
      </c>
      <c r="G45" t="s">
        <v>34</v>
      </c>
      <c r="H45">
        <v>0</v>
      </c>
      <c r="I45">
        <v>0</v>
      </c>
      <c r="J45" t="s">
        <v>161</v>
      </c>
    </row>
    <row r="46" spans="1:10">
      <c r="A46" s="150" t="s">
        <v>162</v>
      </c>
      <c r="C46" t="s">
        <v>163</v>
      </c>
      <c r="D46" t="s">
        <v>85</v>
      </c>
      <c r="E46" t="s">
        <v>143</v>
      </c>
      <c r="F46" t="s">
        <v>143</v>
      </c>
      <c r="G46" t="s">
        <v>34</v>
      </c>
      <c r="H46">
        <v>0</v>
      </c>
      <c r="I46">
        <v>0</v>
      </c>
      <c r="J46" t="s">
        <v>154</v>
      </c>
    </row>
    <row r="47" spans="1:10">
      <c r="A47" t="s">
        <v>164</v>
      </c>
      <c r="C47" t="s">
        <v>165</v>
      </c>
      <c r="D47" t="s">
        <v>60</v>
      </c>
      <c r="E47" t="s">
        <v>143</v>
      </c>
      <c r="F47" t="s">
        <v>143</v>
      </c>
      <c r="G47" t="s">
        <v>34</v>
      </c>
      <c r="H47">
        <v>0</v>
      </c>
      <c r="I47">
        <v>0</v>
      </c>
      <c r="J47" t="s">
        <v>165</v>
      </c>
    </row>
    <row r="48" spans="1:10">
      <c r="A48" s="150" t="s">
        <v>166</v>
      </c>
      <c r="C48" t="s">
        <v>167</v>
      </c>
      <c r="D48" t="s">
        <v>37</v>
      </c>
      <c r="E48" t="s">
        <v>143</v>
      </c>
      <c r="F48" t="s">
        <v>143</v>
      </c>
      <c r="G48" t="s">
        <v>34</v>
      </c>
      <c r="H48">
        <v>0</v>
      </c>
      <c r="I48">
        <v>0</v>
      </c>
      <c r="J48" t="s">
        <v>167</v>
      </c>
    </row>
    <row r="49" spans="1:10">
      <c r="A49" s="150" t="s">
        <v>168</v>
      </c>
      <c r="C49" t="s">
        <v>169</v>
      </c>
      <c r="D49" t="s">
        <v>74</v>
      </c>
      <c r="E49" t="s">
        <v>143</v>
      </c>
      <c r="F49" t="s">
        <v>143</v>
      </c>
      <c r="G49" t="s">
        <v>34</v>
      </c>
      <c r="H49">
        <v>0</v>
      </c>
      <c r="I49">
        <v>0</v>
      </c>
      <c r="J49" t="s">
        <v>144</v>
      </c>
    </row>
    <row r="50" spans="1:10">
      <c r="A50" s="150" t="s">
        <v>170</v>
      </c>
      <c r="C50" t="s">
        <v>171</v>
      </c>
      <c r="D50" t="s">
        <v>74</v>
      </c>
      <c r="E50" t="s">
        <v>143</v>
      </c>
      <c r="F50" t="s">
        <v>143</v>
      </c>
      <c r="G50" t="s">
        <v>34</v>
      </c>
      <c r="H50">
        <v>0</v>
      </c>
      <c r="I50">
        <v>0</v>
      </c>
      <c r="J50" t="s">
        <v>154</v>
      </c>
    </row>
    <row r="51" spans="1:10">
      <c r="A51" s="150" t="s">
        <v>172</v>
      </c>
      <c r="C51" t="s">
        <v>173</v>
      </c>
      <c r="D51" t="s">
        <v>70</v>
      </c>
      <c r="E51" t="s">
        <v>143</v>
      </c>
      <c r="F51" t="s">
        <v>143</v>
      </c>
      <c r="G51" t="s">
        <v>34</v>
      </c>
      <c r="H51">
        <v>0</v>
      </c>
      <c r="I51">
        <v>0</v>
      </c>
      <c r="J51" t="s">
        <v>144</v>
      </c>
    </row>
    <row r="52" spans="1:10">
      <c r="A52" s="150" t="s">
        <v>174</v>
      </c>
      <c r="C52" t="s">
        <v>175</v>
      </c>
      <c r="D52" t="s">
        <v>60</v>
      </c>
      <c r="E52" t="s">
        <v>143</v>
      </c>
      <c r="F52" t="s">
        <v>143</v>
      </c>
      <c r="G52" t="s">
        <v>34</v>
      </c>
      <c r="H52">
        <v>0</v>
      </c>
      <c r="I52">
        <v>0</v>
      </c>
      <c r="J52" t="s">
        <v>151</v>
      </c>
    </row>
    <row r="53" spans="1:10">
      <c r="A53" s="150" t="s">
        <v>176</v>
      </c>
      <c r="C53" t="s">
        <v>177</v>
      </c>
      <c r="D53" t="s">
        <v>32</v>
      </c>
      <c r="E53" t="s">
        <v>33</v>
      </c>
      <c r="F53" t="s">
        <v>49</v>
      </c>
      <c r="G53" t="s">
        <v>34</v>
      </c>
      <c r="H53">
        <v>0</v>
      </c>
      <c r="I53">
        <v>4</v>
      </c>
      <c r="J53" t="s">
        <v>49</v>
      </c>
    </row>
    <row r="54" spans="1:10">
      <c r="A54" s="150" t="s">
        <v>178</v>
      </c>
      <c r="C54" t="s">
        <v>179</v>
      </c>
      <c r="D54" t="s">
        <v>180</v>
      </c>
      <c r="E54" t="s">
        <v>33</v>
      </c>
      <c r="F54" t="s">
        <v>49</v>
      </c>
      <c r="G54" t="s">
        <v>34</v>
      </c>
      <c r="H54">
        <v>0</v>
      </c>
      <c r="I54">
        <v>4</v>
      </c>
      <c r="J54" t="s">
        <v>46</v>
      </c>
    </row>
    <row r="55" spans="1:10">
      <c r="A55" s="150" t="s">
        <v>181</v>
      </c>
      <c r="C55" t="s">
        <v>182</v>
      </c>
      <c r="D55" t="s">
        <v>183</v>
      </c>
      <c r="E55" t="s">
        <v>184</v>
      </c>
      <c r="F55" t="s">
        <v>49</v>
      </c>
      <c r="G55" t="s">
        <v>34</v>
      </c>
      <c r="H55">
        <v>1</v>
      </c>
      <c r="I55">
        <v>2</v>
      </c>
      <c r="J55" t="s">
        <v>46</v>
      </c>
    </row>
    <row r="56" spans="1:10">
      <c r="A56" s="150" t="s">
        <v>185</v>
      </c>
      <c r="C56" t="s">
        <v>186</v>
      </c>
      <c r="D56" t="s">
        <v>60</v>
      </c>
      <c r="E56" t="s">
        <v>187</v>
      </c>
      <c r="F56" t="s">
        <v>43</v>
      </c>
      <c r="G56" t="s">
        <v>188</v>
      </c>
      <c r="H56">
        <v>1</v>
      </c>
      <c r="I56">
        <v>1</v>
      </c>
      <c r="J56" t="s">
        <v>43</v>
      </c>
    </row>
    <row r="57" spans="1:10">
      <c r="A57" s="150" t="s">
        <v>189</v>
      </c>
      <c r="C57" t="s">
        <v>190</v>
      </c>
      <c r="D57" t="s">
        <v>65</v>
      </c>
      <c r="E57" t="s">
        <v>191</v>
      </c>
      <c r="F57" t="s">
        <v>43</v>
      </c>
      <c r="G57" t="s">
        <v>192</v>
      </c>
      <c r="H57">
        <v>1</v>
      </c>
      <c r="I57">
        <v>2</v>
      </c>
      <c r="J57" t="s">
        <v>43</v>
      </c>
    </row>
    <row r="58" spans="1:10">
      <c r="A58" s="150" t="s">
        <v>193</v>
      </c>
      <c r="C58" t="s">
        <v>194</v>
      </c>
      <c r="D58" t="s">
        <v>65</v>
      </c>
      <c r="E58" t="s">
        <v>191</v>
      </c>
      <c r="F58" t="s">
        <v>43</v>
      </c>
      <c r="G58" t="s">
        <v>195</v>
      </c>
      <c r="H58">
        <v>1</v>
      </c>
      <c r="I58">
        <v>2</v>
      </c>
      <c r="J58" t="s">
        <v>43</v>
      </c>
    </row>
    <row r="59" spans="1:10">
      <c r="A59" s="150" t="s">
        <v>196</v>
      </c>
      <c r="C59" t="s">
        <v>197</v>
      </c>
      <c r="D59" t="s">
        <v>74</v>
      </c>
      <c r="E59" t="s">
        <v>198</v>
      </c>
      <c r="F59" t="s">
        <v>46</v>
      </c>
      <c r="G59" t="s">
        <v>199</v>
      </c>
      <c r="H59">
        <v>1</v>
      </c>
      <c r="I59">
        <v>2</v>
      </c>
      <c r="J59" t="s">
        <v>46</v>
      </c>
    </row>
    <row r="60" spans="1:10">
      <c r="A60" s="150" t="s">
        <v>200</v>
      </c>
      <c r="C60" t="s">
        <v>201</v>
      </c>
      <c r="D60" t="s">
        <v>74</v>
      </c>
      <c r="E60" t="s">
        <v>33</v>
      </c>
      <c r="F60" t="s">
        <v>46</v>
      </c>
      <c r="G60" t="s">
        <v>34</v>
      </c>
      <c r="H60">
        <v>0</v>
      </c>
      <c r="I60">
        <v>3</v>
      </c>
      <c r="J60" t="s">
        <v>46</v>
      </c>
    </row>
    <row r="61" spans="1:10">
      <c r="A61" t="s">
        <v>202</v>
      </c>
      <c r="C61" t="s">
        <v>203</v>
      </c>
      <c r="D61" t="s">
        <v>60</v>
      </c>
      <c r="E61" t="s">
        <v>204</v>
      </c>
      <c r="F61" t="s">
        <v>46</v>
      </c>
      <c r="G61" t="s">
        <v>205</v>
      </c>
      <c r="H61">
        <v>1</v>
      </c>
      <c r="I61">
        <v>2</v>
      </c>
      <c r="J61" t="s">
        <v>43</v>
      </c>
    </row>
    <row r="62" spans="1:10">
      <c r="A62" t="s">
        <v>206</v>
      </c>
      <c r="C62" t="s">
        <v>207</v>
      </c>
      <c r="D62" t="s">
        <v>85</v>
      </c>
      <c r="E62" t="s">
        <v>33</v>
      </c>
      <c r="F62" t="s">
        <v>46</v>
      </c>
      <c r="G62" t="s">
        <v>34</v>
      </c>
      <c r="H62">
        <v>0</v>
      </c>
      <c r="I62">
        <v>3</v>
      </c>
      <c r="J62" t="s">
        <v>46</v>
      </c>
    </row>
    <row r="63" spans="1:10">
      <c r="A63" t="s">
        <v>208</v>
      </c>
      <c r="C63" t="s">
        <v>209</v>
      </c>
      <c r="D63" t="s">
        <v>85</v>
      </c>
      <c r="E63" t="s">
        <v>210</v>
      </c>
      <c r="F63" t="s">
        <v>46</v>
      </c>
      <c r="G63" t="s">
        <v>211</v>
      </c>
      <c r="H63">
        <v>1</v>
      </c>
      <c r="I63">
        <v>1</v>
      </c>
      <c r="J63" t="s">
        <v>46</v>
      </c>
    </row>
    <row r="64" spans="1:10">
      <c r="A64" t="s">
        <v>212</v>
      </c>
      <c r="C64" t="s">
        <v>213</v>
      </c>
      <c r="D64" t="s">
        <v>60</v>
      </c>
      <c r="E64" t="s">
        <v>214</v>
      </c>
      <c r="F64" t="s">
        <v>43</v>
      </c>
      <c r="G64" t="s">
        <v>34</v>
      </c>
      <c r="H64">
        <v>1</v>
      </c>
      <c r="I64">
        <v>2</v>
      </c>
      <c r="J64" t="s">
        <v>46</v>
      </c>
    </row>
    <row r="65" spans="1:10">
      <c r="A65" s="150" t="s">
        <v>215</v>
      </c>
      <c r="C65" t="s">
        <v>216</v>
      </c>
      <c r="D65" t="s">
        <v>37</v>
      </c>
      <c r="E65" t="s">
        <v>217</v>
      </c>
      <c r="F65" t="s">
        <v>43</v>
      </c>
      <c r="G65" t="s">
        <v>217</v>
      </c>
      <c r="H65">
        <v>1</v>
      </c>
      <c r="I65">
        <v>1</v>
      </c>
      <c r="J65" t="s">
        <v>218</v>
      </c>
    </row>
    <row r="66" spans="1:10">
      <c r="A66" t="s">
        <v>219</v>
      </c>
      <c r="C66" t="s">
        <v>220</v>
      </c>
      <c r="D66" t="s">
        <v>74</v>
      </c>
      <c r="E66" t="s">
        <v>221</v>
      </c>
      <c r="F66" t="s">
        <v>43</v>
      </c>
      <c r="G66" t="s">
        <v>34</v>
      </c>
      <c r="H66">
        <v>1</v>
      </c>
      <c r="I66">
        <v>4</v>
      </c>
      <c r="J66" t="s">
        <v>43</v>
      </c>
    </row>
    <row r="67" spans="1:10">
      <c r="A67" s="150" t="s">
        <v>222</v>
      </c>
      <c r="C67" t="s">
        <v>223</v>
      </c>
      <c r="D67" t="s">
        <v>60</v>
      </c>
      <c r="E67" t="s">
        <v>224</v>
      </c>
      <c r="F67" t="s">
        <v>43</v>
      </c>
      <c r="G67" t="s">
        <v>225</v>
      </c>
      <c r="H67">
        <v>1</v>
      </c>
      <c r="I67">
        <v>1</v>
      </c>
      <c r="J67" t="s">
        <v>43</v>
      </c>
    </row>
    <row r="68" spans="1:10">
      <c r="A68" s="150" t="s">
        <v>226</v>
      </c>
      <c r="C68" t="s">
        <v>227</v>
      </c>
      <c r="D68" t="s">
        <v>65</v>
      </c>
      <c r="E68" t="s">
        <v>33</v>
      </c>
      <c r="F68" t="s">
        <v>46</v>
      </c>
      <c r="G68" t="s">
        <v>34</v>
      </c>
      <c r="H68">
        <v>0</v>
      </c>
      <c r="I68">
        <v>4</v>
      </c>
      <c r="J68" t="s">
        <v>46</v>
      </c>
    </row>
    <row r="69" spans="1:10">
      <c r="A69" s="150" t="s">
        <v>228</v>
      </c>
      <c r="C69" t="s">
        <v>229</v>
      </c>
      <c r="D69" t="s">
        <v>32</v>
      </c>
      <c r="E69" t="s">
        <v>33</v>
      </c>
      <c r="F69" t="s">
        <v>46</v>
      </c>
      <c r="G69" t="s">
        <v>34</v>
      </c>
      <c r="H69">
        <v>0</v>
      </c>
      <c r="I69">
        <v>4</v>
      </c>
      <c r="J69" t="s">
        <v>46</v>
      </c>
    </row>
    <row r="70" spans="1:10">
      <c r="A70" s="150" t="s">
        <v>230</v>
      </c>
      <c r="C70" t="s">
        <v>101</v>
      </c>
      <c r="D70" t="s">
        <v>60</v>
      </c>
      <c r="E70" t="s">
        <v>101</v>
      </c>
      <c r="F70" t="s">
        <v>102</v>
      </c>
      <c r="G70" t="s">
        <v>34</v>
      </c>
      <c r="H70">
        <v>1</v>
      </c>
      <c r="I70">
        <v>1</v>
      </c>
      <c r="J70" t="s">
        <v>231</v>
      </c>
    </row>
    <row r="71" spans="1:10">
      <c r="A71" s="150" t="s">
        <v>232</v>
      </c>
      <c r="C71" t="s">
        <v>233</v>
      </c>
      <c r="D71" t="s">
        <v>60</v>
      </c>
      <c r="E71" t="s">
        <v>234</v>
      </c>
      <c r="F71" t="s">
        <v>102</v>
      </c>
      <c r="G71" t="s">
        <v>34</v>
      </c>
      <c r="H71">
        <v>1</v>
      </c>
      <c r="I71">
        <v>1</v>
      </c>
      <c r="J71" t="s">
        <v>231</v>
      </c>
    </row>
    <row r="72" spans="1:10">
      <c r="A72" s="150" t="s">
        <v>235</v>
      </c>
      <c r="C72" t="s">
        <v>236</v>
      </c>
      <c r="D72" t="s">
        <v>32</v>
      </c>
      <c r="E72" t="s">
        <v>33</v>
      </c>
      <c r="F72" t="s">
        <v>108</v>
      </c>
      <c r="G72" t="s">
        <v>34</v>
      </c>
      <c r="H72">
        <v>0</v>
      </c>
      <c r="I72">
        <v>0</v>
      </c>
      <c r="J72" t="s">
        <v>108</v>
      </c>
    </row>
    <row r="73" spans="1:10">
      <c r="A73" s="150" t="s">
        <v>237</v>
      </c>
      <c r="C73" t="s">
        <v>238</v>
      </c>
      <c r="D73" t="s">
        <v>32</v>
      </c>
      <c r="E73" t="s">
        <v>33</v>
      </c>
      <c r="F73" t="s">
        <v>53</v>
      </c>
      <c r="G73" t="s">
        <v>34</v>
      </c>
      <c r="H73">
        <v>0</v>
      </c>
      <c r="I73">
        <v>0</v>
      </c>
      <c r="J73" t="s">
        <v>239</v>
      </c>
    </row>
    <row r="74" spans="1:10">
      <c r="A74" s="150" t="s">
        <v>240</v>
      </c>
      <c r="C74" t="s">
        <v>241</v>
      </c>
      <c r="D74" t="s">
        <v>85</v>
      </c>
      <c r="E74" t="s">
        <v>210</v>
      </c>
      <c r="F74" t="s">
        <v>46</v>
      </c>
      <c r="G74" t="s">
        <v>34</v>
      </c>
      <c r="H74">
        <v>1</v>
      </c>
      <c r="I74">
        <v>1</v>
      </c>
      <c r="J74" t="s">
        <v>46</v>
      </c>
    </row>
    <row r="75" spans="1:10">
      <c r="A75" s="150" t="s">
        <v>242</v>
      </c>
      <c r="C75" t="s">
        <v>243</v>
      </c>
      <c r="D75" t="s">
        <v>60</v>
      </c>
      <c r="E75" t="s">
        <v>33</v>
      </c>
      <c r="F75" t="s">
        <v>43</v>
      </c>
      <c r="G75" t="s">
        <v>34</v>
      </c>
      <c r="H75">
        <v>1</v>
      </c>
      <c r="I75">
        <v>1</v>
      </c>
      <c r="J75" t="s">
        <v>43</v>
      </c>
    </row>
    <row r="76" spans="1:10">
      <c r="A76" s="150" t="s">
        <v>244</v>
      </c>
      <c r="C76" t="s">
        <v>245</v>
      </c>
      <c r="D76" t="s">
        <v>60</v>
      </c>
      <c r="E76" t="s">
        <v>33</v>
      </c>
      <c r="F76" t="s">
        <v>43</v>
      </c>
      <c r="H76">
        <v>1</v>
      </c>
      <c r="I76">
        <v>1</v>
      </c>
      <c r="J76" t="s">
        <v>43</v>
      </c>
    </row>
    <row r="77" spans="1:10">
      <c r="A77" s="150" t="s">
        <v>246</v>
      </c>
      <c r="C77" t="s">
        <v>247</v>
      </c>
      <c r="D77" t="s">
        <v>32</v>
      </c>
      <c r="E77" t="s">
        <v>33</v>
      </c>
      <c r="F77" t="s">
        <v>43</v>
      </c>
      <c r="G77" t="s">
        <v>247</v>
      </c>
      <c r="H77">
        <v>1</v>
      </c>
      <c r="I77">
        <v>1</v>
      </c>
      <c r="J77" t="s">
        <v>43</v>
      </c>
    </row>
    <row r="78" spans="1:10">
      <c r="A78" s="150" t="s">
        <v>248</v>
      </c>
      <c r="C78" t="s">
        <v>249</v>
      </c>
      <c r="D78" t="s">
        <v>32</v>
      </c>
      <c r="E78" t="s">
        <v>33</v>
      </c>
      <c r="F78" t="s">
        <v>43</v>
      </c>
      <c r="G78" t="s">
        <v>250</v>
      </c>
      <c r="H78">
        <v>1</v>
      </c>
      <c r="I78">
        <v>1</v>
      </c>
      <c r="J78" t="s">
        <v>43</v>
      </c>
    </row>
    <row r="79" spans="1:10">
      <c r="A79" s="150" t="s">
        <v>251</v>
      </c>
      <c r="C79" t="s">
        <v>252</v>
      </c>
      <c r="D79" t="s">
        <v>32</v>
      </c>
      <c r="E79" t="s">
        <v>33</v>
      </c>
      <c r="F79" t="s">
        <v>43</v>
      </c>
      <c r="G79" t="s">
        <v>253</v>
      </c>
      <c r="H79">
        <v>0</v>
      </c>
      <c r="I79">
        <v>0</v>
      </c>
      <c r="J79" t="s">
        <v>43</v>
      </c>
    </row>
    <row r="80" spans="1:10">
      <c r="A80" s="150" t="s">
        <v>254</v>
      </c>
      <c r="C80" t="s">
        <v>255</v>
      </c>
      <c r="D80" t="s">
        <v>60</v>
      </c>
      <c r="E80" t="s">
        <v>116</v>
      </c>
      <c r="F80" t="s">
        <v>256</v>
      </c>
      <c r="G80" t="s">
        <v>253</v>
      </c>
      <c r="H80">
        <v>1</v>
      </c>
      <c r="I80">
        <v>0</v>
      </c>
      <c r="J80" t="s">
        <v>256</v>
      </c>
    </row>
    <row r="81" spans="1:10">
      <c r="A81" s="150" t="s">
        <v>257</v>
      </c>
      <c r="C81" t="s">
        <v>258</v>
      </c>
      <c r="D81" t="s">
        <v>60</v>
      </c>
      <c r="E81" t="s">
        <v>143</v>
      </c>
      <c r="F81" t="s">
        <v>256</v>
      </c>
      <c r="G81" t="s">
        <v>253</v>
      </c>
      <c r="H81">
        <v>1</v>
      </c>
      <c r="I81">
        <v>0</v>
      </c>
      <c r="J81" t="s">
        <v>256</v>
      </c>
    </row>
    <row r="82" spans="1:10">
      <c r="A82" s="150" t="s">
        <v>259</v>
      </c>
    </row>
    <row r="83" spans="1:10">
      <c r="A83" s="150" t="s">
        <v>260</v>
      </c>
    </row>
    <row r="84" spans="1:10">
      <c r="A84" t="s">
        <v>261</v>
      </c>
    </row>
    <row r="85" spans="1:10">
      <c r="A85" s="150" t="s">
        <v>262</v>
      </c>
    </row>
    <row r="86" spans="1:10">
      <c r="A86" s="150" t="s">
        <v>17</v>
      </c>
    </row>
    <row r="87" spans="1:10">
      <c r="A87" s="150" t="s">
        <v>263</v>
      </c>
    </row>
    <row r="88" spans="1:10">
      <c r="A88" s="150" t="s">
        <v>264</v>
      </c>
    </row>
    <row r="89" spans="1:10">
      <c r="A89" s="150" t="s">
        <v>265</v>
      </c>
    </row>
    <row r="90" spans="1:10">
      <c r="A90" s="150" t="s">
        <v>266</v>
      </c>
    </row>
    <row r="91" spans="1:10">
      <c r="A91" s="150" t="s">
        <v>267</v>
      </c>
    </row>
    <row r="92" spans="1:10">
      <c r="A92" s="150" t="s">
        <v>268</v>
      </c>
    </row>
    <row r="93" spans="1:10">
      <c r="A93" s="150" t="s">
        <v>269</v>
      </c>
    </row>
    <row r="94" spans="1:10">
      <c r="A94" s="150" t="s">
        <v>270</v>
      </c>
    </row>
    <row r="95" spans="1:10">
      <c r="A95" s="150" t="s">
        <v>9</v>
      </c>
    </row>
    <row r="96" spans="1:10">
      <c r="A96" s="150" t="s">
        <v>271</v>
      </c>
    </row>
    <row r="97" spans="1:1">
      <c r="A97" s="150" t="s">
        <v>272</v>
      </c>
    </row>
    <row r="98" spans="1:1">
      <c r="A98" s="150" t="s">
        <v>273</v>
      </c>
    </row>
    <row r="99" spans="1:1">
      <c r="A99" s="150" t="s">
        <v>274</v>
      </c>
    </row>
    <row r="100" spans="1:1">
      <c r="A100" s="150" t="s">
        <v>275</v>
      </c>
    </row>
    <row r="101" spans="1:1">
      <c r="A101" s="150" t="s">
        <v>276</v>
      </c>
    </row>
    <row r="102" spans="1:1">
      <c r="A102" s="150" t="s">
        <v>277</v>
      </c>
    </row>
    <row r="103" spans="1:1">
      <c r="A103" s="150" t="s">
        <v>278</v>
      </c>
    </row>
    <row r="104" spans="1:1">
      <c r="A104" s="150" t="s">
        <v>279</v>
      </c>
    </row>
    <row r="105" spans="1:1">
      <c r="A105" s="150" t="s">
        <v>280</v>
      </c>
    </row>
    <row r="106" spans="1:1">
      <c r="A106" s="150" t="s">
        <v>281</v>
      </c>
    </row>
    <row r="107" spans="1:1">
      <c r="A107" s="150" t="s">
        <v>282</v>
      </c>
    </row>
    <row r="108" spans="1:1">
      <c r="A108" s="150" t="s">
        <v>283</v>
      </c>
    </row>
    <row r="109" spans="1:1">
      <c r="A109" s="150" t="s">
        <v>284</v>
      </c>
    </row>
    <row r="110" spans="1:1">
      <c r="A110" s="150" t="s">
        <v>285</v>
      </c>
    </row>
    <row r="111" spans="1:1">
      <c r="A111" s="150" t="s">
        <v>177</v>
      </c>
    </row>
    <row r="112" spans="1:1">
      <c r="A112" s="150" t="s">
        <v>286</v>
      </c>
    </row>
    <row r="113" spans="1:1">
      <c r="A113" s="150" t="s">
        <v>287</v>
      </c>
    </row>
    <row r="114" spans="1:1">
      <c r="A114" s="150" t="s">
        <v>288</v>
      </c>
    </row>
    <row r="115" spans="1:1">
      <c r="A115" s="150" t="s">
        <v>289</v>
      </c>
    </row>
    <row r="116" spans="1:1">
      <c r="A116" s="150" t="s">
        <v>290</v>
      </c>
    </row>
    <row r="117" spans="1:1">
      <c r="A117" s="150" t="s">
        <v>291</v>
      </c>
    </row>
    <row r="118" spans="1:1">
      <c r="A118" s="150" t="s">
        <v>292</v>
      </c>
    </row>
    <row r="119" spans="1:1">
      <c r="A119" s="150" t="s">
        <v>293</v>
      </c>
    </row>
    <row r="120" spans="1:1">
      <c r="A120" s="150" t="s">
        <v>294</v>
      </c>
    </row>
    <row r="121" spans="1:1">
      <c r="A121" s="150" t="s">
        <v>295</v>
      </c>
    </row>
    <row r="122" spans="1:1">
      <c r="A122" t="s">
        <v>296</v>
      </c>
    </row>
    <row r="123" spans="1:1">
      <c r="A123" s="150" t="s">
        <v>297</v>
      </c>
    </row>
    <row r="124" spans="1:1">
      <c r="A124" s="150" t="s">
        <v>298</v>
      </c>
    </row>
    <row r="125" spans="1:1">
      <c r="A125" s="150" t="s">
        <v>299</v>
      </c>
    </row>
    <row r="126" spans="1:1">
      <c r="A126" s="150" t="s">
        <v>300</v>
      </c>
    </row>
    <row r="127" spans="1:1">
      <c r="A127" s="150" t="s">
        <v>301</v>
      </c>
    </row>
    <row r="128" spans="1:1">
      <c r="A128" t="s">
        <v>302</v>
      </c>
    </row>
    <row r="129" spans="1:1">
      <c r="A129" t="s">
        <v>303</v>
      </c>
    </row>
    <row r="130" spans="1:1">
      <c r="A130" s="150" t="s">
        <v>304</v>
      </c>
    </row>
    <row r="131" spans="1:1">
      <c r="A131" s="150" t="s">
        <v>305</v>
      </c>
    </row>
    <row r="132" spans="1:1">
      <c r="A132" s="150" t="s">
        <v>306</v>
      </c>
    </row>
    <row r="133" spans="1:1">
      <c r="A133" s="150" t="s">
        <v>307</v>
      </c>
    </row>
    <row r="134" spans="1:1">
      <c r="A134" s="150" t="s">
        <v>308</v>
      </c>
    </row>
    <row r="135" spans="1:1">
      <c r="A135" t="s">
        <v>309</v>
      </c>
    </row>
    <row r="136" spans="1:1">
      <c r="A136" s="150" t="s">
        <v>310</v>
      </c>
    </row>
    <row r="137" spans="1:1">
      <c r="A137" s="150" t="s">
        <v>311</v>
      </c>
    </row>
    <row r="138" spans="1:1">
      <c r="A138" s="150" t="s">
        <v>312</v>
      </c>
    </row>
    <row r="139" spans="1:1">
      <c r="A139" s="150" t="s">
        <v>313</v>
      </c>
    </row>
    <row r="140" spans="1:1">
      <c r="A140" s="150" t="s">
        <v>314</v>
      </c>
    </row>
    <row r="141" spans="1:1">
      <c r="A141" s="150" t="s">
        <v>315</v>
      </c>
    </row>
    <row r="142" spans="1:1">
      <c r="A142" s="150" t="s">
        <v>316</v>
      </c>
    </row>
    <row r="143" spans="1:1">
      <c r="A143" s="150" t="s">
        <v>317</v>
      </c>
    </row>
    <row r="144" spans="1:1">
      <c r="A144" s="150" t="s">
        <v>318</v>
      </c>
    </row>
    <row r="145" spans="1:1">
      <c r="A145" s="150" t="s">
        <v>319</v>
      </c>
    </row>
    <row r="146" spans="1:1">
      <c r="A146" s="150" t="s">
        <v>320</v>
      </c>
    </row>
    <row r="147" spans="1:1">
      <c r="A147" s="150" t="s">
        <v>321</v>
      </c>
    </row>
    <row r="148" spans="1:1">
      <c r="A148" s="150" t="s">
        <v>322</v>
      </c>
    </row>
    <row r="149" spans="1:1">
      <c r="A149" s="150" t="s">
        <v>323</v>
      </c>
    </row>
    <row r="150" spans="1:1">
      <c r="A150" s="150" t="s">
        <v>324</v>
      </c>
    </row>
    <row r="151" spans="1:1">
      <c r="A151" s="150" t="s">
        <v>325</v>
      </c>
    </row>
    <row r="152" spans="1:1">
      <c r="A152" s="150" t="s">
        <v>326</v>
      </c>
    </row>
    <row r="153" spans="1:1">
      <c r="A153" t="s">
        <v>327</v>
      </c>
    </row>
    <row r="154" spans="1:1">
      <c r="A154" s="150" t="s">
        <v>328</v>
      </c>
    </row>
    <row r="155" spans="1:1">
      <c r="A155" s="150" t="s">
        <v>329</v>
      </c>
    </row>
    <row r="156" spans="1:1">
      <c r="A156" s="150" t="s">
        <v>330</v>
      </c>
    </row>
    <row r="157" spans="1:1">
      <c r="A157" s="150" t="s">
        <v>331</v>
      </c>
    </row>
    <row r="158" spans="1:1">
      <c r="A158" s="150" t="s">
        <v>332</v>
      </c>
    </row>
    <row r="159" spans="1:1">
      <c r="A159" s="150" t="s">
        <v>333</v>
      </c>
    </row>
    <row r="160" spans="1:1">
      <c r="A160" s="150" t="s">
        <v>334</v>
      </c>
    </row>
    <row r="161" spans="1:1">
      <c r="A161" s="150" t="s">
        <v>335</v>
      </c>
    </row>
    <row r="162" spans="1:1">
      <c r="A162" s="150" t="s">
        <v>336</v>
      </c>
    </row>
    <row r="163" spans="1:1">
      <c r="A163" s="150" t="s">
        <v>337</v>
      </c>
    </row>
    <row r="164" spans="1:1">
      <c r="A164" s="150" t="s">
        <v>338</v>
      </c>
    </row>
    <row r="165" spans="1:1">
      <c r="A165" s="150" t="s">
        <v>339</v>
      </c>
    </row>
    <row r="166" spans="1:1">
      <c r="A166" s="150" t="s">
        <v>340</v>
      </c>
    </row>
    <row r="167" spans="1:1">
      <c r="A167" s="150" t="s">
        <v>341</v>
      </c>
    </row>
    <row r="168" spans="1:1">
      <c r="A168" s="150" t="s">
        <v>342</v>
      </c>
    </row>
    <row r="169" spans="1:1">
      <c r="A169" s="150" t="s">
        <v>343</v>
      </c>
    </row>
    <row r="170" spans="1:1">
      <c r="A170" s="150" t="s">
        <v>344</v>
      </c>
    </row>
    <row r="171" spans="1:1">
      <c r="A171" s="150" t="s">
        <v>345</v>
      </c>
    </row>
    <row r="172" spans="1:1">
      <c r="A172" s="150" t="s">
        <v>346</v>
      </c>
    </row>
    <row r="173" spans="1:1">
      <c r="A173" s="150" t="s">
        <v>347</v>
      </c>
    </row>
    <row r="174" spans="1:1">
      <c r="A174" s="150" t="s">
        <v>348</v>
      </c>
    </row>
    <row r="175" spans="1:1">
      <c r="A175" s="150" t="s">
        <v>349</v>
      </c>
    </row>
    <row r="176" spans="1:1">
      <c r="A176" s="150" t="s">
        <v>350</v>
      </c>
    </row>
    <row r="177" spans="1:1">
      <c r="A177" s="150" t="s">
        <v>351</v>
      </c>
    </row>
    <row r="178" spans="1:1">
      <c r="A178" s="150" t="s">
        <v>352</v>
      </c>
    </row>
    <row r="179" spans="1:1">
      <c r="A179" s="150" t="s">
        <v>353</v>
      </c>
    </row>
    <row r="180" spans="1:1">
      <c r="A180" s="150" t="s">
        <v>354</v>
      </c>
    </row>
    <row r="181" spans="1:1">
      <c r="A181" s="150" t="s">
        <v>355</v>
      </c>
    </row>
    <row r="182" spans="1:1">
      <c r="A182" s="150" t="s">
        <v>356</v>
      </c>
    </row>
    <row r="183" spans="1:1">
      <c r="A183" s="150" t="s">
        <v>357</v>
      </c>
    </row>
    <row r="184" spans="1:1">
      <c r="A184" s="150" t="s">
        <v>358</v>
      </c>
    </row>
    <row r="185" spans="1:1">
      <c r="A185" s="150" t="s">
        <v>359</v>
      </c>
    </row>
    <row r="186" spans="1:1">
      <c r="A186" s="150" t="s">
        <v>360</v>
      </c>
    </row>
    <row r="187" spans="1:1">
      <c r="A187" t="s">
        <v>361</v>
      </c>
    </row>
    <row r="188" spans="1:1">
      <c r="A188" s="150" t="s">
        <v>362</v>
      </c>
    </row>
    <row r="189" spans="1:1">
      <c r="A189" s="150" t="s">
        <v>363</v>
      </c>
    </row>
    <row r="190" spans="1:1">
      <c r="A190" s="150" t="s">
        <v>364</v>
      </c>
    </row>
    <row r="191" spans="1:1">
      <c r="A191" s="150" t="s">
        <v>365</v>
      </c>
    </row>
    <row r="192" spans="1:1">
      <c r="A192" s="150" t="s">
        <v>366</v>
      </c>
    </row>
    <row r="193" spans="1:1">
      <c r="A193" s="150" t="s">
        <v>367</v>
      </c>
    </row>
    <row r="194" spans="1:1">
      <c r="A194" s="150" t="s">
        <v>368</v>
      </c>
    </row>
    <row r="195" spans="1:1">
      <c r="A195" s="150" t="s">
        <v>369</v>
      </c>
    </row>
    <row r="196" spans="1:1">
      <c r="A196" s="150" t="s">
        <v>370</v>
      </c>
    </row>
    <row r="197" spans="1:1">
      <c r="A197" s="150" t="s">
        <v>371</v>
      </c>
    </row>
    <row r="198" spans="1:1">
      <c r="A198" s="150" t="s">
        <v>372</v>
      </c>
    </row>
    <row r="199" spans="1:1">
      <c r="A199" s="150" t="s">
        <v>373</v>
      </c>
    </row>
    <row r="200" spans="1:1">
      <c r="A200" s="150" t="s">
        <v>374</v>
      </c>
    </row>
    <row r="201" spans="1:1">
      <c r="A201" s="150" t="s">
        <v>375</v>
      </c>
    </row>
    <row r="202" spans="1:1">
      <c r="A202" s="150" t="s">
        <v>376</v>
      </c>
    </row>
    <row r="203" spans="1:1">
      <c r="A203" t="s">
        <v>377</v>
      </c>
    </row>
    <row r="204" spans="1:1">
      <c r="A204" s="150" t="s">
        <v>378</v>
      </c>
    </row>
    <row r="205" spans="1:1">
      <c r="A205" s="150" t="s">
        <v>379</v>
      </c>
    </row>
    <row r="206" spans="1:1">
      <c r="A206" s="150" t="s">
        <v>380</v>
      </c>
    </row>
    <row r="207" spans="1:1">
      <c r="A207" s="150" t="s">
        <v>381</v>
      </c>
    </row>
    <row r="208" spans="1:1">
      <c r="A208" t="s">
        <v>382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383</v>
      </c>
      <c r="C3" s="220" t="s">
        <v>384</v>
      </c>
      <c r="D3" s="220" t="s">
        <v>385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386</v>
      </c>
      <c r="C1" s="20" t="s">
        <v>387</v>
      </c>
      <c r="E1" s="20" t="s">
        <v>388</v>
      </c>
      <c r="G1" s="20" t="s">
        <v>389</v>
      </c>
      <c r="H1" s="22"/>
      <c r="I1" s="20" t="s">
        <v>390</v>
      </c>
      <c r="J1" s="22"/>
      <c r="K1" s="20" t="s">
        <v>391</v>
      </c>
      <c r="L1" s="22"/>
      <c r="M1" s="20" t="s">
        <v>30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392</v>
      </c>
      <c r="C2" s="28" t="s">
        <v>393</v>
      </c>
      <c r="E2" s="28">
        <v>1</v>
      </c>
      <c r="G2" s="28" t="s">
        <v>253</v>
      </c>
      <c r="H2" s="22"/>
      <c r="I2" s="28" t="s">
        <v>394</v>
      </c>
      <c r="J2" s="22"/>
      <c r="K2" s="28" t="s">
        <v>395</v>
      </c>
      <c r="L2" s="22"/>
      <c r="M2" s="28" t="s">
        <v>396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397</v>
      </c>
      <c r="C3" s="28" t="s">
        <v>398</v>
      </c>
      <c r="E3" s="28">
        <v>2</v>
      </c>
      <c r="G3" s="28" t="s">
        <v>34</v>
      </c>
      <c r="H3" s="22"/>
      <c r="I3" s="28" t="s">
        <v>399</v>
      </c>
      <c r="J3" s="22"/>
      <c r="K3" s="28" t="s">
        <v>400</v>
      </c>
      <c r="L3" s="22"/>
      <c r="M3" s="28" t="s">
        <v>401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402</v>
      </c>
      <c r="C4" s="28" t="s">
        <v>387</v>
      </c>
      <c r="E4" s="22"/>
      <c r="H4" s="22"/>
      <c r="I4" s="28" t="s">
        <v>403</v>
      </c>
      <c r="J4" s="22"/>
      <c r="K4" s="28" t="s">
        <v>404</v>
      </c>
      <c r="L4" s="22"/>
      <c r="M4" s="28" t="s">
        <v>405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34</v>
      </c>
      <c r="C5" s="28" t="s">
        <v>34</v>
      </c>
      <c r="H5" s="22"/>
      <c r="J5" s="22"/>
      <c r="K5" s="22"/>
      <c r="L5" s="22"/>
      <c r="M5" s="28" t="s">
        <v>406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407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408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409</v>
      </c>
      <c r="B13" s="2" t="s">
        <v>410</v>
      </c>
      <c r="C13" s="2" t="s">
        <v>411</v>
      </c>
      <c r="D13" s="2" t="s">
        <v>412</v>
      </c>
      <c r="E13" s="2" t="s">
        <v>413</v>
      </c>
      <c r="F13" s="2" t="s">
        <v>414</v>
      </c>
      <c r="G13" s="2" t="s">
        <v>415</v>
      </c>
      <c r="H13" s="2" t="s">
        <v>416</v>
      </c>
      <c r="I13" s="2" t="s">
        <v>417</v>
      </c>
      <c r="J13" s="2" t="s">
        <v>418</v>
      </c>
      <c r="K13" s="2" t="s">
        <v>419</v>
      </c>
      <c r="L13" s="2" t="s">
        <v>420</v>
      </c>
      <c r="M13" s="2" t="s">
        <v>421</v>
      </c>
      <c r="N13" s="2" t="s">
        <v>422</v>
      </c>
      <c r="O13" s="2" t="s">
        <v>423</v>
      </c>
      <c r="P13" s="2" t="s">
        <v>424</v>
      </c>
      <c r="Q13" s="2" t="s">
        <v>425</v>
      </c>
      <c r="R13" s="2" t="s">
        <v>426</v>
      </c>
      <c r="S13" s="2" t="s">
        <v>427</v>
      </c>
      <c r="T13" s="2" t="s">
        <v>428</v>
      </c>
      <c r="U13" s="2" t="s">
        <v>429</v>
      </c>
      <c r="V13" s="26" t="s">
        <v>430</v>
      </c>
      <c r="W13" s="26" t="s">
        <v>431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432</v>
      </c>
      <c r="B14" s="28" t="s">
        <v>433</v>
      </c>
      <c r="C14" s="28" t="s">
        <v>434</v>
      </c>
      <c r="D14" s="28" t="s">
        <v>435</v>
      </c>
      <c r="E14" s="28" t="s">
        <v>435</v>
      </c>
      <c r="F14" s="28" t="s">
        <v>436</v>
      </c>
      <c r="G14" s="28" t="s">
        <v>436</v>
      </c>
      <c r="H14" s="28" t="s">
        <v>437</v>
      </c>
      <c r="I14" s="28" t="s">
        <v>438</v>
      </c>
      <c r="J14" s="28" t="s">
        <v>439</v>
      </c>
      <c r="K14" s="28" t="s">
        <v>440</v>
      </c>
      <c r="L14" s="28" t="s">
        <v>441</v>
      </c>
      <c r="M14" s="28" t="s">
        <v>441</v>
      </c>
      <c r="N14" s="28" t="s">
        <v>441</v>
      </c>
      <c r="O14" s="28" t="s">
        <v>441</v>
      </c>
      <c r="P14" s="28" t="s">
        <v>424</v>
      </c>
      <c r="Q14" s="28" t="s">
        <v>442</v>
      </c>
      <c r="R14" s="28" t="s">
        <v>443</v>
      </c>
      <c r="S14" s="28" t="s">
        <v>435</v>
      </c>
      <c r="T14" s="28" t="s">
        <v>435</v>
      </c>
      <c r="U14" s="28" t="s">
        <v>429</v>
      </c>
      <c r="V14" s="29" t="s">
        <v>430</v>
      </c>
      <c r="W14" s="29" t="s">
        <v>431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444</v>
      </c>
      <c r="B15" s="28" t="s">
        <v>445</v>
      </c>
      <c r="C15" s="28" t="str">
        <f>""</f>
        <v/>
      </c>
      <c r="D15" s="28"/>
      <c r="E15" s="28"/>
      <c r="F15" s="28"/>
      <c r="G15" s="28" t="s">
        <v>446</v>
      </c>
      <c r="H15" s="28" t="s">
        <v>447</v>
      </c>
      <c r="I15" s="28" t="s">
        <v>448</v>
      </c>
      <c r="J15" s="28"/>
      <c r="K15" s="28" t="s">
        <v>449</v>
      </c>
      <c r="L15" s="28" t="s">
        <v>450</v>
      </c>
      <c r="M15" s="28" t="s">
        <v>450</v>
      </c>
      <c r="N15" s="28" t="s">
        <v>450</v>
      </c>
      <c r="O15" s="28" t="s">
        <v>450</v>
      </c>
      <c r="P15" s="28"/>
      <c r="Q15" s="28" t="s">
        <v>415</v>
      </c>
      <c r="R15" s="28" t="s">
        <v>451</v>
      </c>
      <c r="S15" s="28" t="s">
        <v>452</v>
      </c>
      <c r="T15" s="28" t="s">
        <v>452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435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453</v>
      </c>
      <c r="L16" s="28"/>
      <c r="M16" s="28"/>
      <c r="N16" s="28"/>
      <c r="O16" s="28"/>
      <c r="P16" s="28"/>
      <c r="Q16" s="28"/>
      <c r="R16" s="28" t="s">
        <v>454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455</v>
      </c>
      <c r="B28" s="25" t="s">
        <v>456</v>
      </c>
      <c r="C28" s="25" t="s">
        <v>457</v>
      </c>
      <c r="D28" s="25" t="s">
        <v>458</v>
      </c>
      <c r="E28" s="25" t="s">
        <v>459</v>
      </c>
      <c r="F28" s="25" t="s">
        <v>460</v>
      </c>
      <c r="G28" s="25" t="s">
        <v>461</v>
      </c>
      <c r="H28" s="25" t="s">
        <v>462</v>
      </c>
      <c r="I28" s="25" t="s">
        <v>463</v>
      </c>
      <c r="J28" s="25" t="s">
        <v>464</v>
      </c>
      <c r="K28" s="25" t="s">
        <v>465</v>
      </c>
      <c r="L28" s="25" t="s">
        <v>466</v>
      </c>
      <c r="M28" s="25" t="s">
        <v>467</v>
      </c>
      <c r="N28" s="25" t="s">
        <v>468</v>
      </c>
      <c r="O28" s="25" t="s">
        <v>469</v>
      </c>
      <c r="P28" s="25" t="s">
        <v>470</v>
      </c>
      <c r="Q28" s="25" t="s">
        <v>471</v>
      </c>
      <c r="R28" s="25" t="s">
        <v>472</v>
      </c>
      <c r="S28" s="25" t="s">
        <v>473</v>
      </c>
      <c r="T28" s="25" t="s">
        <v>474</v>
      </c>
      <c r="U28" s="25" t="s">
        <v>475</v>
      </c>
      <c r="V28" s="25" t="s">
        <v>476</v>
      </c>
      <c r="W28" s="25" t="s">
        <v>477</v>
      </c>
      <c r="X28" s="25" t="s">
        <v>478</v>
      </c>
      <c r="Y28" s="25" t="s">
        <v>479</v>
      </c>
      <c r="Z28" s="25" t="s">
        <v>480</v>
      </c>
      <c r="AA28" s="25" t="s">
        <v>481</v>
      </c>
      <c r="AB28" s="25" t="s">
        <v>482</v>
      </c>
      <c r="AC28" s="25" t="s">
        <v>483</v>
      </c>
      <c r="AD28" s="25" t="s">
        <v>484</v>
      </c>
      <c r="AE28" s="25" t="s">
        <v>485</v>
      </c>
      <c r="AF28" s="25" t="s">
        <v>486</v>
      </c>
      <c r="AG28" s="25" t="s">
        <v>487</v>
      </c>
      <c r="AH28" s="25" t="s">
        <v>488</v>
      </c>
      <c r="AI28" s="25" t="s">
        <v>489</v>
      </c>
      <c r="AJ28" s="25" t="s">
        <v>490</v>
      </c>
      <c r="AK28" s="25" t="s">
        <v>491</v>
      </c>
      <c r="AL28" s="25" t="s">
        <v>492</v>
      </c>
      <c r="AM28" s="25" t="s">
        <v>493</v>
      </c>
      <c r="AN28" s="30" t="s">
        <v>494</v>
      </c>
      <c r="AO28" s="30" t="s">
        <v>495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496</v>
      </c>
      <c r="B29" s="28" t="s">
        <v>497</v>
      </c>
      <c r="C29" s="28" t="s">
        <v>498</v>
      </c>
      <c r="D29" s="28" t="s">
        <v>436</v>
      </c>
      <c r="E29" s="28" t="s">
        <v>445</v>
      </c>
      <c r="F29" s="28" t="s">
        <v>499</v>
      </c>
      <c r="G29" s="28" t="s">
        <v>500</v>
      </c>
      <c r="H29" s="28" t="s">
        <v>501</v>
      </c>
      <c r="I29" s="28" t="s">
        <v>502</v>
      </c>
      <c r="J29" s="28" t="s">
        <v>503</v>
      </c>
      <c r="K29" s="28" t="s">
        <v>503</v>
      </c>
      <c r="L29" s="28" t="s">
        <v>504</v>
      </c>
      <c r="M29" s="28" t="s">
        <v>505</v>
      </c>
      <c r="N29" s="28" t="s">
        <v>506</v>
      </c>
      <c r="O29" s="28" t="s">
        <v>507</v>
      </c>
      <c r="P29" s="28" t="s">
        <v>508</v>
      </c>
      <c r="Q29" s="28" t="s">
        <v>509</v>
      </c>
      <c r="R29" s="28" t="s">
        <v>510</v>
      </c>
      <c r="S29" s="28" t="s">
        <v>511</v>
      </c>
      <c r="T29" s="28" t="s">
        <v>512</v>
      </c>
      <c r="U29" s="28" t="s">
        <v>513</v>
      </c>
      <c r="V29" s="28" t="s">
        <v>512</v>
      </c>
      <c r="W29" s="28" t="s">
        <v>513</v>
      </c>
      <c r="X29" s="28" t="s">
        <v>514</v>
      </c>
      <c r="Y29" s="28" t="s">
        <v>513</v>
      </c>
      <c r="Z29" s="28" t="s">
        <v>512</v>
      </c>
      <c r="AA29" s="28" t="s">
        <v>513</v>
      </c>
      <c r="AB29" s="28" t="s">
        <v>424</v>
      </c>
      <c r="AC29" s="28" t="s">
        <v>515</v>
      </c>
      <c r="AD29" s="28" t="s">
        <v>516</v>
      </c>
      <c r="AE29" s="28" t="s">
        <v>517</v>
      </c>
      <c r="AF29" s="28" t="s">
        <v>454</v>
      </c>
      <c r="AG29" s="28" t="s">
        <v>451</v>
      </c>
      <c r="AH29" s="28" t="s">
        <v>518</v>
      </c>
      <c r="AI29" s="28" t="s">
        <v>519</v>
      </c>
      <c r="AJ29" s="28" t="s">
        <v>503</v>
      </c>
      <c r="AK29" s="28" t="s">
        <v>519</v>
      </c>
      <c r="AL29" s="28" t="s">
        <v>503</v>
      </c>
      <c r="AM29" s="28" t="s">
        <v>429</v>
      </c>
      <c r="AN29" s="29" t="s">
        <v>430</v>
      </c>
      <c r="AO29" s="29" t="s">
        <v>431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446</v>
      </c>
      <c r="E30" s="28"/>
      <c r="F30" s="28" t="s">
        <v>520</v>
      </c>
      <c r="G30" s="28" t="s">
        <v>521</v>
      </c>
      <c r="H30" s="28" t="s">
        <v>522</v>
      </c>
      <c r="I30" s="28" t="s">
        <v>523</v>
      </c>
      <c r="J30" s="28"/>
      <c r="K30" s="28"/>
      <c r="L30" s="28" t="s">
        <v>524</v>
      </c>
      <c r="M30" s="28" t="s">
        <v>525</v>
      </c>
      <c r="N30" s="28" t="s">
        <v>502</v>
      </c>
      <c r="O30" s="28" t="s">
        <v>526</v>
      </c>
      <c r="P30" s="28" t="s">
        <v>527</v>
      </c>
      <c r="Q30" s="28" t="s">
        <v>528</v>
      </c>
      <c r="R30" s="28"/>
      <c r="S30" s="28" t="s">
        <v>509</v>
      </c>
      <c r="T30" s="28" t="s">
        <v>529</v>
      </c>
      <c r="U30" s="28" t="s">
        <v>502</v>
      </c>
      <c r="V30" s="28" t="s">
        <v>529</v>
      </c>
      <c r="W30" s="28" t="s">
        <v>502</v>
      </c>
      <c r="X30" s="28" t="s">
        <v>529</v>
      </c>
      <c r="Y30" s="28" t="s">
        <v>502</v>
      </c>
      <c r="Z30" s="28" t="s">
        <v>529</v>
      </c>
      <c r="AA30" s="28" t="s">
        <v>530</v>
      </c>
      <c r="AB30" s="28"/>
      <c r="AC30" s="28"/>
      <c r="AD30" s="28"/>
      <c r="AE30" s="28" t="s">
        <v>531</v>
      </c>
      <c r="AF30" s="28"/>
      <c r="AG30" s="28"/>
      <c r="AH30" s="28"/>
      <c r="AI30" s="28" t="s">
        <v>532</v>
      </c>
      <c r="AJ30" s="28" t="s">
        <v>533</v>
      </c>
      <c r="AK30" s="28" t="s">
        <v>532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534</v>
      </c>
      <c r="E31" s="28"/>
      <c r="F31" s="28"/>
      <c r="G31" s="28"/>
      <c r="H31" s="28"/>
      <c r="I31" s="28"/>
      <c r="J31" s="28"/>
      <c r="K31" s="28"/>
      <c r="L31" s="28" t="s">
        <v>535</v>
      </c>
      <c r="M31" s="28" t="s">
        <v>536</v>
      </c>
      <c r="N31" s="28" t="s">
        <v>513</v>
      </c>
      <c r="O31" s="28" t="s">
        <v>537</v>
      </c>
      <c r="P31" s="28" t="s">
        <v>538</v>
      </c>
      <c r="Q31" s="28" t="s">
        <v>539</v>
      </c>
      <c r="R31" s="28"/>
      <c r="S31" s="28" t="s">
        <v>528</v>
      </c>
      <c r="T31" s="28"/>
      <c r="U31" s="28" t="s">
        <v>540</v>
      </c>
      <c r="V31" s="28"/>
      <c r="W31" s="28" t="s">
        <v>540</v>
      </c>
      <c r="X31" s="28"/>
      <c r="Y31" s="28" t="s">
        <v>540</v>
      </c>
      <c r="Z31" s="28"/>
      <c r="AA31" s="28" t="s">
        <v>540</v>
      </c>
      <c r="AB31" s="28"/>
      <c r="AC31" s="28"/>
      <c r="AD31" s="28"/>
      <c r="AE31" s="28" t="s">
        <v>541</v>
      </c>
      <c r="AF31" s="28"/>
      <c r="AG31" s="28"/>
      <c r="AH31" s="28"/>
      <c r="AI31" s="28" t="s">
        <v>542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543</v>
      </c>
      <c r="E32" s="28"/>
      <c r="F32" s="28"/>
      <c r="G32" s="28"/>
      <c r="H32" s="28"/>
      <c r="I32" s="28"/>
      <c r="J32" s="28"/>
      <c r="K32" s="28"/>
      <c r="L32" s="28" t="s">
        <v>544</v>
      </c>
      <c r="M32" s="28"/>
      <c r="N32" s="28"/>
      <c r="O32" s="28"/>
      <c r="P32" s="28" t="s">
        <v>545</v>
      </c>
      <c r="Q32" s="28" t="s">
        <v>546</v>
      </c>
      <c r="R32" s="28"/>
      <c r="S32" s="28" t="s">
        <v>539</v>
      </c>
      <c r="T32" s="28"/>
      <c r="U32" s="28" t="s">
        <v>547</v>
      </c>
      <c r="V32" s="28"/>
      <c r="W32" s="28" t="s">
        <v>547</v>
      </c>
      <c r="X32" s="28"/>
      <c r="Y32" s="28" t="s">
        <v>547</v>
      </c>
      <c r="Z32" s="28"/>
      <c r="AA32" s="28" t="s">
        <v>547</v>
      </c>
      <c r="AB32" s="28"/>
      <c r="AC32" s="28"/>
      <c r="AD32" s="28"/>
      <c r="AE32" s="28"/>
      <c r="AF32" s="28"/>
      <c r="AG32" s="28"/>
      <c r="AH32" s="28"/>
      <c r="AI32" s="28" t="s">
        <v>535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548</v>
      </c>
      <c r="E33" s="28"/>
      <c r="F33" s="28"/>
      <c r="G33" s="28"/>
      <c r="H33" s="28"/>
      <c r="I33" s="28"/>
      <c r="J33" s="28"/>
      <c r="K33" s="28"/>
      <c r="L33" s="28" t="s">
        <v>549</v>
      </c>
      <c r="M33" s="28"/>
      <c r="N33" s="28"/>
      <c r="O33" s="28"/>
      <c r="P33" s="28"/>
      <c r="Q33" s="28" t="s">
        <v>550</v>
      </c>
      <c r="R33" s="28"/>
      <c r="S33" s="28" t="s">
        <v>546</v>
      </c>
      <c r="T33" s="28"/>
      <c r="U33" s="28" t="s">
        <v>551</v>
      </c>
      <c r="V33" s="28"/>
      <c r="W33" s="28" t="s">
        <v>551</v>
      </c>
      <c r="X33" s="28"/>
      <c r="Y33" s="28" t="s">
        <v>551</v>
      </c>
      <c r="Z33" s="28"/>
      <c r="AA33" s="28" t="s">
        <v>551</v>
      </c>
      <c r="AB33" s="28"/>
      <c r="AC33" s="28"/>
      <c r="AD33" s="28"/>
      <c r="AE33" s="28"/>
      <c r="AF33" s="28"/>
      <c r="AG33" s="28"/>
      <c r="AH33" s="28"/>
      <c r="AI33" s="28" t="s">
        <v>549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552</v>
      </c>
      <c r="M34" s="28"/>
      <c r="N34" s="28"/>
      <c r="O34" s="28"/>
      <c r="P34" s="28"/>
      <c r="Q34" s="28" t="s">
        <v>553</v>
      </c>
      <c r="R34" s="28"/>
      <c r="S34" s="28" t="s">
        <v>550</v>
      </c>
      <c r="T34" s="28"/>
      <c r="U34" s="28" t="s">
        <v>554</v>
      </c>
      <c r="V34" s="28"/>
      <c r="W34" s="28" t="s">
        <v>554</v>
      </c>
      <c r="X34" s="28"/>
      <c r="Y34" s="28" t="s">
        <v>554</v>
      </c>
      <c r="Z34" s="28"/>
      <c r="AA34" s="28" t="s">
        <v>554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555</v>
      </c>
      <c r="M35" s="28"/>
      <c r="N35" s="28"/>
      <c r="O35" s="28"/>
      <c r="P35" s="28"/>
      <c r="Q35" s="28" t="s">
        <v>556</v>
      </c>
      <c r="R35" s="28"/>
      <c r="S35" s="28" t="s">
        <v>553</v>
      </c>
      <c r="T35" s="28"/>
      <c r="U35" s="28" t="s">
        <v>557</v>
      </c>
      <c r="V35" s="28"/>
      <c r="W35" s="28" t="s">
        <v>557</v>
      </c>
      <c r="X35" s="28"/>
      <c r="Y35" s="28" t="s">
        <v>557</v>
      </c>
      <c r="Z35" s="28"/>
      <c r="AA35" s="28" t="s">
        <v>557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558</v>
      </c>
      <c r="R36" s="28"/>
      <c r="S36" s="28" t="s">
        <v>556</v>
      </c>
      <c r="T36" s="28"/>
      <c r="U36" s="28" t="s">
        <v>559</v>
      </c>
      <c r="V36" s="28"/>
      <c r="W36" s="28" t="s">
        <v>559</v>
      </c>
      <c r="X36" s="28"/>
      <c r="Y36" s="28" t="s">
        <v>559</v>
      </c>
      <c r="Z36" s="28"/>
      <c r="AA36" s="28" t="s">
        <v>559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560</v>
      </c>
      <c r="R37" s="28"/>
      <c r="S37" s="28" t="s">
        <v>558</v>
      </c>
      <c r="T37" s="28"/>
      <c r="U37" s="28" t="s">
        <v>544</v>
      </c>
      <c r="V37" s="28"/>
      <c r="W37" s="28" t="s">
        <v>544</v>
      </c>
      <c r="X37" s="28"/>
      <c r="Y37" s="28" t="s">
        <v>544</v>
      </c>
      <c r="Z37" s="28"/>
      <c r="AA37" s="28" t="s">
        <v>544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561</v>
      </c>
      <c r="R38" s="28"/>
      <c r="S38" s="28" t="s">
        <v>560</v>
      </c>
      <c r="T38" s="28"/>
      <c r="U38" s="28" t="s">
        <v>562</v>
      </c>
      <c r="V38" s="28"/>
      <c r="W38" s="28" t="s">
        <v>562</v>
      </c>
      <c r="X38" s="28"/>
      <c r="Y38" s="28" t="s">
        <v>562</v>
      </c>
      <c r="Z38" s="28"/>
      <c r="AA38" s="28" t="s">
        <v>562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563</v>
      </c>
      <c r="R39" s="28"/>
      <c r="S39" s="31" t="s">
        <v>561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564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565</v>
      </c>
      <c r="B1" s="169" t="s">
        <v>566</v>
      </c>
      <c r="C1" s="170" t="s">
        <v>567</v>
      </c>
      <c r="D1" s="170" t="s">
        <v>568</v>
      </c>
      <c r="E1" s="169" t="s">
        <v>5</v>
      </c>
      <c r="F1" s="169" t="s">
        <v>569</v>
      </c>
      <c r="G1" s="169" t="s">
        <v>570</v>
      </c>
      <c r="H1" s="171" t="s">
        <v>571</v>
      </c>
    </row>
    <row r="2" spans="1:8" hidden="1">
      <c r="A2" s="166" t="s">
        <v>572</v>
      </c>
      <c r="B2" s="166">
        <v>74</v>
      </c>
      <c r="C2" s="167">
        <v>73</v>
      </c>
      <c r="D2" s="167">
        <v>84.073999999999998</v>
      </c>
      <c r="E2" s="166" t="s">
        <v>573</v>
      </c>
      <c r="F2" s="166" t="s">
        <v>574</v>
      </c>
      <c r="G2" s="166" t="s">
        <v>575</v>
      </c>
      <c r="H2" s="168" t="s">
        <v>576</v>
      </c>
    </row>
    <row r="3" spans="1:8" hidden="1">
      <c r="A3" s="140" t="s">
        <v>572</v>
      </c>
      <c r="B3" s="140">
        <v>74</v>
      </c>
      <c r="C3" s="141">
        <v>118</v>
      </c>
      <c r="D3" s="141">
        <v>124.181</v>
      </c>
      <c r="E3" s="140" t="s">
        <v>577</v>
      </c>
      <c r="F3" s="140" t="s">
        <v>578</v>
      </c>
      <c r="G3" s="140" t="s">
        <v>575</v>
      </c>
      <c r="H3" s="140" t="s">
        <v>576</v>
      </c>
    </row>
    <row r="4" spans="1:8" hidden="1">
      <c r="A4" s="140" t="s">
        <v>572</v>
      </c>
      <c r="B4" s="140">
        <v>74</v>
      </c>
      <c r="C4" s="141">
        <v>155</v>
      </c>
      <c r="D4" s="141">
        <v>164.11600000000001</v>
      </c>
      <c r="E4" s="140" t="s">
        <v>579</v>
      </c>
      <c r="F4" s="140" t="s">
        <v>580</v>
      </c>
      <c r="G4" s="140" t="s">
        <v>575</v>
      </c>
      <c r="H4" s="140" t="s">
        <v>576</v>
      </c>
    </row>
    <row r="5" spans="1:8" hidden="1">
      <c r="A5" s="140" t="s">
        <v>572</v>
      </c>
      <c r="B5" s="140">
        <v>74</v>
      </c>
      <c r="C5" s="141">
        <v>201</v>
      </c>
      <c r="D5" s="141">
        <v>213</v>
      </c>
      <c r="E5" s="140" t="s">
        <v>581</v>
      </c>
      <c r="F5" s="140">
        <v>201213</v>
      </c>
      <c r="G5" s="140" t="s">
        <v>575</v>
      </c>
      <c r="H5" s="140" t="s">
        <v>576</v>
      </c>
    </row>
    <row r="6" spans="1:8" hidden="1">
      <c r="A6" s="140" t="s">
        <v>572</v>
      </c>
      <c r="B6" s="140">
        <v>74</v>
      </c>
      <c r="C6" s="141">
        <v>213</v>
      </c>
      <c r="D6" s="141">
        <v>225.24700000000001</v>
      </c>
      <c r="E6" s="140" t="s">
        <v>581</v>
      </c>
      <c r="F6" s="140" t="s">
        <v>582</v>
      </c>
      <c r="G6" s="140" t="s">
        <v>575</v>
      </c>
      <c r="H6" s="140" t="s">
        <v>576</v>
      </c>
    </row>
    <row r="7" spans="1:8" hidden="1">
      <c r="A7" s="140" t="s">
        <v>572</v>
      </c>
      <c r="B7" s="140">
        <v>74</v>
      </c>
      <c r="C7" s="141">
        <v>326</v>
      </c>
      <c r="D7" s="141">
        <v>335.31</v>
      </c>
      <c r="E7" s="140" t="s">
        <v>583</v>
      </c>
      <c r="F7" s="140" t="s">
        <v>584</v>
      </c>
      <c r="G7" s="140" t="s">
        <v>575</v>
      </c>
      <c r="H7" s="140" t="s">
        <v>21</v>
      </c>
    </row>
    <row r="8" spans="1:8" hidden="1">
      <c r="A8" s="140" t="s">
        <v>572</v>
      </c>
      <c r="B8" s="140">
        <v>74</v>
      </c>
      <c r="C8" s="141">
        <v>0</v>
      </c>
      <c r="D8" s="141">
        <v>5.77</v>
      </c>
      <c r="E8" s="140" t="s">
        <v>585</v>
      </c>
      <c r="F8" s="140" t="s">
        <v>586</v>
      </c>
      <c r="G8" s="140" t="s">
        <v>575</v>
      </c>
      <c r="H8" s="140" t="s">
        <v>576</v>
      </c>
    </row>
    <row r="9" spans="1:8" hidden="1">
      <c r="A9" s="140" t="s">
        <v>572</v>
      </c>
      <c r="B9" s="140">
        <v>74</v>
      </c>
      <c r="C9" s="141">
        <v>5.77</v>
      </c>
      <c r="D9" s="141">
        <v>8.4480000000000004</v>
      </c>
      <c r="E9" s="140" t="s">
        <v>587</v>
      </c>
      <c r="F9" s="140" t="s">
        <v>588</v>
      </c>
      <c r="G9" s="140" t="s">
        <v>575</v>
      </c>
      <c r="H9" s="140" t="s">
        <v>576</v>
      </c>
    </row>
    <row r="10" spans="1:8" hidden="1">
      <c r="A10" s="140" t="s">
        <v>572</v>
      </c>
      <c r="B10" s="140">
        <v>74</v>
      </c>
      <c r="C10" s="141">
        <v>5.77</v>
      </c>
      <c r="D10" s="141">
        <v>8.4480000000000004</v>
      </c>
      <c r="E10" s="140" t="s">
        <v>587</v>
      </c>
      <c r="F10" s="140" t="s">
        <v>589</v>
      </c>
      <c r="G10" s="140" t="s">
        <v>575</v>
      </c>
      <c r="H10" s="140" t="s">
        <v>576</v>
      </c>
    </row>
    <row r="11" spans="1:8" hidden="1">
      <c r="A11" s="140" t="s">
        <v>572</v>
      </c>
      <c r="B11" s="140">
        <v>74</v>
      </c>
      <c r="C11" s="141">
        <v>8.4480000000000004</v>
      </c>
      <c r="D11" s="141">
        <v>11.754</v>
      </c>
      <c r="E11" s="140" t="s">
        <v>590</v>
      </c>
      <c r="F11" s="140" t="s">
        <v>591</v>
      </c>
      <c r="G11" s="140" t="s">
        <v>575</v>
      </c>
      <c r="H11" s="140" t="s">
        <v>576</v>
      </c>
    </row>
    <row r="12" spans="1:8" hidden="1">
      <c r="A12" s="140" t="s">
        <v>572</v>
      </c>
      <c r="B12" s="140">
        <v>74</v>
      </c>
      <c r="C12" s="141">
        <v>11.754</v>
      </c>
      <c r="D12" s="141">
        <v>13.234999999999999</v>
      </c>
      <c r="E12" s="140" t="s">
        <v>590</v>
      </c>
      <c r="F12" s="140" t="s">
        <v>592</v>
      </c>
      <c r="G12" s="140" t="s">
        <v>575</v>
      </c>
      <c r="H12" s="140" t="s">
        <v>576</v>
      </c>
    </row>
    <row r="13" spans="1:8" hidden="1">
      <c r="A13" s="140" t="s">
        <v>572</v>
      </c>
      <c r="B13" s="140">
        <v>74</v>
      </c>
      <c r="C13" s="141">
        <v>11.754</v>
      </c>
      <c r="D13" s="141">
        <v>13.694000000000001</v>
      </c>
      <c r="E13" s="140" t="s">
        <v>590</v>
      </c>
      <c r="F13" s="140" t="s">
        <v>593</v>
      </c>
      <c r="G13" s="140" t="s">
        <v>575</v>
      </c>
      <c r="H13" s="140" t="s">
        <v>576</v>
      </c>
    </row>
    <row r="14" spans="1:8" hidden="1">
      <c r="A14" s="140" t="s">
        <v>572</v>
      </c>
      <c r="B14" s="140">
        <v>74</v>
      </c>
      <c r="C14" s="141">
        <v>13.234999999999999</v>
      </c>
      <c r="D14" s="141">
        <v>23.231999999999999</v>
      </c>
      <c r="E14" s="140" t="s">
        <v>590</v>
      </c>
      <c r="F14" s="140" t="s">
        <v>594</v>
      </c>
      <c r="G14" s="140" t="s">
        <v>575</v>
      </c>
      <c r="H14" s="140" t="s">
        <v>576</v>
      </c>
    </row>
    <row r="15" spans="1:8" hidden="1">
      <c r="A15" s="140" t="s">
        <v>572</v>
      </c>
      <c r="B15" s="140">
        <v>74</v>
      </c>
      <c r="C15" s="141">
        <v>23.231999999999999</v>
      </c>
      <c r="D15" s="141">
        <v>26.449000000000002</v>
      </c>
      <c r="E15" s="140" t="s">
        <v>595</v>
      </c>
      <c r="F15" s="140" t="s">
        <v>596</v>
      </c>
      <c r="G15" s="140" t="s">
        <v>575</v>
      </c>
      <c r="H15" s="140" t="s">
        <v>576</v>
      </c>
    </row>
    <row r="16" spans="1:8" hidden="1">
      <c r="A16" s="140" t="s">
        <v>572</v>
      </c>
      <c r="B16" s="140">
        <v>74</v>
      </c>
      <c r="C16" s="141">
        <v>23.231999999999999</v>
      </c>
      <c r="D16" s="141">
        <v>26.449000000000002</v>
      </c>
      <c r="E16" s="140" t="s">
        <v>595</v>
      </c>
      <c r="F16" s="140" t="s">
        <v>597</v>
      </c>
      <c r="G16" s="140" t="s">
        <v>575</v>
      </c>
      <c r="H16" s="140" t="s">
        <v>576</v>
      </c>
    </row>
    <row r="17" spans="1:8" hidden="1">
      <c r="A17" s="140" t="s">
        <v>572</v>
      </c>
      <c r="B17" s="140">
        <v>74</v>
      </c>
      <c r="C17" s="141">
        <v>26.449000000000002</v>
      </c>
      <c r="D17" s="141">
        <v>35</v>
      </c>
      <c r="E17" s="140" t="s">
        <v>598</v>
      </c>
      <c r="F17" s="140" t="s">
        <v>599</v>
      </c>
      <c r="G17" s="140" t="s">
        <v>575</v>
      </c>
      <c r="H17" s="140" t="s">
        <v>576</v>
      </c>
    </row>
    <row r="18" spans="1:8" hidden="1">
      <c r="A18" s="140" t="s">
        <v>572</v>
      </c>
      <c r="B18" s="140">
        <v>74</v>
      </c>
      <c r="C18" s="141">
        <v>35</v>
      </c>
      <c r="D18" s="141">
        <v>41.445999999999998</v>
      </c>
      <c r="E18" s="140" t="s">
        <v>598</v>
      </c>
      <c r="F18" s="140" t="s">
        <v>600</v>
      </c>
      <c r="G18" s="140" t="s">
        <v>575</v>
      </c>
      <c r="H18" s="140" t="s">
        <v>576</v>
      </c>
    </row>
    <row r="19" spans="1:8" hidden="1">
      <c r="A19" s="140" t="s">
        <v>572</v>
      </c>
      <c r="B19" s="140">
        <v>74</v>
      </c>
      <c r="C19" s="141">
        <v>41.445999999999998</v>
      </c>
      <c r="D19" s="141">
        <v>44.125999999999998</v>
      </c>
      <c r="E19" s="140" t="s">
        <v>601</v>
      </c>
      <c r="F19" s="140" t="s">
        <v>602</v>
      </c>
      <c r="G19" s="140" t="s">
        <v>575</v>
      </c>
      <c r="H19" s="140" t="s">
        <v>576</v>
      </c>
    </row>
    <row r="20" spans="1:8" hidden="1">
      <c r="A20" s="140" t="s">
        <v>572</v>
      </c>
      <c r="B20" s="140">
        <v>74</v>
      </c>
      <c r="C20" s="141">
        <v>41.445999999999998</v>
      </c>
      <c r="D20" s="141">
        <v>44.125999999999998</v>
      </c>
      <c r="E20" s="140" t="s">
        <v>601</v>
      </c>
      <c r="F20" s="140" t="s">
        <v>603</v>
      </c>
      <c r="G20" s="140" t="s">
        <v>575</v>
      </c>
      <c r="H20" s="140" t="s">
        <v>576</v>
      </c>
    </row>
    <row r="21" spans="1:8" hidden="1">
      <c r="A21" s="140" t="s">
        <v>572</v>
      </c>
      <c r="B21" s="140">
        <v>74</v>
      </c>
      <c r="C21" s="141">
        <v>44.125999999999998</v>
      </c>
      <c r="D21" s="141">
        <v>52</v>
      </c>
      <c r="E21" s="140" t="s">
        <v>604</v>
      </c>
      <c r="F21" s="140" t="s">
        <v>605</v>
      </c>
      <c r="G21" s="140" t="s">
        <v>575</v>
      </c>
      <c r="H21" s="140" t="s">
        <v>576</v>
      </c>
    </row>
    <row r="22" spans="1:8" hidden="1">
      <c r="A22" s="140" t="s">
        <v>572</v>
      </c>
      <c r="B22" s="140">
        <v>74</v>
      </c>
      <c r="C22" s="141">
        <v>52</v>
      </c>
      <c r="D22" s="141">
        <v>59.295000000000002</v>
      </c>
      <c r="E22" s="140" t="s">
        <v>604</v>
      </c>
      <c r="F22" s="140" t="s">
        <v>606</v>
      </c>
      <c r="G22" s="140" t="s">
        <v>575</v>
      </c>
      <c r="H22" s="140" t="s">
        <v>576</v>
      </c>
    </row>
    <row r="23" spans="1:8" hidden="1">
      <c r="A23" s="140" t="s">
        <v>572</v>
      </c>
      <c r="B23" s="140">
        <v>74</v>
      </c>
      <c r="C23" s="141">
        <v>59.295000000000002</v>
      </c>
      <c r="D23" s="141">
        <v>62.311</v>
      </c>
      <c r="E23" s="140" t="s">
        <v>607</v>
      </c>
      <c r="F23" s="140" t="s">
        <v>608</v>
      </c>
      <c r="G23" s="140" t="s">
        <v>575</v>
      </c>
      <c r="H23" s="140" t="s">
        <v>576</v>
      </c>
    </row>
    <row r="24" spans="1:8" hidden="1">
      <c r="A24" s="140" t="s">
        <v>572</v>
      </c>
      <c r="B24" s="140">
        <v>74</v>
      </c>
      <c r="C24" s="141">
        <v>59.295000000000002</v>
      </c>
      <c r="D24" s="141">
        <v>62.311</v>
      </c>
      <c r="E24" s="140" t="s">
        <v>607</v>
      </c>
      <c r="F24" s="140" t="s">
        <v>609</v>
      </c>
      <c r="G24" s="140" t="s">
        <v>575</v>
      </c>
      <c r="H24" s="140" t="s">
        <v>576</v>
      </c>
    </row>
    <row r="25" spans="1:8" hidden="1">
      <c r="A25" s="140" t="s">
        <v>572</v>
      </c>
      <c r="B25" s="140">
        <v>74</v>
      </c>
      <c r="C25" s="141">
        <v>62.311</v>
      </c>
      <c r="D25" s="141">
        <v>73</v>
      </c>
      <c r="E25" s="140" t="s">
        <v>573</v>
      </c>
      <c r="F25" s="140" t="s">
        <v>610</v>
      </c>
      <c r="G25" s="140" t="s">
        <v>575</v>
      </c>
      <c r="H25" s="140" t="s">
        <v>576</v>
      </c>
    </row>
    <row r="26" spans="1:8" hidden="1">
      <c r="A26" s="140" t="s">
        <v>572</v>
      </c>
      <c r="B26" s="140">
        <v>74</v>
      </c>
      <c r="C26" s="141">
        <v>84.073999999999998</v>
      </c>
      <c r="D26" s="141">
        <v>87.271000000000001</v>
      </c>
      <c r="E26" s="140" t="s">
        <v>611</v>
      </c>
      <c r="F26" s="140" t="s">
        <v>612</v>
      </c>
      <c r="G26" s="140" t="s">
        <v>575</v>
      </c>
      <c r="H26" s="140" t="s">
        <v>576</v>
      </c>
    </row>
    <row r="27" spans="1:8" hidden="1">
      <c r="A27" s="140" t="s">
        <v>572</v>
      </c>
      <c r="B27" s="140">
        <v>74</v>
      </c>
      <c r="C27" s="141">
        <v>84.073999999999998</v>
      </c>
      <c r="D27" s="141">
        <v>87.271000000000001</v>
      </c>
      <c r="E27" s="140" t="s">
        <v>611</v>
      </c>
      <c r="F27" s="140" t="s">
        <v>613</v>
      </c>
      <c r="G27" s="140" t="s">
        <v>575</v>
      </c>
      <c r="H27" s="140" t="s">
        <v>576</v>
      </c>
    </row>
    <row r="28" spans="1:8" hidden="1">
      <c r="A28" s="140" t="s">
        <v>572</v>
      </c>
      <c r="B28" s="140">
        <v>74</v>
      </c>
      <c r="C28" s="141">
        <v>87.271000000000001</v>
      </c>
      <c r="D28" s="141">
        <v>97</v>
      </c>
      <c r="E28" s="140" t="s">
        <v>614</v>
      </c>
      <c r="F28" s="140" t="s">
        <v>615</v>
      </c>
      <c r="G28" s="140" t="s">
        <v>575</v>
      </c>
      <c r="H28" s="140" t="s">
        <v>576</v>
      </c>
    </row>
    <row r="29" spans="1:8" hidden="1">
      <c r="A29" s="140" t="s">
        <v>572</v>
      </c>
      <c r="B29" s="140">
        <v>74</v>
      </c>
      <c r="C29" s="141">
        <v>97</v>
      </c>
      <c r="D29" s="141">
        <v>107.709</v>
      </c>
      <c r="E29" s="140" t="s">
        <v>614</v>
      </c>
      <c r="F29" s="140" t="s">
        <v>616</v>
      </c>
      <c r="G29" s="140" t="s">
        <v>575</v>
      </c>
      <c r="H29" s="140" t="s">
        <v>576</v>
      </c>
    </row>
    <row r="30" spans="1:8" hidden="1">
      <c r="A30" s="140" t="s">
        <v>572</v>
      </c>
      <c r="B30" s="140">
        <v>74</v>
      </c>
      <c r="C30" s="141">
        <v>107.709</v>
      </c>
      <c r="D30" s="141">
        <v>111.369</v>
      </c>
      <c r="E30" s="140" t="s">
        <v>617</v>
      </c>
      <c r="F30" s="140" t="s">
        <v>618</v>
      </c>
      <c r="G30" s="140" t="s">
        <v>575</v>
      </c>
      <c r="H30" s="140" t="s">
        <v>576</v>
      </c>
    </row>
    <row r="31" spans="1:8" hidden="1">
      <c r="A31" s="140" t="s">
        <v>572</v>
      </c>
      <c r="B31" s="140">
        <v>74</v>
      </c>
      <c r="C31" s="141">
        <v>107.709</v>
      </c>
      <c r="D31" s="141">
        <v>111.369</v>
      </c>
      <c r="E31" s="140" t="s">
        <v>617</v>
      </c>
      <c r="F31" s="140" t="s">
        <v>619</v>
      </c>
      <c r="G31" s="140" t="s">
        <v>575</v>
      </c>
      <c r="H31" s="140" t="s">
        <v>576</v>
      </c>
    </row>
    <row r="32" spans="1:8" hidden="1">
      <c r="A32" s="140" t="s">
        <v>572</v>
      </c>
      <c r="B32" s="140">
        <v>74</v>
      </c>
      <c r="C32" s="141">
        <v>111.369</v>
      </c>
      <c r="D32" s="141">
        <v>112.855</v>
      </c>
      <c r="E32" s="140" t="s">
        <v>577</v>
      </c>
      <c r="F32" s="140" t="s">
        <v>620</v>
      </c>
      <c r="G32" s="140" t="s">
        <v>575</v>
      </c>
      <c r="H32" s="140" t="s">
        <v>576</v>
      </c>
    </row>
    <row r="33" spans="1:8" hidden="1">
      <c r="A33" s="140" t="s">
        <v>572</v>
      </c>
      <c r="B33" s="140">
        <v>74</v>
      </c>
      <c r="C33" s="141">
        <v>112.855</v>
      </c>
      <c r="D33" s="141">
        <v>118</v>
      </c>
      <c r="E33" s="140" t="s">
        <v>577</v>
      </c>
      <c r="F33" s="140">
        <v>113118</v>
      </c>
      <c r="G33" s="140" t="s">
        <v>575</v>
      </c>
      <c r="H33" s="140" t="s">
        <v>576</v>
      </c>
    </row>
    <row r="34" spans="1:8" hidden="1">
      <c r="A34" s="140" t="s">
        <v>572</v>
      </c>
      <c r="B34" s="140">
        <v>74</v>
      </c>
      <c r="C34" s="141">
        <v>124.181</v>
      </c>
      <c r="D34" s="141">
        <v>126.899</v>
      </c>
      <c r="E34" s="140" t="s">
        <v>621</v>
      </c>
      <c r="F34" s="140" t="s">
        <v>622</v>
      </c>
      <c r="G34" s="140" t="s">
        <v>575</v>
      </c>
      <c r="H34" s="140" t="s">
        <v>576</v>
      </c>
    </row>
    <row r="35" spans="1:8" hidden="1">
      <c r="A35" s="140" t="s">
        <v>572</v>
      </c>
      <c r="B35" s="140">
        <v>74</v>
      </c>
      <c r="C35" s="141">
        <v>124.181</v>
      </c>
      <c r="D35" s="141">
        <v>126.899</v>
      </c>
      <c r="E35" s="140" t="s">
        <v>621</v>
      </c>
      <c r="F35" s="140" t="s">
        <v>623</v>
      </c>
      <c r="G35" s="140" t="s">
        <v>575</v>
      </c>
      <c r="H35" s="140" t="s">
        <v>576</v>
      </c>
    </row>
    <row r="36" spans="1:8" hidden="1">
      <c r="A36" s="140" t="s">
        <v>572</v>
      </c>
      <c r="B36" s="140">
        <v>74</v>
      </c>
      <c r="C36" s="141">
        <v>126.899</v>
      </c>
      <c r="D36" s="141">
        <v>135</v>
      </c>
      <c r="E36" s="140" t="s">
        <v>624</v>
      </c>
      <c r="F36" s="140" t="s">
        <v>625</v>
      </c>
      <c r="G36" s="140" t="s">
        <v>575</v>
      </c>
      <c r="H36" s="140" t="s">
        <v>576</v>
      </c>
    </row>
    <row r="37" spans="1:8" hidden="1">
      <c r="A37" s="140" t="s">
        <v>572</v>
      </c>
      <c r="B37" s="140">
        <v>74</v>
      </c>
      <c r="C37" s="141">
        <v>135</v>
      </c>
      <c r="D37" s="141">
        <v>143.268</v>
      </c>
      <c r="E37" s="140" t="s">
        <v>624</v>
      </c>
      <c r="F37" s="140" t="s">
        <v>626</v>
      </c>
      <c r="G37" s="140" t="s">
        <v>575</v>
      </c>
      <c r="H37" s="140" t="s">
        <v>576</v>
      </c>
    </row>
    <row r="38" spans="1:8" hidden="1">
      <c r="A38" s="140" t="s">
        <v>572</v>
      </c>
      <c r="B38" s="140">
        <v>74</v>
      </c>
      <c r="C38" s="141">
        <v>143.268</v>
      </c>
      <c r="D38" s="141">
        <v>146.21899999999999</v>
      </c>
      <c r="E38" s="140" t="s">
        <v>627</v>
      </c>
      <c r="F38" s="140" t="s">
        <v>628</v>
      </c>
      <c r="G38" s="140" t="s">
        <v>575</v>
      </c>
      <c r="H38" s="140" t="s">
        <v>576</v>
      </c>
    </row>
    <row r="39" spans="1:8" hidden="1">
      <c r="A39" s="140" t="s">
        <v>572</v>
      </c>
      <c r="B39" s="140">
        <v>74</v>
      </c>
      <c r="C39" s="141">
        <v>143.268</v>
      </c>
      <c r="D39" s="141">
        <v>146.21899999999999</v>
      </c>
      <c r="E39" s="140" t="s">
        <v>627</v>
      </c>
      <c r="F39" s="140" t="s">
        <v>629</v>
      </c>
      <c r="G39" s="140" t="s">
        <v>575</v>
      </c>
      <c r="H39" s="140" t="s">
        <v>576</v>
      </c>
    </row>
    <row r="40" spans="1:8" hidden="1">
      <c r="A40" s="140" t="s">
        <v>572</v>
      </c>
      <c r="B40" s="140">
        <v>74</v>
      </c>
      <c r="C40" s="141">
        <v>146.21899999999999</v>
      </c>
      <c r="D40" s="141">
        <v>155</v>
      </c>
      <c r="E40" s="140" t="s">
        <v>579</v>
      </c>
      <c r="F40" s="140" t="s">
        <v>630</v>
      </c>
      <c r="G40" s="140" t="s">
        <v>575</v>
      </c>
      <c r="H40" s="140" t="s">
        <v>576</v>
      </c>
    </row>
    <row r="41" spans="1:8" hidden="1">
      <c r="A41" s="140" t="s">
        <v>572</v>
      </c>
      <c r="B41" s="140">
        <v>74</v>
      </c>
      <c r="C41" s="141">
        <v>164.11600000000001</v>
      </c>
      <c r="D41" s="141">
        <v>167.09700000000001</v>
      </c>
      <c r="E41" s="140" t="s">
        <v>631</v>
      </c>
      <c r="F41" s="140" t="s">
        <v>632</v>
      </c>
      <c r="G41" s="140" t="s">
        <v>575</v>
      </c>
      <c r="H41" s="140" t="s">
        <v>576</v>
      </c>
    </row>
    <row r="42" spans="1:8" hidden="1">
      <c r="A42" s="140" t="s">
        <v>572</v>
      </c>
      <c r="B42" s="140">
        <v>74</v>
      </c>
      <c r="C42" s="141">
        <v>164.11600000000001</v>
      </c>
      <c r="D42" s="141">
        <v>167.09700000000001</v>
      </c>
      <c r="E42" s="140" t="s">
        <v>631</v>
      </c>
      <c r="F42" s="140" t="s">
        <v>633</v>
      </c>
      <c r="G42" s="140" t="s">
        <v>575</v>
      </c>
      <c r="H42" s="140" t="s">
        <v>576</v>
      </c>
    </row>
    <row r="43" spans="1:8" hidden="1">
      <c r="A43" s="140" t="s">
        <v>572</v>
      </c>
      <c r="B43" s="140">
        <v>74</v>
      </c>
      <c r="C43" s="141">
        <v>167.09700000000001</v>
      </c>
      <c r="D43" s="141">
        <v>177</v>
      </c>
      <c r="E43" s="140" t="s">
        <v>634</v>
      </c>
      <c r="F43" s="140" t="s">
        <v>635</v>
      </c>
      <c r="G43" s="140" t="s">
        <v>575</v>
      </c>
      <c r="H43" s="140" t="s">
        <v>576</v>
      </c>
    </row>
    <row r="44" spans="1:8" hidden="1">
      <c r="A44" s="140" t="s">
        <v>572</v>
      </c>
      <c r="B44" s="140">
        <v>74</v>
      </c>
      <c r="C44" s="141">
        <v>177</v>
      </c>
      <c r="D44" s="141">
        <v>186.874</v>
      </c>
      <c r="E44" s="140" t="s">
        <v>634</v>
      </c>
      <c r="F44" s="140" t="s">
        <v>636</v>
      </c>
      <c r="G44" s="140" t="s">
        <v>575</v>
      </c>
      <c r="H44" s="140" t="s">
        <v>576</v>
      </c>
    </row>
    <row r="45" spans="1:8" hidden="1">
      <c r="A45" s="140" t="s">
        <v>572</v>
      </c>
      <c r="B45" s="140">
        <v>74</v>
      </c>
      <c r="C45" s="141">
        <v>186.874</v>
      </c>
      <c r="D45" s="141">
        <v>189.96600000000001</v>
      </c>
      <c r="E45" s="140" t="s">
        <v>637</v>
      </c>
      <c r="F45" s="140" t="s">
        <v>638</v>
      </c>
      <c r="G45" s="140" t="s">
        <v>575</v>
      </c>
      <c r="H45" s="140" t="s">
        <v>576</v>
      </c>
    </row>
    <row r="46" spans="1:8" hidden="1">
      <c r="A46" s="140" t="s">
        <v>572</v>
      </c>
      <c r="B46" s="140">
        <v>74</v>
      </c>
      <c r="C46" s="141">
        <v>186.874</v>
      </c>
      <c r="D46" s="141">
        <v>189.96600000000001</v>
      </c>
      <c r="E46" s="140" t="s">
        <v>637</v>
      </c>
      <c r="F46" s="140" t="s">
        <v>639</v>
      </c>
      <c r="G46" s="140" t="s">
        <v>575</v>
      </c>
      <c r="H46" s="140" t="s">
        <v>576</v>
      </c>
    </row>
    <row r="47" spans="1:8" hidden="1">
      <c r="A47" s="140" t="s">
        <v>572</v>
      </c>
      <c r="B47" s="140">
        <v>74</v>
      </c>
      <c r="C47" s="141">
        <v>189.96600000000001</v>
      </c>
      <c r="D47" s="141">
        <v>201</v>
      </c>
      <c r="E47" s="140" t="s">
        <v>581</v>
      </c>
      <c r="F47" s="140" t="s">
        <v>640</v>
      </c>
      <c r="G47" s="140" t="s">
        <v>575</v>
      </c>
      <c r="H47" s="140" t="s">
        <v>576</v>
      </c>
    </row>
    <row r="48" spans="1:8" hidden="1">
      <c r="A48" s="140" t="s">
        <v>572</v>
      </c>
      <c r="B48" s="140">
        <v>74</v>
      </c>
      <c r="C48" s="141">
        <v>225.24700000000001</v>
      </c>
      <c r="D48" s="141">
        <v>227.952</v>
      </c>
      <c r="E48" s="140" t="s">
        <v>641</v>
      </c>
      <c r="F48" s="140" t="s">
        <v>642</v>
      </c>
      <c r="G48" s="140" t="s">
        <v>575</v>
      </c>
      <c r="H48" s="140" t="s">
        <v>576</v>
      </c>
    </row>
    <row r="49" spans="1:8" hidden="1">
      <c r="A49" s="140" t="s">
        <v>572</v>
      </c>
      <c r="B49" s="140">
        <v>74</v>
      </c>
      <c r="C49" s="141">
        <v>225.24700000000001</v>
      </c>
      <c r="D49" s="141">
        <v>227.952</v>
      </c>
      <c r="E49" s="140" t="s">
        <v>641</v>
      </c>
      <c r="F49" s="140" t="s">
        <v>643</v>
      </c>
      <c r="G49" s="140" t="s">
        <v>575</v>
      </c>
      <c r="H49" s="140" t="s">
        <v>576</v>
      </c>
    </row>
    <row r="50" spans="1:8" hidden="1">
      <c r="A50" s="140" t="s">
        <v>572</v>
      </c>
      <c r="B50" s="140">
        <v>74</v>
      </c>
      <c r="C50" s="141">
        <v>227.952</v>
      </c>
      <c r="D50" s="141">
        <v>239</v>
      </c>
      <c r="E50" s="140" t="s">
        <v>644</v>
      </c>
      <c r="F50" s="140" t="s">
        <v>645</v>
      </c>
      <c r="G50" s="140" t="s">
        <v>575</v>
      </c>
      <c r="H50" s="140" t="s">
        <v>576</v>
      </c>
    </row>
    <row r="51" spans="1:8" hidden="1">
      <c r="A51" s="140" t="s">
        <v>572</v>
      </c>
      <c r="B51" s="140">
        <v>74</v>
      </c>
      <c r="C51" s="141">
        <v>239</v>
      </c>
      <c r="D51" s="141">
        <v>251</v>
      </c>
      <c r="E51" s="140" t="s">
        <v>644</v>
      </c>
      <c r="F51" s="140">
        <v>239251</v>
      </c>
      <c r="G51" s="140" t="s">
        <v>575</v>
      </c>
      <c r="H51" s="140" t="s">
        <v>576</v>
      </c>
    </row>
    <row r="52" spans="1:8" hidden="1">
      <c r="A52" s="140" t="s">
        <v>572</v>
      </c>
      <c r="B52" s="140">
        <v>74</v>
      </c>
      <c r="C52" s="141">
        <v>251</v>
      </c>
      <c r="D52" s="141">
        <v>262.67399999999998</v>
      </c>
      <c r="E52" s="140" t="s">
        <v>644</v>
      </c>
      <c r="F52" s="140" t="s">
        <v>646</v>
      </c>
      <c r="G52" s="140" t="s">
        <v>575</v>
      </c>
      <c r="H52" s="140" t="s">
        <v>576</v>
      </c>
    </row>
    <row r="53" spans="1:8" hidden="1">
      <c r="A53" s="140" t="s">
        <v>572</v>
      </c>
      <c r="B53" s="140">
        <v>74</v>
      </c>
      <c r="C53" s="141">
        <v>262.67399999999998</v>
      </c>
      <c r="D53" s="141">
        <v>265.63200000000001</v>
      </c>
      <c r="E53" s="140" t="s">
        <v>647</v>
      </c>
      <c r="F53" s="140" t="s">
        <v>648</v>
      </c>
      <c r="G53" s="140" t="s">
        <v>575</v>
      </c>
      <c r="H53" s="140" t="s">
        <v>576</v>
      </c>
    </row>
    <row r="54" spans="1:8" hidden="1">
      <c r="A54" s="140" t="s">
        <v>572</v>
      </c>
      <c r="B54" s="140">
        <v>74</v>
      </c>
      <c r="C54" s="141">
        <v>262.67399999999998</v>
      </c>
      <c r="D54" s="141">
        <v>265.63200000000001</v>
      </c>
      <c r="E54" s="140" t="s">
        <v>647</v>
      </c>
      <c r="F54" s="140" t="s">
        <v>649</v>
      </c>
      <c r="G54" s="140" t="s">
        <v>575</v>
      </c>
      <c r="H54" s="140" t="s">
        <v>576</v>
      </c>
    </row>
    <row r="55" spans="1:8" hidden="1">
      <c r="A55" s="140" t="s">
        <v>572</v>
      </c>
      <c r="B55" s="140">
        <v>74</v>
      </c>
      <c r="C55" s="141">
        <v>265.63200000000001</v>
      </c>
      <c r="D55" s="141">
        <v>277</v>
      </c>
      <c r="E55" s="140" t="s">
        <v>650</v>
      </c>
      <c r="F55" s="140" t="s">
        <v>651</v>
      </c>
      <c r="G55" s="140" t="s">
        <v>575</v>
      </c>
      <c r="H55" s="140" t="s">
        <v>576</v>
      </c>
    </row>
    <row r="56" spans="1:8" hidden="1">
      <c r="A56" s="140" t="s">
        <v>572</v>
      </c>
      <c r="B56" s="140">
        <v>74</v>
      </c>
      <c r="C56" s="141">
        <v>277</v>
      </c>
      <c r="D56" s="141">
        <v>287.983</v>
      </c>
      <c r="E56" s="140" t="s">
        <v>650</v>
      </c>
      <c r="F56" s="140" t="s">
        <v>652</v>
      </c>
      <c r="G56" s="140" t="s">
        <v>575</v>
      </c>
      <c r="H56" s="140" t="s">
        <v>576</v>
      </c>
    </row>
    <row r="57" spans="1:8" hidden="1">
      <c r="A57" s="140" t="s">
        <v>572</v>
      </c>
      <c r="B57" s="140">
        <v>74</v>
      </c>
      <c r="C57" s="141">
        <v>287.983</v>
      </c>
      <c r="D57" s="141">
        <v>290.75099999999998</v>
      </c>
      <c r="E57" s="140" t="s">
        <v>653</v>
      </c>
      <c r="F57" s="140" t="s">
        <v>654</v>
      </c>
      <c r="G57" s="140" t="s">
        <v>575</v>
      </c>
      <c r="H57" s="140" t="s">
        <v>576</v>
      </c>
    </row>
    <row r="58" spans="1:8" hidden="1">
      <c r="A58" s="140" t="s">
        <v>572</v>
      </c>
      <c r="B58" s="140">
        <v>74</v>
      </c>
      <c r="C58" s="141">
        <v>287.983</v>
      </c>
      <c r="D58" s="141">
        <v>290.75099999999998</v>
      </c>
      <c r="E58" s="140" t="s">
        <v>653</v>
      </c>
      <c r="F58" s="140" t="s">
        <v>655</v>
      </c>
      <c r="G58" s="140" t="s">
        <v>575</v>
      </c>
      <c r="H58" s="140" t="s">
        <v>576</v>
      </c>
    </row>
    <row r="59" spans="1:8" hidden="1">
      <c r="A59" s="140" t="s">
        <v>572</v>
      </c>
      <c r="B59" s="140">
        <v>74</v>
      </c>
      <c r="C59" s="141">
        <v>290.75099999999998</v>
      </c>
      <c r="D59" s="141">
        <v>290.78699999999998</v>
      </c>
      <c r="E59" s="140" t="s">
        <v>656</v>
      </c>
      <c r="F59" s="140" t="s">
        <v>657</v>
      </c>
      <c r="G59" s="140" t="s">
        <v>575</v>
      </c>
      <c r="H59" s="140" t="s">
        <v>21</v>
      </c>
    </row>
    <row r="60" spans="1:8" hidden="1">
      <c r="A60" s="140" t="s">
        <v>572</v>
      </c>
      <c r="B60" s="140">
        <v>74</v>
      </c>
      <c r="C60" s="141">
        <v>290.78699999999998</v>
      </c>
      <c r="D60" s="141">
        <v>291.36900000000003</v>
      </c>
      <c r="E60" s="140" t="s">
        <v>658</v>
      </c>
      <c r="F60" s="140" t="s">
        <v>659</v>
      </c>
      <c r="G60" s="140" t="s">
        <v>575</v>
      </c>
      <c r="H60" s="140" t="s">
        <v>21</v>
      </c>
    </row>
    <row r="61" spans="1:8" hidden="1">
      <c r="A61" s="140" t="s">
        <v>572</v>
      </c>
      <c r="B61" s="140">
        <v>74</v>
      </c>
      <c r="C61" s="141">
        <v>290.78699999999998</v>
      </c>
      <c r="D61" s="141">
        <v>291.36900000000003</v>
      </c>
      <c r="E61" s="140" t="s">
        <v>658</v>
      </c>
      <c r="F61" s="140" t="s">
        <v>660</v>
      </c>
      <c r="G61" s="140" t="s">
        <v>575</v>
      </c>
      <c r="H61" s="140" t="s">
        <v>21</v>
      </c>
    </row>
    <row r="62" spans="1:8" hidden="1">
      <c r="A62" s="140" t="s">
        <v>572</v>
      </c>
      <c r="B62" s="140">
        <v>74</v>
      </c>
      <c r="C62" s="141">
        <v>291.36900000000003</v>
      </c>
      <c r="D62" s="141">
        <v>293.26100000000002</v>
      </c>
      <c r="E62" s="140" t="s">
        <v>658</v>
      </c>
      <c r="F62" s="140" t="s">
        <v>661</v>
      </c>
      <c r="G62" s="140" t="s">
        <v>575</v>
      </c>
      <c r="H62" s="140" t="s">
        <v>21</v>
      </c>
    </row>
    <row r="63" spans="1:8" hidden="1">
      <c r="A63" s="140" t="s">
        <v>572</v>
      </c>
      <c r="B63" s="140">
        <v>74</v>
      </c>
      <c r="C63" s="141">
        <v>291.36900000000003</v>
      </c>
      <c r="D63" s="141">
        <v>293.26</v>
      </c>
      <c r="E63" s="140" t="s">
        <v>658</v>
      </c>
      <c r="F63" s="140" t="s">
        <v>662</v>
      </c>
      <c r="G63" s="140" t="s">
        <v>575</v>
      </c>
      <c r="H63" s="140" t="s">
        <v>21</v>
      </c>
    </row>
    <row r="64" spans="1:8" hidden="1">
      <c r="A64" s="140" t="s">
        <v>572</v>
      </c>
      <c r="B64" s="140">
        <v>74</v>
      </c>
      <c r="C64" s="141">
        <v>293.26</v>
      </c>
      <c r="D64" s="141">
        <v>293.96499999999997</v>
      </c>
      <c r="E64" s="140" t="s">
        <v>663</v>
      </c>
      <c r="F64" s="140" t="s">
        <v>664</v>
      </c>
      <c r="G64" s="140" t="s">
        <v>575</v>
      </c>
      <c r="H64" s="140" t="s">
        <v>21</v>
      </c>
    </row>
    <row r="65" spans="1:8" hidden="1">
      <c r="A65" s="140" t="s">
        <v>572</v>
      </c>
      <c r="B65" s="140">
        <v>74</v>
      </c>
      <c r="C65" s="141">
        <v>293.26100000000002</v>
      </c>
      <c r="D65" s="141">
        <v>293.96499999999997</v>
      </c>
      <c r="E65" s="140" t="s">
        <v>663</v>
      </c>
      <c r="F65" s="140" t="s">
        <v>665</v>
      </c>
      <c r="G65" s="140" t="s">
        <v>575</v>
      </c>
      <c r="H65" s="140" t="s">
        <v>21</v>
      </c>
    </row>
    <row r="66" spans="1:8" hidden="1">
      <c r="A66" s="140" t="s">
        <v>572</v>
      </c>
      <c r="B66" s="140">
        <v>74</v>
      </c>
      <c r="C66" s="141">
        <v>293.96499999999997</v>
      </c>
      <c r="D66" s="141">
        <v>300.97899999999998</v>
      </c>
      <c r="E66" s="140" t="s">
        <v>663</v>
      </c>
      <c r="F66" s="140" t="s">
        <v>666</v>
      </c>
      <c r="G66" s="140" t="s">
        <v>575</v>
      </c>
      <c r="H66" s="140" t="s">
        <v>21</v>
      </c>
    </row>
    <row r="67" spans="1:8" hidden="1">
      <c r="A67" s="140" t="s">
        <v>572</v>
      </c>
      <c r="B67" s="140">
        <v>74</v>
      </c>
      <c r="C67" s="141">
        <v>300.97899999999998</v>
      </c>
      <c r="D67" s="141">
        <v>304.07799999999997</v>
      </c>
      <c r="E67" s="140" t="s">
        <v>667</v>
      </c>
      <c r="F67" s="140" t="s">
        <v>668</v>
      </c>
      <c r="G67" s="140" t="s">
        <v>575</v>
      </c>
      <c r="H67" s="140" t="s">
        <v>21</v>
      </c>
    </row>
    <row r="68" spans="1:8" hidden="1">
      <c r="A68" s="140" t="s">
        <v>572</v>
      </c>
      <c r="B68" s="140">
        <v>74</v>
      </c>
      <c r="C68" s="141">
        <v>300.97899999999998</v>
      </c>
      <c r="D68" s="141">
        <v>304.07799999999997</v>
      </c>
      <c r="E68" s="140" t="s">
        <v>667</v>
      </c>
      <c r="F68" s="140" t="s">
        <v>669</v>
      </c>
      <c r="G68" s="140" t="s">
        <v>575</v>
      </c>
      <c r="H68" s="140" t="s">
        <v>21</v>
      </c>
    </row>
    <row r="69" spans="1:8" hidden="1">
      <c r="A69" s="140" t="s">
        <v>572</v>
      </c>
      <c r="B69" s="140">
        <v>74</v>
      </c>
      <c r="C69" s="141">
        <v>304.07799999999997</v>
      </c>
      <c r="D69" s="141">
        <v>309</v>
      </c>
      <c r="E69" s="140" t="s">
        <v>670</v>
      </c>
      <c r="F69" s="140" t="s">
        <v>671</v>
      </c>
      <c r="G69" s="140" t="s">
        <v>575</v>
      </c>
      <c r="H69" s="140" t="s">
        <v>21</v>
      </c>
    </row>
    <row r="70" spans="1:8" hidden="1">
      <c r="A70" s="140" t="s">
        <v>572</v>
      </c>
      <c r="B70" s="140">
        <v>74</v>
      </c>
      <c r="C70" s="141">
        <v>309</v>
      </c>
      <c r="D70" s="141">
        <v>314.54000000000002</v>
      </c>
      <c r="E70" s="140" t="s">
        <v>670</v>
      </c>
      <c r="F70" s="140" t="s">
        <v>672</v>
      </c>
      <c r="G70" s="140" t="s">
        <v>575</v>
      </c>
      <c r="H70" s="140" t="s">
        <v>21</v>
      </c>
    </row>
    <row r="71" spans="1:8" hidden="1">
      <c r="A71" s="140" t="s">
        <v>572</v>
      </c>
      <c r="B71" s="140">
        <v>74</v>
      </c>
      <c r="C71" s="141">
        <v>314.54000000000002</v>
      </c>
      <c r="D71" s="141">
        <v>317.25200000000001</v>
      </c>
      <c r="E71" s="140" t="s">
        <v>673</v>
      </c>
      <c r="F71" s="140" t="s">
        <v>674</v>
      </c>
      <c r="G71" s="140" t="s">
        <v>575</v>
      </c>
      <c r="H71" s="140" t="s">
        <v>21</v>
      </c>
    </row>
    <row r="72" spans="1:8" hidden="1">
      <c r="A72" s="140" t="s">
        <v>572</v>
      </c>
      <c r="B72" s="140">
        <v>74</v>
      </c>
      <c r="C72" s="141">
        <v>314.54000000000002</v>
      </c>
      <c r="D72" s="141">
        <v>317.25200000000001</v>
      </c>
      <c r="E72" s="140" t="s">
        <v>673</v>
      </c>
      <c r="F72" s="140" t="s">
        <v>675</v>
      </c>
      <c r="G72" s="140" t="s">
        <v>575</v>
      </c>
      <c r="H72" s="140" t="s">
        <v>21</v>
      </c>
    </row>
    <row r="73" spans="1:8" hidden="1">
      <c r="A73" s="140" t="s">
        <v>572</v>
      </c>
      <c r="B73" s="140">
        <v>74</v>
      </c>
      <c r="C73" s="141">
        <v>317.25200000000001</v>
      </c>
      <c r="D73" s="141">
        <v>326</v>
      </c>
      <c r="E73" s="140" t="s">
        <v>583</v>
      </c>
      <c r="F73" s="140" t="s">
        <v>676</v>
      </c>
      <c r="G73" s="140" t="s">
        <v>575</v>
      </c>
      <c r="H73" s="140" t="s">
        <v>21</v>
      </c>
    </row>
    <row r="74" spans="1:8" hidden="1">
      <c r="A74" s="140" t="s">
        <v>572</v>
      </c>
      <c r="B74" s="140">
        <v>74</v>
      </c>
      <c r="C74" s="141">
        <v>335.31</v>
      </c>
      <c r="D74" s="141">
        <v>338.31</v>
      </c>
      <c r="E74" s="140" t="s">
        <v>677</v>
      </c>
      <c r="F74" s="140" t="s">
        <v>678</v>
      </c>
      <c r="G74" s="140" t="s">
        <v>575</v>
      </c>
      <c r="H74" s="140" t="s">
        <v>21</v>
      </c>
    </row>
    <row r="75" spans="1:8" hidden="1">
      <c r="A75" s="140" t="s">
        <v>572</v>
      </c>
      <c r="B75" s="140">
        <v>74</v>
      </c>
      <c r="C75" s="141">
        <v>335.31</v>
      </c>
      <c r="D75" s="141">
        <v>338.31</v>
      </c>
      <c r="E75" s="140" t="s">
        <v>677</v>
      </c>
      <c r="F75" s="140" t="s">
        <v>679</v>
      </c>
      <c r="G75" s="140" t="s">
        <v>575</v>
      </c>
      <c r="H75" s="140" t="s">
        <v>21</v>
      </c>
    </row>
    <row r="76" spans="1:8" hidden="1">
      <c r="A76" s="140" t="s">
        <v>572</v>
      </c>
      <c r="B76" s="140">
        <v>74</v>
      </c>
      <c r="C76" s="141">
        <v>338.31</v>
      </c>
      <c r="D76" s="141">
        <v>350</v>
      </c>
      <c r="E76" s="140" t="s">
        <v>680</v>
      </c>
      <c r="F76" s="140" t="s">
        <v>681</v>
      </c>
      <c r="G76" s="140" t="s">
        <v>575</v>
      </c>
      <c r="H76" s="140" t="s">
        <v>21</v>
      </c>
    </row>
    <row r="77" spans="1:8" hidden="1">
      <c r="A77" s="140" t="s">
        <v>572</v>
      </c>
      <c r="B77" s="140">
        <v>74</v>
      </c>
      <c r="C77" s="141">
        <v>350</v>
      </c>
      <c r="D77" s="141">
        <v>362.04399999999998</v>
      </c>
      <c r="E77" s="140" t="s">
        <v>680</v>
      </c>
      <c r="F77" s="140" t="s">
        <v>682</v>
      </c>
      <c r="G77" s="140" t="s">
        <v>575</v>
      </c>
      <c r="H77" s="140" t="s">
        <v>21</v>
      </c>
    </row>
    <row r="78" spans="1:8" hidden="1">
      <c r="A78" s="140" t="s">
        <v>572</v>
      </c>
      <c r="B78" s="140">
        <v>74</v>
      </c>
      <c r="C78" s="141">
        <v>362.04399999999998</v>
      </c>
      <c r="D78" s="141">
        <v>364.67099999999999</v>
      </c>
      <c r="E78" s="140" t="s">
        <v>683</v>
      </c>
      <c r="F78" s="140" t="s">
        <v>684</v>
      </c>
      <c r="G78" s="140" t="s">
        <v>575</v>
      </c>
      <c r="H78" s="140" t="s">
        <v>21</v>
      </c>
    </row>
    <row r="79" spans="1:8" hidden="1">
      <c r="A79" s="140" t="s">
        <v>572</v>
      </c>
      <c r="B79" s="140">
        <v>74</v>
      </c>
      <c r="C79" s="141">
        <v>362.04399999999998</v>
      </c>
      <c r="D79" s="141">
        <v>364.67099999999999</v>
      </c>
      <c r="E79" s="140" t="s">
        <v>683</v>
      </c>
      <c r="F79" s="140" t="s">
        <v>685</v>
      </c>
      <c r="G79" s="140" t="s">
        <v>575</v>
      </c>
      <c r="H79" s="140" t="s">
        <v>21</v>
      </c>
    </row>
    <row r="80" spans="1:8" hidden="1">
      <c r="A80" s="140" t="s">
        <v>572</v>
      </c>
      <c r="B80" s="140">
        <v>74</v>
      </c>
      <c r="C80" s="141">
        <v>364.67099999999999</v>
      </c>
      <c r="D80" s="141">
        <v>370</v>
      </c>
      <c r="E80" s="140" t="s">
        <v>686</v>
      </c>
      <c r="F80" s="140" t="s">
        <v>687</v>
      </c>
      <c r="G80" s="140" t="s">
        <v>575</v>
      </c>
      <c r="H80" s="140" t="s">
        <v>21</v>
      </c>
    </row>
    <row r="81" spans="1:8" hidden="1">
      <c r="A81" s="140" t="s">
        <v>572</v>
      </c>
      <c r="B81" s="140">
        <v>74</v>
      </c>
      <c r="C81" s="141">
        <v>370</v>
      </c>
      <c r="D81" s="141">
        <v>375.471</v>
      </c>
      <c r="E81" s="140" t="s">
        <v>686</v>
      </c>
      <c r="F81" s="140" t="s">
        <v>688</v>
      </c>
      <c r="G81" s="140" t="s">
        <v>575</v>
      </c>
      <c r="H81" s="140" t="s">
        <v>21</v>
      </c>
    </row>
    <row r="82" spans="1:8" hidden="1">
      <c r="A82" s="140" t="s">
        <v>572</v>
      </c>
      <c r="B82" s="140">
        <v>74</v>
      </c>
      <c r="C82" s="141">
        <v>375.471</v>
      </c>
      <c r="D82" s="141">
        <v>378.45800000000003</v>
      </c>
      <c r="E82" s="140" t="s">
        <v>689</v>
      </c>
      <c r="F82" s="140" t="s">
        <v>690</v>
      </c>
      <c r="G82" s="140" t="s">
        <v>575</v>
      </c>
      <c r="H82" s="140" t="s">
        <v>21</v>
      </c>
    </row>
    <row r="83" spans="1:8" hidden="1">
      <c r="A83" s="140" t="s">
        <v>572</v>
      </c>
      <c r="B83" s="140">
        <v>74</v>
      </c>
      <c r="C83" s="141">
        <v>375.471</v>
      </c>
      <c r="D83" s="141">
        <v>378.45800000000003</v>
      </c>
      <c r="E83" s="140" t="s">
        <v>689</v>
      </c>
      <c r="F83" s="140" t="s">
        <v>691</v>
      </c>
      <c r="G83" s="140" t="s">
        <v>575</v>
      </c>
      <c r="H83" s="140" t="s">
        <v>21</v>
      </c>
    </row>
    <row r="84" spans="1:8" hidden="1">
      <c r="A84" s="140" t="s">
        <v>572</v>
      </c>
      <c r="B84" s="140">
        <v>74</v>
      </c>
      <c r="C84" s="141">
        <v>378.45800000000003</v>
      </c>
      <c r="D84" s="141">
        <v>389</v>
      </c>
      <c r="E84" s="140" t="s">
        <v>692</v>
      </c>
      <c r="F84" s="140" t="s">
        <v>693</v>
      </c>
      <c r="G84" s="140" t="s">
        <v>575</v>
      </c>
      <c r="H84" s="140" t="s">
        <v>21</v>
      </c>
    </row>
    <row r="85" spans="1:8" hidden="1">
      <c r="A85" s="140" t="s">
        <v>572</v>
      </c>
      <c r="B85" s="140">
        <v>74</v>
      </c>
      <c r="C85" s="141">
        <v>389</v>
      </c>
      <c r="D85" s="141">
        <v>399.34100000000001</v>
      </c>
      <c r="E85" s="140" t="s">
        <v>692</v>
      </c>
      <c r="F85" s="140" t="s">
        <v>694</v>
      </c>
      <c r="G85" s="140" t="s">
        <v>575</v>
      </c>
      <c r="H85" s="140" t="s">
        <v>21</v>
      </c>
    </row>
    <row r="86" spans="1:8" hidden="1">
      <c r="A86" s="140" t="s">
        <v>572</v>
      </c>
      <c r="B86" s="140">
        <v>74</v>
      </c>
      <c r="C86" s="141">
        <v>399.34100000000001</v>
      </c>
      <c r="D86" s="141">
        <v>400.94099999999997</v>
      </c>
      <c r="E86" s="140" t="s">
        <v>695</v>
      </c>
      <c r="F86" s="140" t="s">
        <v>696</v>
      </c>
      <c r="G86" s="140" t="s">
        <v>575</v>
      </c>
      <c r="H86" s="140" t="s">
        <v>21</v>
      </c>
    </row>
    <row r="87" spans="1:8" hidden="1">
      <c r="A87" s="140" t="s">
        <v>572</v>
      </c>
      <c r="B87" s="140">
        <v>74</v>
      </c>
      <c r="C87" s="141">
        <v>400.94099999999997</v>
      </c>
      <c r="D87" s="141">
        <v>403.13299999999998</v>
      </c>
      <c r="E87" s="140" t="s">
        <v>697</v>
      </c>
      <c r="F87" s="140" t="s">
        <v>698</v>
      </c>
      <c r="G87" s="140" t="s">
        <v>575</v>
      </c>
      <c r="H87" s="140" t="s">
        <v>21</v>
      </c>
    </row>
    <row r="88" spans="1:8" hidden="1">
      <c r="A88" s="140" t="s">
        <v>572</v>
      </c>
      <c r="B88" s="140">
        <v>74</v>
      </c>
      <c r="C88" s="141">
        <v>400.94099999999997</v>
      </c>
      <c r="D88" s="141">
        <v>403.13299999999998</v>
      </c>
      <c r="E88" s="140" t="s">
        <v>697</v>
      </c>
      <c r="F88" s="140" t="s">
        <v>699</v>
      </c>
      <c r="G88" s="140" t="s">
        <v>575</v>
      </c>
      <c r="H88" s="140" t="s">
        <v>21</v>
      </c>
    </row>
    <row r="89" spans="1:8" hidden="1">
      <c r="A89" s="140" t="s">
        <v>572</v>
      </c>
      <c r="B89" s="140">
        <v>74</v>
      </c>
      <c r="C89" s="141">
        <v>403.13299999999998</v>
      </c>
      <c r="D89" s="141">
        <v>403.25799999999998</v>
      </c>
      <c r="E89" s="140" t="s">
        <v>700</v>
      </c>
      <c r="F89" s="140" t="s">
        <v>701</v>
      </c>
      <c r="G89" s="140" t="s">
        <v>575</v>
      </c>
      <c r="H89" s="140" t="s">
        <v>21</v>
      </c>
    </row>
    <row r="90" spans="1:8" hidden="1">
      <c r="A90" s="140" t="s">
        <v>572</v>
      </c>
      <c r="B90" s="140">
        <v>74</v>
      </c>
      <c r="C90" s="141">
        <v>403.25799999999998</v>
      </c>
      <c r="D90" s="141">
        <v>406.37099999999998</v>
      </c>
      <c r="E90" s="140" t="s">
        <v>702</v>
      </c>
      <c r="F90" s="140" t="s">
        <v>703</v>
      </c>
      <c r="G90" s="140" t="s">
        <v>575</v>
      </c>
      <c r="H90" s="140" t="s">
        <v>21</v>
      </c>
    </row>
    <row r="91" spans="1:8" hidden="1">
      <c r="A91" s="140" t="s">
        <v>572</v>
      </c>
      <c r="B91" s="140">
        <v>74</v>
      </c>
      <c r="C91" s="141">
        <v>403.25799999999998</v>
      </c>
      <c r="D91" s="141">
        <v>406.37099999999998</v>
      </c>
      <c r="E91" s="140" t="s">
        <v>702</v>
      </c>
      <c r="F91" s="140" t="s">
        <v>704</v>
      </c>
      <c r="G91" s="140" t="s">
        <v>575</v>
      </c>
      <c r="H91" s="140" t="s">
        <v>21</v>
      </c>
    </row>
    <row r="92" spans="1:8" hidden="1">
      <c r="A92" s="140" t="s">
        <v>572</v>
      </c>
      <c r="B92" s="140">
        <v>74</v>
      </c>
      <c r="C92" s="141">
        <v>406.37099999999998</v>
      </c>
      <c r="D92" s="141">
        <v>416</v>
      </c>
      <c r="E92" s="140" t="s">
        <v>705</v>
      </c>
      <c r="F92" s="140" t="s">
        <v>706</v>
      </c>
      <c r="G92" s="140" t="s">
        <v>575</v>
      </c>
      <c r="H92" s="140" t="s">
        <v>21</v>
      </c>
    </row>
    <row r="93" spans="1:8" hidden="1">
      <c r="A93" s="140" t="s">
        <v>572</v>
      </c>
      <c r="B93" s="140">
        <v>74</v>
      </c>
      <c r="C93" s="141">
        <v>416</v>
      </c>
      <c r="D93" s="141">
        <v>426.60399999999998</v>
      </c>
      <c r="E93" s="140" t="s">
        <v>705</v>
      </c>
      <c r="F93" s="140" t="s">
        <v>707</v>
      </c>
      <c r="G93" s="140" t="s">
        <v>575</v>
      </c>
      <c r="H93" s="140" t="s">
        <v>21</v>
      </c>
    </row>
    <row r="94" spans="1:8" hidden="1">
      <c r="A94" s="140" t="s">
        <v>572</v>
      </c>
      <c r="B94" s="140">
        <v>74</v>
      </c>
      <c r="C94" s="141">
        <v>426.60399999999998</v>
      </c>
      <c r="D94" s="141">
        <v>429.572</v>
      </c>
      <c r="E94" s="140" t="s">
        <v>708</v>
      </c>
      <c r="F94" s="140" t="s">
        <v>709</v>
      </c>
      <c r="G94" s="140" t="s">
        <v>575</v>
      </c>
      <c r="H94" s="140" t="s">
        <v>21</v>
      </c>
    </row>
    <row r="95" spans="1:8" hidden="1">
      <c r="A95" s="140" t="s">
        <v>572</v>
      </c>
      <c r="B95" s="140">
        <v>74</v>
      </c>
      <c r="C95" s="141">
        <v>426.60399999999998</v>
      </c>
      <c r="D95" s="141">
        <v>429.572</v>
      </c>
      <c r="E95" s="140" t="s">
        <v>708</v>
      </c>
      <c r="F95" s="140" t="s">
        <v>710</v>
      </c>
      <c r="G95" s="140" t="s">
        <v>575</v>
      </c>
      <c r="H95" s="140" t="s">
        <v>21</v>
      </c>
    </row>
    <row r="96" spans="1:8" hidden="1">
      <c r="A96" s="140" t="s">
        <v>572</v>
      </c>
      <c r="B96" s="140">
        <v>74</v>
      </c>
      <c r="C96" s="141">
        <v>429.572</v>
      </c>
      <c r="D96" s="141">
        <v>440</v>
      </c>
      <c r="E96" s="140" t="s">
        <v>711</v>
      </c>
      <c r="F96" s="140" t="s">
        <v>712</v>
      </c>
      <c r="G96" s="140" t="s">
        <v>575</v>
      </c>
      <c r="H96" s="140" t="s">
        <v>21</v>
      </c>
    </row>
    <row r="97" spans="1:8">
      <c r="A97" s="140" t="s">
        <v>572</v>
      </c>
      <c r="B97" s="140">
        <v>74</v>
      </c>
      <c r="C97" s="141">
        <v>440</v>
      </c>
      <c r="D97" s="141">
        <v>450.62299999999999</v>
      </c>
      <c r="E97" s="140" t="s">
        <v>711</v>
      </c>
      <c r="F97" s="140" t="s">
        <v>713</v>
      </c>
      <c r="G97" s="140" t="s">
        <v>575</v>
      </c>
      <c r="H97" s="140" t="s">
        <v>21</v>
      </c>
    </row>
    <row r="98" spans="1:8" hidden="1">
      <c r="A98" s="140" t="s">
        <v>572</v>
      </c>
      <c r="B98" s="140">
        <v>74</v>
      </c>
      <c r="C98" s="141">
        <v>450.62299999999999</v>
      </c>
      <c r="D98" s="141">
        <v>453.32100000000003</v>
      </c>
      <c r="E98" s="140" t="s">
        <v>714</v>
      </c>
      <c r="F98" s="140" t="s">
        <v>715</v>
      </c>
      <c r="G98" s="140" t="s">
        <v>575</v>
      </c>
      <c r="H98" s="140" t="s">
        <v>21</v>
      </c>
    </row>
    <row r="99" spans="1:8" hidden="1">
      <c r="A99" s="140" t="s">
        <v>572</v>
      </c>
      <c r="B99" s="140">
        <v>74</v>
      </c>
      <c r="C99" s="141">
        <v>450.62299999999999</v>
      </c>
      <c r="D99" s="141">
        <v>453.32100000000003</v>
      </c>
      <c r="E99" s="140" t="s">
        <v>714</v>
      </c>
      <c r="F99" s="140" t="s">
        <v>716</v>
      </c>
      <c r="G99" s="140" t="s">
        <v>575</v>
      </c>
      <c r="H99" s="140" t="s">
        <v>21</v>
      </c>
    </row>
    <row r="100" spans="1:8" hidden="1">
      <c r="A100" s="140" t="s">
        <v>572</v>
      </c>
      <c r="B100" s="140">
        <v>74</v>
      </c>
      <c r="C100" s="141">
        <v>453.32100000000003</v>
      </c>
      <c r="D100" s="141">
        <v>464</v>
      </c>
      <c r="E100" s="140" t="s">
        <v>717</v>
      </c>
      <c r="F100" s="140" t="s">
        <v>718</v>
      </c>
      <c r="G100" s="140" t="s">
        <v>575</v>
      </c>
      <c r="H100" s="140" t="s">
        <v>21</v>
      </c>
    </row>
    <row r="101" spans="1:8" hidden="1">
      <c r="A101" s="140" t="s">
        <v>572</v>
      </c>
      <c r="B101" s="140">
        <v>74</v>
      </c>
      <c r="C101" s="141">
        <v>464</v>
      </c>
      <c r="D101" s="141">
        <v>474.98899999999998</v>
      </c>
      <c r="E101" s="140" t="s">
        <v>717</v>
      </c>
      <c r="F101" s="140" t="s">
        <v>719</v>
      </c>
      <c r="G101" s="140" t="s">
        <v>575</v>
      </c>
      <c r="H101" s="140" t="s">
        <v>21</v>
      </c>
    </row>
    <row r="102" spans="1:8" hidden="1">
      <c r="A102" s="140" t="s">
        <v>572</v>
      </c>
      <c r="B102" s="140">
        <v>74</v>
      </c>
      <c r="C102" s="141">
        <v>474.98899999999998</v>
      </c>
      <c r="D102" s="141">
        <v>477.84699999999998</v>
      </c>
      <c r="E102" s="140" t="s">
        <v>720</v>
      </c>
      <c r="F102" s="140" t="s">
        <v>721</v>
      </c>
      <c r="G102" s="140" t="s">
        <v>575</v>
      </c>
      <c r="H102" s="140" t="s">
        <v>21</v>
      </c>
    </row>
    <row r="103" spans="1:8" hidden="1">
      <c r="A103" s="140" t="s">
        <v>572</v>
      </c>
      <c r="B103" s="140">
        <v>74</v>
      </c>
      <c r="C103" s="141">
        <v>474.98899999999998</v>
      </c>
      <c r="D103" s="141">
        <v>477.84699999999998</v>
      </c>
      <c r="E103" s="140" t="s">
        <v>720</v>
      </c>
      <c r="F103" s="140" t="s">
        <v>722</v>
      </c>
      <c r="G103" s="140" t="s">
        <v>575</v>
      </c>
      <c r="H103" s="140" t="s">
        <v>21</v>
      </c>
    </row>
    <row r="104" spans="1:8" hidden="1">
      <c r="A104" s="140" t="s">
        <v>572</v>
      </c>
      <c r="B104" s="140">
        <v>74</v>
      </c>
      <c r="C104" s="141">
        <v>477.84699999999998</v>
      </c>
      <c r="D104" s="141">
        <v>487</v>
      </c>
      <c r="E104" s="140" t="s">
        <v>723</v>
      </c>
      <c r="F104" s="140" t="s">
        <v>724</v>
      </c>
      <c r="G104" s="140" t="s">
        <v>575</v>
      </c>
      <c r="H104" s="140" t="s">
        <v>21</v>
      </c>
    </row>
    <row r="105" spans="1:8" hidden="1">
      <c r="A105" s="140" t="s">
        <v>572</v>
      </c>
      <c r="B105" s="140">
        <v>74</v>
      </c>
      <c r="C105" s="141">
        <v>487</v>
      </c>
      <c r="D105" s="141">
        <v>492</v>
      </c>
      <c r="E105" s="140" t="s">
        <v>723</v>
      </c>
      <c r="F105" s="140">
        <v>487492</v>
      </c>
      <c r="G105" s="140" t="s">
        <v>575</v>
      </c>
      <c r="H105" s="140" t="s">
        <v>21</v>
      </c>
    </row>
    <row r="106" spans="1:8" hidden="1">
      <c r="A106" s="140" t="s">
        <v>572</v>
      </c>
      <c r="B106" s="140">
        <v>74</v>
      </c>
      <c r="C106" s="141">
        <v>492</v>
      </c>
      <c r="D106" s="141">
        <v>498.77</v>
      </c>
      <c r="E106" s="140" t="s">
        <v>723</v>
      </c>
      <c r="F106" s="140">
        <v>492499</v>
      </c>
      <c r="G106" s="140" t="s">
        <v>575</v>
      </c>
      <c r="H106" s="140" t="s">
        <v>21</v>
      </c>
    </row>
    <row r="107" spans="1:8" hidden="1">
      <c r="A107" s="140" t="s">
        <v>572</v>
      </c>
      <c r="B107" s="140">
        <v>74</v>
      </c>
      <c r="C107" s="141">
        <v>498.77</v>
      </c>
      <c r="D107" s="141">
        <v>499.37099999999998</v>
      </c>
      <c r="E107" s="140" t="s">
        <v>723</v>
      </c>
      <c r="F107" s="140" t="s">
        <v>725</v>
      </c>
      <c r="G107" s="140" t="s">
        <v>575</v>
      </c>
      <c r="H107" s="140" t="s">
        <v>21</v>
      </c>
    </row>
    <row r="108" spans="1:8" hidden="1">
      <c r="A108" s="140" t="s">
        <v>572</v>
      </c>
      <c r="B108" s="140">
        <v>74</v>
      </c>
      <c r="C108" s="141">
        <v>498.77</v>
      </c>
      <c r="D108" s="141">
        <v>499.38799999999998</v>
      </c>
      <c r="E108" s="140" t="s">
        <v>723</v>
      </c>
      <c r="F108" s="140" t="s">
        <v>726</v>
      </c>
      <c r="G108" s="140" t="s">
        <v>575</v>
      </c>
      <c r="H108" s="140" t="s">
        <v>21</v>
      </c>
    </row>
    <row r="109" spans="1:8" hidden="1">
      <c r="A109" s="140" t="s">
        <v>572</v>
      </c>
      <c r="B109" s="140">
        <v>74</v>
      </c>
      <c r="C109" s="141">
        <v>499.37099999999998</v>
      </c>
      <c r="D109" s="141">
        <v>501.30900000000003</v>
      </c>
      <c r="E109" s="140" t="s">
        <v>727</v>
      </c>
      <c r="F109" s="140" t="s">
        <v>728</v>
      </c>
      <c r="G109" s="140" t="s">
        <v>575</v>
      </c>
      <c r="H109" s="140" t="s">
        <v>21</v>
      </c>
    </row>
    <row r="110" spans="1:8" hidden="1">
      <c r="A110" s="140" t="s">
        <v>572</v>
      </c>
      <c r="B110" s="140">
        <v>74</v>
      </c>
      <c r="C110" s="141">
        <v>499.38799999999998</v>
      </c>
      <c r="D110" s="141">
        <v>501.30900000000003</v>
      </c>
      <c r="E110" s="140" t="s">
        <v>727</v>
      </c>
      <c r="F110" s="140" t="s">
        <v>729</v>
      </c>
      <c r="G110" s="140" t="s">
        <v>575</v>
      </c>
      <c r="H110" s="140" t="s">
        <v>21</v>
      </c>
    </row>
    <row r="111" spans="1:8" hidden="1">
      <c r="A111" s="140" t="s">
        <v>572</v>
      </c>
      <c r="B111" s="140">
        <v>98</v>
      </c>
      <c r="C111" s="141">
        <v>501.30900000000003</v>
      </c>
      <c r="D111" s="141">
        <v>512</v>
      </c>
      <c r="E111" s="140" t="s">
        <v>730</v>
      </c>
      <c r="F111" s="140" t="s">
        <v>731</v>
      </c>
      <c r="G111" s="140" t="s">
        <v>732</v>
      </c>
      <c r="H111" s="140" t="s">
        <v>733</v>
      </c>
    </row>
    <row r="112" spans="1:8" hidden="1">
      <c r="A112" s="140" t="s">
        <v>572</v>
      </c>
      <c r="B112" s="140">
        <v>98</v>
      </c>
      <c r="C112" s="141">
        <v>512</v>
      </c>
      <c r="D112" s="141">
        <v>521</v>
      </c>
      <c r="E112" s="140" t="s">
        <v>730</v>
      </c>
      <c r="F112" s="140">
        <v>512521</v>
      </c>
      <c r="G112" s="140" t="s">
        <v>732</v>
      </c>
      <c r="H112" s="140" t="s">
        <v>733</v>
      </c>
    </row>
    <row r="113" spans="1:8" hidden="1">
      <c r="A113" s="140" t="s">
        <v>572</v>
      </c>
      <c r="B113" s="140">
        <v>98</v>
      </c>
      <c r="C113" s="141">
        <v>521</v>
      </c>
      <c r="D113" s="141">
        <v>529.20000000000005</v>
      </c>
      <c r="E113" s="140" t="s">
        <v>730</v>
      </c>
      <c r="F113" s="140" t="s">
        <v>734</v>
      </c>
      <c r="G113" s="140" t="s">
        <v>732</v>
      </c>
      <c r="H113" s="140" t="s">
        <v>733</v>
      </c>
    </row>
    <row r="114" spans="1:8" hidden="1">
      <c r="A114" s="140" t="s">
        <v>572</v>
      </c>
      <c r="B114" s="140">
        <v>98</v>
      </c>
      <c r="C114" s="141">
        <v>529.20000000000005</v>
      </c>
      <c r="D114" s="141">
        <v>531.91399999999999</v>
      </c>
      <c r="E114" s="140" t="s">
        <v>735</v>
      </c>
      <c r="F114" s="140" t="s">
        <v>736</v>
      </c>
      <c r="G114" s="140" t="s">
        <v>732</v>
      </c>
      <c r="H114" s="140" t="s">
        <v>733</v>
      </c>
    </row>
    <row r="115" spans="1:8" hidden="1">
      <c r="A115" s="140" t="s">
        <v>572</v>
      </c>
      <c r="B115" s="140">
        <v>98</v>
      </c>
      <c r="C115" s="141">
        <v>529.20000000000005</v>
      </c>
      <c r="D115" s="141">
        <v>531.91399999999999</v>
      </c>
      <c r="E115" s="140" t="s">
        <v>735</v>
      </c>
      <c r="F115" s="140" t="s">
        <v>737</v>
      </c>
      <c r="G115" s="140" t="s">
        <v>732</v>
      </c>
      <c r="H115" s="140" t="s">
        <v>733</v>
      </c>
    </row>
    <row r="116" spans="1:8" hidden="1">
      <c r="A116" s="140" t="s">
        <v>572</v>
      </c>
      <c r="B116" s="140">
        <v>98</v>
      </c>
      <c r="C116" s="141">
        <v>531.91399999999999</v>
      </c>
      <c r="D116" s="141">
        <v>539</v>
      </c>
      <c r="E116" s="140" t="s">
        <v>738</v>
      </c>
      <c r="F116" s="140" t="s">
        <v>739</v>
      </c>
      <c r="G116" s="140" t="s">
        <v>732</v>
      </c>
      <c r="H116" s="140" t="s">
        <v>733</v>
      </c>
    </row>
    <row r="117" spans="1:8" hidden="1">
      <c r="A117" s="140" t="s">
        <v>572</v>
      </c>
      <c r="B117" s="140">
        <v>98</v>
      </c>
      <c r="C117" s="141">
        <v>539</v>
      </c>
      <c r="D117" s="141">
        <v>548.154</v>
      </c>
      <c r="E117" s="140" t="s">
        <v>738</v>
      </c>
      <c r="F117" s="140" t="s">
        <v>740</v>
      </c>
      <c r="G117" s="140" t="s">
        <v>732</v>
      </c>
      <c r="H117" s="140" t="s">
        <v>733</v>
      </c>
    </row>
    <row r="118" spans="1:8" hidden="1">
      <c r="A118" s="140" t="s">
        <v>572</v>
      </c>
      <c r="B118" s="140">
        <v>98</v>
      </c>
      <c r="C118" s="141">
        <v>548.154</v>
      </c>
      <c r="D118" s="141">
        <v>550.87599999999998</v>
      </c>
      <c r="E118" s="140" t="s">
        <v>741</v>
      </c>
      <c r="F118" s="140" t="s">
        <v>742</v>
      </c>
      <c r="G118" s="140" t="s">
        <v>732</v>
      </c>
      <c r="H118" s="140" t="s">
        <v>733</v>
      </c>
    </row>
    <row r="119" spans="1:8" hidden="1">
      <c r="A119" s="140" t="s">
        <v>572</v>
      </c>
      <c r="B119" s="140">
        <v>98</v>
      </c>
      <c r="C119" s="141">
        <v>548.154</v>
      </c>
      <c r="D119" s="141">
        <v>550.87599999999998</v>
      </c>
      <c r="E119" s="140" t="s">
        <v>741</v>
      </c>
      <c r="F119" s="140" t="s">
        <v>743</v>
      </c>
      <c r="G119" s="140" t="s">
        <v>732</v>
      </c>
      <c r="H119" s="140" t="s">
        <v>733</v>
      </c>
    </row>
    <row r="120" spans="1:8" hidden="1">
      <c r="A120" s="140" t="s">
        <v>572</v>
      </c>
      <c r="B120" s="140">
        <v>98</v>
      </c>
      <c r="C120" s="141">
        <v>550.87599999999998</v>
      </c>
      <c r="D120" s="141">
        <v>556</v>
      </c>
      <c r="E120" s="140" t="s">
        <v>744</v>
      </c>
      <c r="F120" s="140" t="s">
        <v>745</v>
      </c>
      <c r="G120" s="140" t="s">
        <v>732</v>
      </c>
      <c r="H120" s="140" t="s">
        <v>733</v>
      </c>
    </row>
    <row r="121" spans="1:8" hidden="1">
      <c r="A121" s="140" t="s">
        <v>572</v>
      </c>
      <c r="B121" s="140">
        <v>98</v>
      </c>
      <c r="C121" s="141">
        <v>556</v>
      </c>
      <c r="D121" s="141">
        <v>562.79200000000003</v>
      </c>
      <c r="E121" s="140" t="s">
        <v>744</v>
      </c>
      <c r="F121" s="140" t="s">
        <v>746</v>
      </c>
      <c r="G121" s="140" t="s">
        <v>732</v>
      </c>
      <c r="H121" s="140" t="s">
        <v>733</v>
      </c>
    </row>
    <row r="122" spans="1:8" hidden="1">
      <c r="A122" s="140" t="s">
        <v>572</v>
      </c>
      <c r="B122" s="140">
        <v>98</v>
      </c>
      <c r="C122" s="141">
        <v>562.79200000000003</v>
      </c>
      <c r="D122" s="141">
        <v>565.49900000000002</v>
      </c>
      <c r="E122" s="140" t="s">
        <v>747</v>
      </c>
      <c r="F122" s="140" t="s">
        <v>748</v>
      </c>
      <c r="G122" s="140" t="s">
        <v>732</v>
      </c>
      <c r="H122" s="140" t="s">
        <v>733</v>
      </c>
    </row>
    <row r="123" spans="1:8" hidden="1">
      <c r="A123" s="140" t="s">
        <v>572</v>
      </c>
      <c r="B123" s="140">
        <v>98</v>
      </c>
      <c r="C123" s="141">
        <v>562.79200000000003</v>
      </c>
      <c r="D123" s="141">
        <v>565.49900000000002</v>
      </c>
      <c r="E123" s="140" t="s">
        <v>747</v>
      </c>
      <c r="F123" s="140" t="s">
        <v>749</v>
      </c>
      <c r="G123" s="140" t="s">
        <v>732</v>
      </c>
      <c r="H123" s="140" t="s">
        <v>733</v>
      </c>
    </row>
    <row r="124" spans="1:8" hidden="1">
      <c r="A124" s="140" t="s">
        <v>572</v>
      </c>
      <c r="B124" s="140">
        <v>98</v>
      </c>
      <c r="C124" s="141">
        <v>565.49900000000002</v>
      </c>
      <c r="D124" s="141">
        <v>575</v>
      </c>
      <c r="E124" s="140" t="s">
        <v>750</v>
      </c>
      <c r="F124" s="140" t="s">
        <v>751</v>
      </c>
      <c r="G124" s="140" t="s">
        <v>732</v>
      </c>
      <c r="H124" s="140" t="s">
        <v>733</v>
      </c>
    </row>
    <row r="125" spans="1:8" hidden="1">
      <c r="A125" s="140" t="s">
        <v>572</v>
      </c>
      <c r="B125" s="140">
        <v>98</v>
      </c>
      <c r="C125" s="141">
        <v>575</v>
      </c>
      <c r="D125" s="141">
        <v>585</v>
      </c>
      <c r="E125" s="140" t="s">
        <v>750</v>
      </c>
      <c r="F125" s="140">
        <v>575585</v>
      </c>
      <c r="G125" s="140" t="s">
        <v>732</v>
      </c>
      <c r="H125" s="140" t="s">
        <v>733</v>
      </c>
    </row>
    <row r="126" spans="1:8" hidden="1">
      <c r="A126" s="140" t="s">
        <v>572</v>
      </c>
      <c r="B126" s="140">
        <v>98</v>
      </c>
      <c r="C126" s="141">
        <v>585</v>
      </c>
      <c r="D126" s="141">
        <v>596.16099999999994</v>
      </c>
      <c r="E126" s="140" t="s">
        <v>750</v>
      </c>
      <c r="F126" s="140" t="s">
        <v>752</v>
      </c>
      <c r="G126" s="140" t="s">
        <v>732</v>
      </c>
      <c r="H126" s="140" t="s">
        <v>733</v>
      </c>
    </row>
    <row r="127" spans="1:8" hidden="1">
      <c r="A127" s="140" t="s">
        <v>572</v>
      </c>
      <c r="B127" s="140">
        <v>98</v>
      </c>
      <c r="C127" s="141">
        <v>596.16099999999994</v>
      </c>
      <c r="D127" s="141">
        <v>599.19899999999996</v>
      </c>
      <c r="E127" s="140" t="s">
        <v>753</v>
      </c>
      <c r="F127" s="140" t="s">
        <v>754</v>
      </c>
      <c r="G127" s="140" t="s">
        <v>732</v>
      </c>
      <c r="H127" s="140" t="s">
        <v>733</v>
      </c>
    </row>
    <row r="128" spans="1:8" hidden="1">
      <c r="A128" s="140" t="s">
        <v>572</v>
      </c>
      <c r="B128" s="140">
        <v>98</v>
      </c>
      <c r="C128" s="141">
        <v>596.16099999999994</v>
      </c>
      <c r="D128" s="141">
        <v>599.19899999999996</v>
      </c>
      <c r="E128" s="140" t="s">
        <v>753</v>
      </c>
      <c r="F128" s="140" t="s">
        <v>755</v>
      </c>
      <c r="G128" s="140" t="s">
        <v>732</v>
      </c>
      <c r="H128" s="140" t="s">
        <v>733</v>
      </c>
    </row>
    <row r="129" spans="1:8" hidden="1">
      <c r="A129" s="140" t="s">
        <v>572</v>
      </c>
      <c r="B129" s="140">
        <v>98</v>
      </c>
      <c r="C129" s="141">
        <v>599.19899999999996</v>
      </c>
      <c r="D129" s="141">
        <v>612.44899999999996</v>
      </c>
      <c r="E129" s="140" t="s">
        <v>756</v>
      </c>
      <c r="F129" s="140" t="s">
        <v>757</v>
      </c>
      <c r="G129" s="140" t="s">
        <v>732</v>
      </c>
      <c r="H129" s="140" t="s">
        <v>733</v>
      </c>
    </row>
    <row r="130" spans="1:8" hidden="1">
      <c r="A130" s="140" t="s">
        <v>572</v>
      </c>
      <c r="B130" s="140">
        <v>98</v>
      </c>
      <c r="C130" s="141">
        <v>612.44899999999996</v>
      </c>
      <c r="D130" s="141">
        <v>614.60799999999995</v>
      </c>
      <c r="E130" s="140" t="s">
        <v>758</v>
      </c>
      <c r="F130" s="140" t="s">
        <v>759</v>
      </c>
      <c r="G130" s="140" t="s">
        <v>732</v>
      </c>
      <c r="H130" s="140" t="s">
        <v>733</v>
      </c>
    </row>
    <row r="131" spans="1:8" hidden="1">
      <c r="A131" s="140" t="s">
        <v>572</v>
      </c>
      <c r="B131" s="140">
        <v>98</v>
      </c>
      <c r="C131" s="141">
        <v>612.44899999999996</v>
      </c>
      <c r="D131" s="141">
        <v>614.60799999999995</v>
      </c>
      <c r="E131" s="140" t="s">
        <v>758</v>
      </c>
      <c r="F131" s="140" t="s">
        <v>760</v>
      </c>
      <c r="G131" s="140" t="s">
        <v>732</v>
      </c>
      <c r="H131" s="140" t="s">
        <v>733</v>
      </c>
    </row>
    <row r="132" spans="1:8" hidden="1">
      <c r="A132" s="140" t="s">
        <v>572</v>
      </c>
      <c r="B132" s="140">
        <v>98</v>
      </c>
      <c r="C132" s="141">
        <v>614.60799999999995</v>
      </c>
      <c r="D132" s="141">
        <v>615.40800000000002</v>
      </c>
      <c r="E132" s="140" t="s">
        <v>761</v>
      </c>
      <c r="F132" s="140" t="s">
        <v>762</v>
      </c>
      <c r="G132" s="140" t="s">
        <v>732</v>
      </c>
      <c r="H132" s="140" t="s">
        <v>733</v>
      </c>
    </row>
    <row r="133" spans="1:8" hidden="1">
      <c r="A133" s="140" t="s">
        <v>572</v>
      </c>
      <c r="B133" s="140">
        <v>98</v>
      </c>
      <c r="C133" s="141">
        <v>614.60799999999995</v>
      </c>
      <c r="D133" s="141">
        <v>615.40800000000002</v>
      </c>
      <c r="E133" s="140" t="s">
        <v>761</v>
      </c>
      <c r="F133" s="140" t="s">
        <v>763</v>
      </c>
      <c r="G133" s="140" t="s">
        <v>732</v>
      </c>
      <c r="H133" s="140" t="s">
        <v>733</v>
      </c>
    </row>
    <row r="134" spans="1:8" hidden="1">
      <c r="A134" s="140" t="s">
        <v>572</v>
      </c>
      <c r="B134" s="140">
        <v>98</v>
      </c>
      <c r="C134" s="141">
        <v>615.40800000000002</v>
      </c>
      <c r="D134" s="141">
        <v>617.928</v>
      </c>
      <c r="E134" s="140" t="s">
        <v>764</v>
      </c>
      <c r="F134" s="140" t="s">
        <v>765</v>
      </c>
      <c r="G134" s="140" t="s">
        <v>732</v>
      </c>
      <c r="H134" s="140" t="s">
        <v>733</v>
      </c>
    </row>
    <row r="135" spans="1:8" hidden="1">
      <c r="A135" s="140" t="s">
        <v>572</v>
      </c>
      <c r="B135" s="140">
        <v>98</v>
      </c>
      <c r="C135" s="141">
        <v>615.40800000000002</v>
      </c>
      <c r="D135" s="141">
        <v>617.928</v>
      </c>
      <c r="E135" s="140" t="s">
        <v>764</v>
      </c>
      <c r="F135" s="140" t="s">
        <v>766</v>
      </c>
      <c r="G135" s="140" t="s">
        <v>732</v>
      </c>
      <c r="H135" s="140" t="s">
        <v>733</v>
      </c>
    </row>
    <row r="136" spans="1:8" hidden="1">
      <c r="A136" s="140" t="s">
        <v>572</v>
      </c>
      <c r="B136" s="140">
        <v>98</v>
      </c>
      <c r="C136" s="141">
        <v>617.928</v>
      </c>
      <c r="D136" s="141">
        <v>630.08600000000001</v>
      </c>
      <c r="E136" s="140" t="s">
        <v>767</v>
      </c>
      <c r="F136" s="140" t="s">
        <v>768</v>
      </c>
      <c r="G136" s="140" t="s">
        <v>732</v>
      </c>
      <c r="H136" s="140" t="s">
        <v>733</v>
      </c>
    </row>
    <row r="137" spans="1:8" hidden="1">
      <c r="A137" s="140" t="s">
        <v>572</v>
      </c>
      <c r="B137" s="140">
        <v>98</v>
      </c>
      <c r="C137" s="141">
        <v>630.08600000000001</v>
      </c>
      <c r="D137" s="141">
        <v>633.15800000000002</v>
      </c>
      <c r="E137" s="140" t="s">
        <v>769</v>
      </c>
      <c r="F137" s="140" t="s">
        <v>770</v>
      </c>
      <c r="G137" s="140" t="s">
        <v>732</v>
      </c>
      <c r="H137" s="140" t="s">
        <v>733</v>
      </c>
    </row>
    <row r="138" spans="1:8" hidden="1">
      <c r="A138" s="140" t="s">
        <v>572</v>
      </c>
      <c r="B138" s="140">
        <v>98</v>
      </c>
      <c r="C138" s="141">
        <v>630.08600000000001</v>
      </c>
      <c r="D138" s="141">
        <v>633.15800000000002</v>
      </c>
      <c r="E138" s="140" t="s">
        <v>769</v>
      </c>
      <c r="F138" s="140" t="s">
        <v>771</v>
      </c>
      <c r="G138" s="140" t="s">
        <v>732</v>
      </c>
      <c r="H138" s="140" t="s">
        <v>733</v>
      </c>
    </row>
    <row r="139" spans="1:8" hidden="1">
      <c r="A139" s="140" t="s">
        <v>572</v>
      </c>
      <c r="B139" s="140">
        <v>98</v>
      </c>
      <c r="C139" s="141">
        <v>633.15800000000002</v>
      </c>
      <c r="D139" s="141">
        <v>643</v>
      </c>
      <c r="E139" s="140" t="s">
        <v>772</v>
      </c>
      <c r="F139" s="140" t="s">
        <v>773</v>
      </c>
      <c r="G139" s="140" t="s">
        <v>732</v>
      </c>
      <c r="H139" s="140" t="s">
        <v>733</v>
      </c>
    </row>
    <row r="140" spans="1:8" hidden="1">
      <c r="A140" s="140" t="s">
        <v>572</v>
      </c>
      <c r="B140" s="140">
        <v>98</v>
      </c>
      <c r="C140" s="141">
        <v>643</v>
      </c>
      <c r="D140" s="141">
        <v>651</v>
      </c>
      <c r="E140" s="140" t="s">
        <v>772</v>
      </c>
      <c r="F140" s="140">
        <v>643651</v>
      </c>
      <c r="G140" s="140" t="s">
        <v>732</v>
      </c>
      <c r="H140" s="140" t="s">
        <v>733</v>
      </c>
    </row>
    <row r="141" spans="1:8" hidden="1">
      <c r="A141" s="140" t="s">
        <v>572</v>
      </c>
      <c r="B141" s="140">
        <v>98</v>
      </c>
      <c r="C141" s="141">
        <v>651</v>
      </c>
      <c r="D141" s="141">
        <v>659.65</v>
      </c>
      <c r="E141" s="140" t="s">
        <v>772</v>
      </c>
      <c r="F141" s="140" t="s">
        <v>774</v>
      </c>
      <c r="G141" s="140" t="s">
        <v>732</v>
      </c>
      <c r="H141" s="140" t="s">
        <v>733</v>
      </c>
    </row>
    <row r="142" spans="1:8" hidden="1">
      <c r="A142" s="140" t="s">
        <v>572</v>
      </c>
      <c r="B142" s="140">
        <v>98</v>
      </c>
      <c r="C142" s="141">
        <v>659.65</v>
      </c>
      <c r="D142" s="141">
        <v>662.37</v>
      </c>
      <c r="E142" s="140" t="s">
        <v>775</v>
      </c>
      <c r="F142" s="140" t="s">
        <v>776</v>
      </c>
      <c r="G142" s="140" t="s">
        <v>732</v>
      </c>
      <c r="H142" s="140" t="s">
        <v>733</v>
      </c>
    </row>
    <row r="143" spans="1:8" hidden="1">
      <c r="A143" s="140" t="s">
        <v>572</v>
      </c>
      <c r="B143" s="140">
        <v>98</v>
      </c>
      <c r="C143" s="141">
        <v>659.65</v>
      </c>
      <c r="D143" s="141">
        <v>662.37</v>
      </c>
      <c r="E143" s="140" t="s">
        <v>775</v>
      </c>
      <c r="F143" s="140" t="s">
        <v>777</v>
      </c>
      <c r="G143" s="140" t="s">
        <v>732</v>
      </c>
      <c r="H143" s="140" t="s">
        <v>733</v>
      </c>
    </row>
    <row r="144" spans="1:8" hidden="1">
      <c r="A144" s="140" t="s">
        <v>572</v>
      </c>
      <c r="B144" s="140">
        <v>98</v>
      </c>
      <c r="C144" s="141">
        <v>662.37</v>
      </c>
      <c r="D144" s="141">
        <v>671</v>
      </c>
      <c r="E144" s="140" t="s">
        <v>778</v>
      </c>
      <c r="F144" s="140" t="s">
        <v>779</v>
      </c>
      <c r="G144" s="140" t="s">
        <v>732</v>
      </c>
      <c r="H144" s="140" t="s">
        <v>733</v>
      </c>
    </row>
    <row r="145" spans="1:8" hidden="1">
      <c r="A145" s="140" t="s">
        <v>572</v>
      </c>
      <c r="B145" s="140">
        <v>98</v>
      </c>
      <c r="C145" s="141">
        <v>671</v>
      </c>
      <c r="D145" s="141">
        <v>677</v>
      </c>
      <c r="E145" s="140" t="s">
        <v>778</v>
      </c>
      <c r="F145" s="140">
        <v>671677</v>
      </c>
      <c r="G145" s="140" t="s">
        <v>732</v>
      </c>
      <c r="H145" s="140" t="s">
        <v>733</v>
      </c>
    </row>
    <row r="146" spans="1:8" hidden="1">
      <c r="A146" s="140" t="s">
        <v>572</v>
      </c>
      <c r="B146" s="140">
        <v>98</v>
      </c>
      <c r="C146" s="141">
        <v>677</v>
      </c>
      <c r="D146" s="141">
        <v>688.38199999999995</v>
      </c>
      <c r="E146" s="140" t="s">
        <v>778</v>
      </c>
      <c r="F146" s="140" t="s">
        <v>780</v>
      </c>
      <c r="G146" s="140" t="s">
        <v>732</v>
      </c>
      <c r="H146" s="140" t="s">
        <v>733</v>
      </c>
    </row>
    <row r="147" spans="1:8" hidden="1">
      <c r="A147" s="140" t="s">
        <v>572</v>
      </c>
      <c r="B147" s="140">
        <v>98</v>
      </c>
      <c r="C147" s="141">
        <v>688.38199999999995</v>
      </c>
      <c r="D147" s="141">
        <v>691.12900000000002</v>
      </c>
      <c r="E147" s="140" t="s">
        <v>781</v>
      </c>
      <c r="F147" s="140" t="s">
        <v>782</v>
      </c>
      <c r="G147" s="140" t="s">
        <v>732</v>
      </c>
      <c r="H147" s="140" t="s">
        <v>733</v>
      </c>
    </row>
    <row r="148" spans="1:8" hidden="1">
      <c r="A148" s="140" t="s">
        <v>572</v>
      </c>
      <c r="B148" s="140">
        <v>98</v>
      </c>
      <c r="C148" s="141">
        <v>688.38199999999995</v>
      </c>
      <c r="D148" s="141">
        <v>691.12900000000002</v>
      </c>
      <c r="E148" s="140" t="s">
        <v>781</v>
      </c>
      <c r="F148" s="140" t="s">
        <v>783</v>
      </c>
      <c r="G148" s="140" t="s">
        <v>732</v>
      </c>
      <c r="H148" s="140" t="s">
        <v>733</v>
      </c>
    </row>
    <row r="149" spans="1:8" hidden="1">
      <c r="A149" s="140" t="s">
        <v>572</v>
      </c>
      <c r="B149" s="140">
        <v>98</v>
      </c>
      <c r="C149" s="141">
        <v>691.12900000000002</v>
      </c>
      <c r="D149" s="141">
        <v>699</v>
      </c>
      <c r="E149" s="140" t="s">
        <v>784</v>
      </c>
      <c r="F149" s="140" t="s">
        <v>785</v>
      </c>
      <c r="G149" s="140" t="s">
        <v>732</v>
      </c>
      <c r="H149" s="140" t="s">
        <v>733</v>
      </c>
    </row>
    <row r="150" spans="1:8" hidden="1">
      <c r="A150" s="140" t="s">
        <v>572</v>
      </c>
      <c r="B150" s="140">
        <v>98</v>
      </c>
      <c r="C150" s="141">
        <v>699</v>
      </c>
      <c r="D150" s="141">
        <v>710</v>
      </c>
      <c r="E150" s="140" t="s">
        <v>784</v>
      </c>
      <c r="F150" s="140">
        <v>699710</v>
      </c>
      <c r="G150" s="140" t="s">
        <v>732</v>
      </c>
      <c r="H150" s="140" t="s">
        <v>733</v>
      </c>
    </row>
    <row r="151" spans="1:8" hidden="1">
      <c r="A151" s="140" t="s">
        <v>572</v>
      </c>
      <c r="B151" s="140">
        <v>98</v>
      </c>
      <c r="C151" s="141">
        <v>710</v>
      </c>
      <c r="D151" s="141">
        <v>719.14099999999996</v>
      </c>
      <c r="E151" s="140" t="s">
        <v>784</v>
      </c>
      <c r="F151" s="140" t="s">
        <v>786</v>
      </c>
      <c r="G151" s="140" t="s">
        <v>732</v>
      </c>
      <c r="H151" s="140" t="s">
        <v>733</v>
      </c>
    </row>
    <row r="152" spans="1:8" hidden="1">
      <c r="A152" s="140" t="s">
        <v>572</v>
      </c>
      <c r="B152" s="140">
        <v>98</v>
      </c>
      <c r="C152" s="141">
        <v>719.14099999999996</v>
      </c>
      <c r="D152" s="141">
        <v>721.86699999999996</v>
      </c>
      <c r="E152" s="140" t="s">
        <v>787</v>
      </c>
      <c r="F152" s="140" t="s">
        <v>788</v>
      </c>
      <c r="G152" s="140" t="s">
        <v>732</v>
      </c>
      <c r="H152" s="140" t="s">
        <v>733</v>
      </c>
    </row>
    <row r="153" spans="1:8" hidden="1">
      <c r="A153" s="140" t="s">
        <v>572</v>
      </c>
      <c r="B153" s="140">
        <v>98</v>
      </c>
      <c r="C153" s="141">
        <v>719.14099999999996</v>
      </c>
      <c r="D153" s="141">
        <v>721.86699999999996</v>
      </c>
      <c r="E153" s="140" t="s">
        <v>787</v>
      </c>
      <c r="F153" s="140" t="s">
        <v>789</v>
      </c>
      <c r="G153" s="140" t="s">
        <v>732</v>
      </c>
      <c r="H153" s="140" t="s">
        <v>733</v>
      </c>
    </row>
    <row r="154" spans="1:8" hidden="1">
      <c r="A154" s="140" t="s">
        <v>572</v>
      </c>
      <c r="B154" s="140">
        <v>98</v>
      </c>
      <c r="C154" s="141">
        <v>721.86699999999996</v>
      </c>
      <c r="D154" s="141">
        <v>732</v>
      </c>
      <c r="E154" s="140" t="s">
        <v>790</v>
      </c>
      <c r="F154" s="140" t="s">
        <v>791</v>
      </c>
      <c r="G154" s="140" t="s">
        <v>732</v>
      </c>
      <c r="H154" s="140" t="s">
        <v>733</v>
      </c>
    </row>
    <row r="155" spans="1:8" hidden="1">
      <c r="A155" s="140" t="s">
        <v>572</v>
      </c>
      <c r="B155" s="140">
        <v>98</v>
      </c>
      <c r="C155" s="141">
        <v>732</v>
      </c>
      <c r="D155" s="141">
        <v>744</v>
      </c>
      <c r="E155" s="140" t="s">
        <v>790</v>
      </c>
      <c r="F155" s="140">
        <v>732744</v>
      </c>
      <c r="G155" s="140" t="s">
        <v>732</v>
      </c>
      <c r="H155" s="140" t="s">
        <v>733</v>
      </c>
    </row>
    <row r="156" spans="1:8" hidden="1">
      <c r="A156" s="140" t="s">
        <v>572</v>
      </c>
      <c r="B156" s="140">
        <v>98</v>
      </c>
      <c r="C156" s="141">
        <v>744</v>
      </c>
      <c r="D156" s="141">
        <v>751.5</v>
      </c>
      <c r="E156" s="140" t="s">
        <v>790</v>
      </c>
      <c r="F156" s="140" t="s">
        <v>792</v>
      </c>
      <c r="G156" s="140" t="s">
        <v>732</v>
      </c>
      <c r="H156" s="140" t="s">
        <v>733</v>
      </c>
    </row>
    <row r="157" spans="1:8" hidden="1">
      <c r="A157" s="140" t="s">
        <v>572</v>
      </c>
      <c r="B157" s="140">
        <v>98</v>
      </c>
      <c r="C157" s="141">
        <v>751.5</v>
      </c>
      <c r="D157" s="141">
        <v>754.15599999999995</v>
      </c>
      <c r="E157" s="140" t="s">
        <v>790</v>
      </c>
      <c r="F157" s="140" t="s">
        <v>793</v>
      </c>
      <c r="G157" s="140" t="s">
        <v>732</v>
      </c>
      <c r="H157" s="140" t="s">
        <v>733</v>
      </c>
    </row>
    <row r="158" spans="1:8" hidden="1">
      <c r="A158" s="140" t="s">
        <v>572</v>
      </c>
      <c r="B158" s="140">
        <v>98</v>
      </c>
      <c r="C158" s="141">
        <v>751.56500000000005</v>
      </c>
      <c r="D158" s="141">
        <v>754.15599999999995</v>
      </c>
      <c r="E158" s="140" t="s">
        <v>790</v>
      </c>
      <c r="F158" s="140" t="s">
        <v>794</v>
      </c>
      <c r="G158" s="140" t="s">
        <v>732</v>
      </c>
      <c r="H158" s="140" t="s">
        <v>733</v>
      </c>
    </row>
    <row r="159" spans="1:8" hidden="1">
      <c r="A159" s="140" t="s">
        <v>572</v>
      </c>
      <c r="B159" s="140">
        <v>98</v>
      </c>
      <c r="C159" s="141">
        <v>754.15599999999995</v>
      </c>
      <c r="D159" s="141">
        <v>759.3</v>
      </c>
      <c r="E159" s="140" t="s">
        <v>795</v>
      </c>
      <c r="F159" s="140" t="s">
        <v>796</v>
      </c>
      <c r="G159" s="140" t="s">
        <v>732</v>
      </c>
      <c r="H159" s="140" t="s">
        <v>733</v>
      </c>
    </row>
    <row r="160" spans="1:8" hidden="1">
      <c r="A160" s="140" t="s">
        <v>572</v>
      </c>
      <c r="B160" s="140">
        <v>98</v>
      </c>
      <c r="C160" s="141">
        <v>754.15599999999995</v>
      </c>
      <c r="D160" s="141">
        <v>757.66499999999996</v>
      </c>
      <c r="E160" s="140" t="s">
        <v>795</v>
      </c>
      <c r="F160" s="140" t="s">
        <v>797</v>
      </c>
      <c r="G160" s="140" t="s">
        <v>732</v>
      </c>
      <c r="H160" s="140" t="s">
        <v>733</v>
      </c>
    </row>
    <row r="161" spans="1:8" hidden="1">
      <c r="A161" s="140" t="s">
        <v>798</v>
      </c>
      <c r="B161" s="140">
        <v>72</v>
      </c>
      <c r="C161" s="141">
        <v>255.5</v>
      </c>
      <c r="D161" s="141">
        <v>261.05399999999997</v>
      </c>
      <c r="E161" s="140" t="s">
        <v>799</v>
      </c>
      <c r="F161" s="140" t="s">
        <v>800</v>
      </c>
      <c r="G161" s="140" t="s">
        <v>801</v>
      </c>
      <c r="H161" s="140" t="s">
        <v>802</v>
      </c>
    </row>
    <row r="162" spans="1:8" hidden="1">
      <c r="A162" s="140" t="s">
        <v>798</v>
      </c>
      <c r="B162" s="140">
        <v>72</v>
      </c>
      <c r="C162" s="141">
        <v>261.05399999999997</v>
      </c>
      <c r="D162" s="141">
        <v>264.98099999999999</v>
      </c>
      <c r="E162" s="140" t="s">
        <v>799</v>
      </c>
      <c r="F162" s="140" t="s">
        <v>803</v>
      </c>
      <c r="G162" s="140" t="s">
        <v>801</v>
      </c>
      <c r="H162" s="140" t="s">
        <v>802</v>
      </c>
    </row>
    <row r="163" spans="1:8" hidden="1">
      <c r="A163" s="140" t="s">
        <v>798</v>
      </c>
      <c r="B163" s="140">
        <v>72</v>
      </c>
      <c r="C163" s="141">
        <v>264.98099999999999</v>
      </c>
      <c r="D163" s="141">
        <v>265.84500000000003</v>
      </c>
      <c r="E163" s="140" t="s">
        <v>804</v>
      </c>
      <c r="F163" s="140" t="s">
        <v>805</v>
      </c>
      <c r="G163" s="140" t="s">
        <v>801</v>
      </c>
      <c r="H163" s="140" t="s">
        <v>802</v>
      </c>
    </row>
    <row r="164" spans="1:8" hidden="1">
      <c r="A164" s="140" t="s">
        <v>798</v>
      </c>
      <c r="B164" s="140">
        <v>72</v>
      </c>
      <c r="C164" s="141">
        <v>265.84500000000003</v>
      </c>
      <c r="D164" s="141">
        <v>285.25</v>
      </c>
      <c r="E164" s="140" t="s">
        <v>806</v>
      </c>
      <c r="F164" s="140" t="s">
        <v>807</v>
      </c>
      <c r="G164" s="140" t="s">
        <v>801</v>
      </c>
      <c r="H164" s="140" t="s">
        <v>802</v>
      </c>
    </row>
    <row r="165" spans="1:8" hidden="1">
      <c r="A165" s="140" t="s">
        <v>798</v>
      </c>
      <c r="B165" s="140">
        <v>72</v>
      </c>
      <c r="C165" s="141">
        <v>285.25</v>
      </c>
      <c r="D165" s="141">
        <v>286.14800000000002</v>
      </c>
      <c r="E165" s="140" t="s">
        <v>808</v>
      </c>
      <c r="F165" s="140" t="s">
        <v>809</v>
      </c>
      <c r="G165" s="140" t="s">
        <v>801</v>
      </c>
      <c r="H165" s="140" t="s">
        <v>802</v>
      </c>
    </row>
    <row r="166" spans="1:8" hidden="1">
      <c r="A166" s="140" t="s">
        <v>798</v>
      </c>
      <c r="B166" s="140">
        <v>72</v>
      </c>
      <c r="C166" s="141">
        <v>286</v>
      </c>
      <c r="D166" s="141">
        <v>286.14800000000002</v>
      </c>
      <c r="E166" s="140" t="s">
        <v>808</v>
      </c>
      <c r="F166" s="140" t="s">
        <v>810</v>
      </c>
      <c r="G166" s="140" t="s">
        <v>801</v>
      </c>
      <c r="H166" s="140" t="s">
        <v>802</v>
      </c>
    </row>
    <row r="167" spans="1:8" hidden="1">
      <c r="A167" s="140" t="s">
        <v>798</v>
      </c>
      <c r="B167" s="140">
        <v>72</v>
      </c>
      <c r="C167" s="141">
        <v>286.14800000000002</v>
      </c>
      <c r="D167" s="141">
        <v>296.589</v>
      </c>
      <c r="E167" s="140" t="s">
        <v>811</v>
      </c>
      <c r="F167" s="140" t="s">
        <v>812</v>
      </c>
      <c r="G167" s="140" t="s">
        <v>801</v>
      </c>
      <c r="H167" s="140" t="s">
        <v>802</v>
      </c>
    </row>
    <row r="168" spans="1:8" hidden="1">
      <c r="A168" s="140" t="s">
        <v>798</v>
      </c>
      <c r="B168" s="140">
        <v>72</v>
      </c>
      <c r="C168" s="141">
        <v>296.589</v>
      </c>
      <c r="D168" s="141">
        <v>297.62</v>
      </c>
      <c r="E168" s="140" t="s">
        <v>813</v>
      </c>
      <c r="F168" s="140" t="s">
        <v>814</v>
      </c>
      <c r="G168" s="140" t="s">
        <v>801</v>
      </c>
      <c r="H168" s="140" t="s">
        <v>802</v>
      </c>
    </row>
    <row r="169" spans="1:8" hidden="1">
      <c r="A169" s="140" t="s">
        <v>798</v>
      </c>
      <c r="B169" s="140">
        <v>72</v>
      </c>
      <c r="C169" s="141">
        <v>297.62</v>
      </c>
      <c r="D169" s="141">
        <v>320.57</v>
      </c>
      <c r="E169" s="140" t="s">
        <v>815</v>
      </c>
      <c r="F169" s="140" t="s">
        <v>816</v>
      </c>
      <c r="G169" s="140" t="s">
        <v>801</v>
      </c>
      <c r="H169" s="140" t="s">
        <v>802</v>
      </c>
    </row>
    <row r="170" spans="1:8" hidden="1">
      <c r="A170" s="140" t="s">
        <v>798</v>
      </c>
      <c r="B170" s="140">
        <v>72</v>
      </c>
      <c r="C170" s="141">
        <v>320.57</v>
      </c>
      <c r="D170" s="141">
        <v>320.714</v>
      </c>
      <c r="E170" s="140" t="s">
        <v>817</v>
      </c>
      <c r="F170" s="140" t="s">
        <v>818</v>
      </c>
      <c r="G170" s="140" t="s">
        <v>801</v>
      </c>
      <c r="H170" s="140" t="s">
        <v>802</v>
      </c>
    </row>
    <row r="171" spans="1:8" hidden="1">
      <c r="A171" s="140" t="s">
        <v>798</v>
      </c>
      <c r="B171" s="140">
        <v>72</v>
      </c>
      <c r="C171" s="141">
        <v>320.714</v>
      </c>
      <c r="D171" s="141">
        <v>321.32799999999997</v>
      </c>
      <c r="E171" s="140" t="s">
        <v>819</v>
      </c>
      <c r="F171" s="140" t="s">
        <v>820</v>
      </c>
      <c r="G171" s="140" t="s">
        <v>801</v>
      </c>
      <c r="H171" s="140" t="s">
        <v>802</v>
      </c>
    </row>
    <row r="172" spans="1:8" hidden="1">
      <c r="A172" s="140" t="s">
        <v>798</v>
      </c>
      <c r="B172" s="140">
        <v>72</v>
      </c>
      <c r="C172" s="141">
        <v>321.32799999999997</v>
      </c>
      <c r="D172" s="141">
        <v>337.24</v>
      </c>
      <c r="E172" s="140" t="s">
        <v>821</v>
      </c>
      <c r="F172" s="140" t="s">
        <v>822</v>
      </c>
      <c r="G172" s="140" t="s">
        <v>801</v>
      </c>
      <c r="H172" s="140" t="s">
        <v>802</v>
      </c>
    </row>
    <row r="173" spans="1:8" hidden="1">
      <c r="A173" s="140" t="s">
        <v>798</v>
      </c>
      <c r="B173" s="140">
        <v>72</v>
      </c>
      <c r="C173" s="141">
        <v>321.32799999999997</v>
      </c>
      <c r="D173" s="141">
        <v>337.24</v>
      </c>
      <c r="E173" s="140" t="s">
        <v>821</v>
      </c>
      <c r="F173" s="140" t="s">
        <v>823</v>
      </c>
      <c r="G173" s="140" t="s">
        <v>801</v>
      </c>
      <c r="H173" s="140" t="s">
        <v>802</v>
      </c>
    </row>
    <row r="174" spans="1:8" hidden="1">
      <c r="A174" s="140" t="s">
        <v>798</v>
      </c>
      <c r="B174" s="140">
        <v>72</v>
      </c>
      <c r="C174" s="141">
        <v>337.24</v>
      </c>
      <c r="D174" s="141">
        <v>356.803</v>
      </c>
      <c r="E174" s="140" t="s">
        <v>824</v>
      </c>
      <c r="F174" s="140" t="s">
        <v>825</v>
      </c>
      <c r="G174" s="140" t="s">
        <v>801</v>
      </c>
      <c r="H174" s="140" t="s">
        <v>802</v>
      </c>
    </row>
    <row r="175" spans="1:8" hidden="1">
      <c r="A175" s="140" t="s">
        <v>798</v>
      </c>
      <c r="B175" s="140">
        <v>72</v>
      </c>
      <c r="C175" s="141">
        <v>356.803</v>
      </c>
      <c r="D175" s="141">
        <v>357.702</v>
      </c>
      <c r="E175" s="140" t="s">
        <v>826</v>
      </c>
      <c r="F175" s="140" t="s">
        <v>827</v>
      </c>
      <c r="G175" s="140" t="s">
        <v>801</v>
      </c>
      <c r="H175" s="140" t="s">
        <v>802</v>
      </c>
    </row>
    <row r="176" spans="1:8" hidden="1">
      <c r="A176" s="140" t="s">
        <v>798</v>
      </c>
      <c r="B176" s="140">
        <v>72</v>
      </c>
      <c r="C176" s="141">
        <v>356.803</v>
      </c>
      <c r="D176" s="141">
        <v>357.702</v>
      </c>
      <c r="E176" s="140" t="s">
        <v>826</v>
      </c>
      <c r="F176" s="140" t="s">
        <v>828</v>
      </c>
      <c r="G176" s="140" t="s">
        <v>801</v>
      </c>
      <c r="H176" s="140" t="s">
        <v>802</v>
      </c>
    </row>
    <row r="177" spans="1:8" hidden="1">
      <c r="A177" s="140" t="s">
        <v>798</v>
      </c>
      <c r="B177" s="140">
        <v>72</v>
      </c>
      <c r="C177" s="141">
        <v>357.702</v>
      </c>
      <c r="D177" s="141">
        <v>396.82</v>
      </c>
      <c r="E177" s="140" t="s">
        <v>829</v>
      </c>
      <c r="F177" s="140" t="s">
        <v>830</v>
      </c>
      <c r="G177" s="140" t="s">
        <v>801</v>
      </c>
      <c r="H177" s="140" t="s">
        <v>802</v>
      </c>
    </row>
    <row r="178" spans="1:8" hidden="1">
      <c r="A178" s="140" t="s">
        <v>798</v>
      </c>
      <c r="B178" s="140">
        <v>72</v>
      </c>
      <c r="C178" s="141">
        <v>396.82</v>
      </c>
      <c r="D178" s="141">
        <v>398.33</v>
      </c>
      <c r="E178" s="140" t="s">
        <v>831</v>
      </c>
      <c r="F178" s="140" t="s">
        <v>832</v>
      </c>
      <c r="G178" s="140" t="s">
        <v>801</v>
      </c>
      <c r="H178" s="140" t="s">
        <v>802</v>
      </c>
    </row>
    <row r="179" spans="1:8" hidden="1">
      <c r="A179" s="140" t="s">
        <v>798</v>
      </c>
      <c r="B179" s="140">
        <v>72</v>
      </c>
      <c r="C179" s="141">
        <v>396.82</v>
      </c>
      <c r="D179" s="141">
        <v>398.33</v>
      </c>
      <c r="E179" s="140" t="s">
        <v>831</v>
      </c>
      <c r="F179" s="140" t="s">
        <v>833</v>
      </c>
      <c r="G179" s="140" t="s">
        <v>801</v>
      </c>
      <c r="H179" s="140" t="s">
        <v>802</v>
      </c>
    </row>
    <row r="180" spans="1:8" hidden="1">
      <c r="A180" s="140" t="s">
        <v>798</v>
      </c>
      <c r="B180" s="140">
        <v>72</v>
      </c>
      <c r="C180" s="141">
        <v>398.33</v>
      </c>
      <c r="D180" s="141">
        <v>427.81299999999999</v>
      </c>
      <c r="E180" s="140" t="s">
        <v>834</v>
      </c>
      <c r="F180" s="140" t="s">
        <v>835</v>
      </c>
      <c r="G180" s="140" t="s">
        <v>801</v>
      </c>
      <c r="H180" s="140" t="s">
        <v>802</v>
      </c>
    </row>
    <row r="181" spans="1:8" hidden="1">
      <c r="A181" s="140" t="s">
        <v>798</v>
      </c>
      <c r="B181" s="140">
        <v>72</v>
      </c>
      <c r="C181" s="141">
        <v>427.81299999999999</v>
      </c>
      <c r="D181" s="141">
        <v>428.399</v>
      </c>
      <c r="E181" s="140" t="s">
        <v>836</v>
      </c>
      <c r="F181" s="140" t="s">
        <v>837</v>
      </c>
      <c r="G181" s="140" t="s">
        <v>801</v>
      </c>
      <c r="H181" s="140" t="s">
        <v>802</v>
      </c>
    </row>
    <row r="182" spans="1:8" hidden="1">
      <c r="A182" s="140" t="s">
        <v>798</v>
      </c>
      <c r="B182" s="140">
        <v>72</v>
      </c>
      <c r="C182" s="141">
        <v>427.81299999999999</v>
      </c>
      <c r="D182" s="141">
        <v>428.399</v>
      </c>
      <c r="E182" s="140" t="s">
        <v>836</v>
      </c>
      <c r="F182" s="140" t="s">
        <v>838</v>
      </c>
      <c r="G182" s="140" t="s">
        <v>801</v>
      </c>
      <c r="H182" s="140" t="s">
        <v>802</v>
      </c>
    </row>
    <row r="183" spans="1:8" hidden="1">
      <c r="A183" s="140" t="s">
        <v>798</v>
      </c>
      <c r="B183" s="140">
        <v>72</v>
      </c>
      <c r="C183" s="141">
        <v>428.399</v>
      </c>
      <c r="D183" s="141">
        <v>465</v>
      </c>
      <c r="E183" s="140" t="s">
        <v>839</v>
      </c>
      <c r="F183" s="140" t="s">
        <v>840</v>
      </c>
      <c r="G183" s="140" t="s">
        <v>801</v>
      </c>
      <c r="H183" s="140" t="s">
        <v>802</v>
      </c>
    </row>
    <row r="184" spans="1:8" hidden="1">
      <c r="A184" s="140" t="s">
        <v>798</v>
      </c>
      <c r="B184" s="140">
        <v>72</v>
      </c>
      <c r="C184" s="141">
        <v>465</v>
      </c>
      <c r="D184" s="141">
        <v>506.37700000000001</v>
      </c>
      <c r="E184" s="140" t="s">
        <v>839</v>
      </c>
      <c r="F184" s="140" t="s">
        <v>841</v>
      </c>
      <c r="G184" s="140" t="s">
        <v>801</v>
      </c>
      <c r="H184" s="140" t="s">
        <v>802</v>
      </c>
    </row>
    <row r="185" spans="1:8" hidden="1">
      <c r="A185" s="140" t="s">
        <v>798</v>
      </c>
      <c r="B185" s="140">
        <v>72</v>
      </c>
      <c r="C185" s="141">
        <v>506.37700000000001</v>
      </c>
      <c r="D185" s="141">
        <v>506.81</v>
      </c>
      <c r="E185" s="140" t="s">
        <v>842</v>
      </c>
      <c r="F185" s="140" t="s">
        <v>843</v>
      </c>
      <c r="G185" s="140" t="s">
        <v>801</v>
      </c>
      <c r="H185" s="140" t="s">
        <v>802</v>
      </c>
    </row>
    <row r="186" spans="1:8" hidden="1">
      <c r="A186" s="140" t="s">
        <v>798</v>
      </c>
      <c r="B186" s="140">
        <v>72</v>
      </c>
      <c r="C186" s="141">
        <v>506.37700000000001</v>
      </c>
      <c r="D186" s="141">
        <v>506.81</v>
      </c>
      <c r="E186" s="140" t="s">
        <v>842</v>
      </c>
      <c r="F186" s="140" t="s">
        <v>844</v>
      </c>
      <c r="G186" s="140" t="s">
        <v>801</v>
      </c>
      <c r="H186" s="140" t="s">
        <v>802</v>
      </c>
    </row>
    <row r="187" spans="1:8" hidden="1">
      <c r="A187" s="140" t="s">
        <v>798</v>
      </c>
      <c r="B187" s="140">
        <v>78</v>
      </c>
      <c r="C187" s="141">
        <v>174.887</v>
      </c>
      <c r="D187" s="141">
        <v>182.45400000000001</v>
      </c>
      <c r="E187" s="140" t="s">
        <v>845</v>
      </c>
      <c r="F187" s="140" t="s">
        <v>846</v>
      </c>
      <c r="G187" s="140" t="s">
        <v>847</v>
      </c>
      <c r="H187" s="140" t="s">
        <v>802</v>
      </c>
    </row>
    <row r="188" spans="1:8" hidden="1">
      <c r="A188" s="140" t="s">
        <v>798</v>
      </c>
      <c r="B188" s="140">
        <v>78</v>
      </c>
      <c r="C188" s="141">
        <v>182.45400000000001</v>
      </c>
      <c r="D188" s="141">
        <v>183.511</v>
      </c>
      <c r="E188" s="140" t="s">
        <v>848</v>
      </c>
      <c r="F188" s="140" t="s">
        <v>849</v>
      </c>
      <c r="G188" s="140" t="s">
        <v>847</v>
      </c>
      <c r="H188" s="140" t="s">
        <v>802</v>
      </c>
    </row>
    <row r="189" spans="1:8" hidden="1">
      <c r="A189" s="140" t="s">
        <v>798</v>
      </c>
      <c r="B189" s="140">
        <v>78</v>
      </c>
      <c r="C189" s="141">
        <v>183.511</v>
      </c>
      <c r="D189" s="141">
        <v>189.465</v>
      </c>
      <c r="E189" s="140" t="s">
        <v>850</v>
      </c>
      <c r="F189" s="140" t="s">
        <v>851</v>
      </c>
      <c r="G189" s="140" t="s">
        <v>847</v>
      </c>
      <c r="H189" s="140" t="s">
        <v>802</v>
      </c>
    </row>
    <row r="190" spans="1:8" hidden="1">
      <c r="A190" s="140" t="s">
        <v>798</v>
      </c>
      <c r="B190" s="140">
        <v>78</v>
      </c>
      <c r="C190" s="141">
        <v>189.465</v>
      </c>
      <c r="D190" s="141">
        <v>190.654</v>
      </c>
      <c r="E190" s="140" t="s">
        <v>852</v>
      </c>
      <c r="F190" s="140" t="s">
        <v>853</v>
      </c>
      <c r="G190" s="140" t="s">
        <v>847</v>
      </c>
      <c r="H190" s="140" t="s">
        <v>802</v>
      </c>
    </row>
    <row r="191" spans="1:8" hidden="1">
      <c r="A191" s="140" t="s">
        <v>798</v>
      </c>
      <c r="B191" s="140">
        <v>78</v>
      </c>
      <c r="C191" s="141">
        <v>189.465</v>
      </c>
      <c r="D191" s="141">
        <v>190.654</v>
      </c>
      <c r="E191" s="140" t="s">
        <v>852</v>
      </c>
      <c r="F191" s="140" t="s">
        <v>854</v>
      </c>
      <c r="G191" s="140" t="s">
        <v>847</v>
      </c>
      <c r="H191" s="140" t="s">
        <v>802</v>
      </c>
    </row>
    <row r="192" spans="1:8" hidden="1">
      <c r="A192" s="140" t="s">
        <v>798</v>
      </c>
      <c r="B192" s="140">
        <v>78</v>
      </c>
      <c r="C192" s="141">
        <v>190.654</v>
      </c>
      <c r="D192" s="141">
        <v>197.24799999999999</v>
      </c>
      <c r="E192" s="140" t="s">
        <v>855</v>
      </c>
      <c r="F192" s="140" t="s">
        <v>856</v>
      </c>
      <c r="G192" s="140" t="s">
        <v>847</v>
      </c>
      <c r="H192" s="140" t="s">
        <v>802</v>
      </c>
    </row>
    <row r="193" spans="1:8" hidden="1">
      <c r="A193" s="140" t="s">
        <v>798</v>
      </c>
      <c r="B193" s="140">
        <v>78</v>
      </c>
      <c r="C193" s="141">
        <v>197.24799999999999</v>
      </c>
      <c r="D193" s="141">
        <v>198.511</v>
      </c>
      <c r="E193" s="140" t="s">
        <v>857</v>
      </c>
      <c r="F193" s="140" t="s">
        <v>858</v>
      </c>
      <c r="G193" s="140" t="s">
        <v>847</v>
      </c>
      <c r="H193" s="140" t="s">
        <v>802</v>
      </c>
    </row>
    <row r="194" spans="1:8" hidden="1">
      <c r="A194" s="140" t="s">
        <v>798</v>
      </c>
      <c r="B194" s="140">
        <v>78</v>
      </c>
      <c r="C194" s="141">
        <v>198.511</v>
      </c>
      <c r="D194" s="141">
        <v>206.14099999999999</v>
      </c>
      <c r="E194" s="140" t="s">
        <v>859</v>
      </c>
      <c r="F194" s="140" t="s">
        <v>860</v>
      </c>
      <c r="G194" s="140" t="s">
        <v>847</v>
      </c>
      <c r="H194" s="140" t="s">
        <v>802</v>
      </c>
    </row>
    <row r="195" spans="1:8" hidden="1">
      <c r="A195" s="140" t="s">
        <v>798</v>
      </c>
      <c r="B195" s="140">
        <v>78</v>
      </c>
      <c r="C195" s="141">
        <v>206.14099999999999</v>
      </c>
      <c r="D195" s="141">
        <v>207.946</v>
      </c>
      <c r="E195" s="140" t="s">
        <v>861</v>
      </c>
      <c r="F195" s="140" t="s">
        <v>862</v>
      </c>
      <c r="G195" s="140" t="s">
        <v>847</v>
      </c>
      <c r="H195" s="140" t="s">
        <v>802</v>
      </c>
    </row>
    <row r="196" spans="1:8" hidden="1">
      <c r="A196" s="140" t="s">
        <v>798</v>
      </c>
      <c r="B196" s="140">
        <v>78</v>
      </c>
      <c r="C196" s="141">
        <v>206.14099999999999</v>
      </c>
      <c r="D196" s="141">
        <v>207.946</v>
      </c>
      <c r="E196" s="140" t="s">
        <v>861</v>
      </c>
      <c r="F196" s="140" t="s">
        <v>863</v>
      </c>
      <c r="G196" s="140" t="s">
        <v>847</v>
      </c>
      <c r="H196" s="140" t="s">
        <v>802</v>
      </c>
    </row>
    <row r="197" spans="1:8" hidden="1">
      <c r="A197" s="140" t="s">
        <v>798</v>
      </c>
      <c r="B197" s="140">
        <v>78</v>
      </c>
      <c r="C197" s="141">
        <v>207.946</v>
      </c>
      <c r="D197" s="141">
        <v>211.024</v>
      </c>
      <c r="E197" s="140" t="s">
        <v>864</v>
      </c>
      <c r="F197" s="140" t="s">
        <v>865</v>
      </c>
      <c r="G197" s="140" t="s">
        <v>847</v>
      </c>
      <c r="H197" s="140" t="s">
        <v>802</v>
      </c>
    </row>
    <row r="198" spans="1:8" hidden="1">
      <c r="A198" s="140" t="s">
        <v>798</v>
      </c>
      <c r="B198" s="140">
        <v>78</v>
      </c>
      <c r="C198" s="141">
        <v>211.024</v>
      </c>
      <c r="D198" s="141">
        <v>211.95400000000001</v>
      </c>
      <c r="E198" s="140" t="s">
        <v>866</v>
      </c>
      <c r="F198" s="140" t="s">
        <v>867</v>
      </c>
      <c r="G198" s="140" t="s">
        <v>847</v>
      </c>
      <c r="H198" s="140" t="s">
        <v>802</v>
      </c>
    </row>
    <row r="199" spans="1:8" hidden="1">
      <c r="A199" s="140" t="s">
        <v>798</v>
      </c>
      <c r="B199" s="140">
        <v>78</v>
      </c>
      <c r="C199" s="141">
        <v>211.95400000000001</v>
      </c>
      <c r="D199" s="141">
        <v>219.41300000000001</v>
      </c>
      <c r="E199" s="140" t="s">
        <v>868</v>
      </c>
      <c r="F199" s="140" t="s">
        <v>869</v>
      </c>
      <c r="G199" s="140" t="s">
        <v>847</v>
      </c>
      <c r="H199" s="140" t="s">
        <v>802</v>
      </c>
    </row>
    <row r="200" spans="1:8" hidden="1">
      <c r="A200" s="140" t="s">
        <v>798</v>
      </c>
      <c r="B200" s="140">
        <v>78</v>
      </c>
      <c r="C200" s="141">
        <v>219.41300000000001</v>
      </c>
      <c r="D200" s="141">
        <v>220.22900000000001</v>
      </c>
      <c r="E200" s="140" t="s">
        <v>870</v>
      </c>
      <c r="F200" s="140" t="s">
        <v>871</v>
      </c>
      <c r="G200" s="140" t="s">
        <v>847</v>
      </c>
      <c r="H200" s="140" t="s">
        <v>802</v>
      </c>
    </row>
    <row r="201" spans="1:8" hidden="1">
      <c r="A201" s="140" t="s">
        <v>798</v>
      </c>
      <c r="B201" s="140">
        <v>78</v>
      </c>
      <c r="C201" s="141">
        <v>220.22900000000001</v>
      </c>
      <c r="D201" s="141">
        <v>227.41300000000001</v>
      </c>
      <c r="E201" s="140" t="s">
        <v>872</v>
      </c>
      <c r="F201" s="140" t="s">
        <v>873</v>
      </c>
      <c r="G201" s="140" t="s">
        <v>847</v>
      </c>
      <c r="H201" s="140" t="s">
        <v>802</v>
      </c>
    </row>
    <row r="202" spans="1:8" hidden="1">
      <c r="A202" s="140" t="s">
        <v>798</v>
      </c>
      <c r="B202" s="140">
        <v>78</v>
      </c>
      <c r="C202" s="141">
        <v>227.41300000000001</v>
      </c>
      <c r="D202" s="141">
        <v>228.57</v>
      </c>
      <c r="E202" s="140" t="s">
        <v>874</v>
      </c>
      <c r="F202" s="140" t="s">
        <v>875</v>
      </c>
      <c r="G202" s="140" t="s">
        <v>847</v>
      </c>
      <c r="H202" s="140" t="s">
        <v>802</v>
      </c>
    </row>
    <row r="203" spans="1:8" hidden="1">
      <c r="A203" s="140" t="s">
        <v>798</v>
      </c>
      <c r="B203" s="140">
        <v>78</v>
      </c>
      <c r="C203" s="141">
        <v>227.41300000000001</v>
      </c>
      <c r="D203" s="141">
        <v>228.57</v>
      </c>
      <c r="E203" s="140" t="s">
        <v>874</v>
      </c>
      <c r="F203" s="140" t="s">
        <v>876</v>
      </c>
      <c r="G203" s="140" t="s">
        <v>847</v>
      </c>
      <c r="H203" s="140" t="s">
        <v>802</v>
      </c>
    </row>
    <row r="204" spans="1:8" hidden="1">
      <c r="A204" s="140" t="s">
        <v>798</v>
      </c>
      <c r="B204" s="140">
        <v>78</v>
      </c>
      <c r="C204" s="141">
        <v>228.57</v>
      </c>
      <c r="D204" s="141">
        <v>233.43700000000001</v>
      </c>
      <c r="E204" s="140" t="s">
        <v>877</v>
      </c>
      <c r="F204" s="140" t="s">
        <v>878</v>
      </c>
      <c r="G204" s="140" t="s">
        <v>847</v>
      </c>
      <c r="H204" s="140" t="s">
        <v>802</v>
      </c>
    </row>
    <row r="205" spans="1:8" hidden="1">
      <c r="A205" s="140" t="s">
        <v>798</v>
      </c>
      <c r="B205" s="140">
        <v>78</v>
      </c>
      <c r="C205" s="141">
        <v>233.43700000000001</v>
      </c>
      <c r="D205" s="141">
        <v>234.62200000000001</v>
      </c>
      <c r="E205" s="140" t="s">
        <v>879</v>
      </c>
      <c r="F205" s="140" t="s">
        <v>880</v>
      </c>
      <c r="G205" s="140" t="s">
        <v>847</v>
      </c>
      <c r="H205" s="140" t="s">
        <v>802</v>
      </c>
    </row>
    <row r="206" spans="1:8" hidden="1">
      <c r="A206" s="140" t="s">
        <v>798</v>
      </c>
      <c r="B206" s="140">
        <v>78</v>
      </c>
      <c r="C206" s="141">
        <v>234.62200000000001</v>
      </c>
      <c r="D206" s="141">
        <v>242.61</v>
      </c>
      <c r="E206" s="140" t="s">
        <v>881</v>
      </c>
      <c r="F206" s="140" t="s">
        <v>882</v>
      </c>
      <c r="G206" s="140" t="s">
        <v>847</v>
      </c>
      <c r="H206" s="140" t="s">
        <v>802</v>
      </c>
    </row>
    <row r="207" spans="1:8" hidden="1">
      <c r="A207" s="140" t="s">
        <v>798</v>
      </c>
      <c r="B207" s="140">
        <v>78</v>
      </c>
      <c r="C207" s="141">
        <v>242.61</v>
      </c>
      <c r="D207" s="141">
        <v>243.798</v>
      </c>
      <c r="E207" s="140" t="s">
        <v>883</v>
      </c>
      <c r="F207" s="140" t="s">
        <v>884</v>
      </c>
      <c r="G207" s="140" t="s">
        <v>847</v>
      </c>
      <c r="H207" s="140" t="s">
        <v>802</v>
      </c>
    </row>
    <row r="208" spans="1:8" hidden="1">
      <c r="A208" s="140" t="s">
        <v>798</v>
      </c>
      <c r="B208" s="140">
        <v>78</v>
      </c>
      <c r="C208" s="141">
        <v>243.798</v>
      </c>
      <c r="D208" s="141">
        <v>250.56</v>
      </c>
      <c r="E208" s="140" t="s">
        <v>885</v>
      </c>
      <c r="F208" s="140" t="s">
        <v>886</v>
      </c>
      <c r="G208" s="140" t="s">
        <v>847</v>
      </c>
      <c r="H208" s="140" t="s">
        <v>802</v>
      </c>
    </row>
    <row r="209" spans="1:8" hidden="1">
      <c r="A209" s="140" t="s">
        <v>798</v>
      </c>
      <c r="B209" s="140">
        <v>78</v>
      </c>
      <c r="C209" s="141">
        <v>250.56</v>
      </c>
      <c r="D209" s="141">
        <v>252.452</v>
      </c>
      <c r="E209" s="140" t="s">
        <v>887</v>
      </c>
      <c r="F209" s="140" t="s">
        <v>888</v>
      </c>
      <c r="G209" s="140" t="s">
        <v>847</v>
      </c>
      <c r="H209" s="140" t="s">
        <v>802</v>
      </c>
    </row>
    <row r="210" spans="1:8" hidden="1">
      <c r="A210" s="140" t="s">
        <v>798</v>
      </c>
      <c r="B210" s="140">
        <v>78</v>
      </c>
      <c r="C210" s="141">
        <v>250.56</v>
      </c>
      <c r="D210" s="141">
        <v>252.452</v>
      </c>
      <c r="E210" s="140" t="s">
        <v>887</v>
      </c>
      <c r="F210" s="140" t="s">
        <v>889</v>
      </c>
      <c r="G210" s="140" t="s">
        <v>847</v>
      </c>
      <c r="H210" s="140" t="s">
        <v>802</v>
      </c>
    </row>
    <row r="211" spans="1:8" hidden="1">
      <c r="A211" s="140" t="s">
        <v>798</v>
      </c>
      <c r="B211" s="140">
        <v>78</v>
      </c>
      <c r="C211" s="141">
        <v>252.452</v>
      </c>
      <c r="D211" s="141">
        <v>259.13600000000002</v>
      </c>
      <c r="E211" s="140" t="s">
        <v>890</v>
      </c>
      <c r="F211" s="140" t="s">
        <v>891</v>
      </c>
      <c r="G211" s="140" t="s">
        <v>847</v>
      </c>
      <c r="H211" s="140" t="s">
        <v>802</v>
      </c>
    </row>
    <row r="212" spans="1:8" hidden="1">
      <c r="A212" s="140" t="s">
        <v>798</v>
      </c>
      <c r="B212" s="140">
        <v>78</v>
      </c>
      <c r="C212" s="141">
        <v>259.13600000000002</v>
      </c>
      <c r="D212" s="141">
        <v>260.39800000000002</v>
      </c>
      <c r="E212" s="140" t="s">
        <v>892</v>
      </c>
      <c r="F212" s="140" t="s">
        <v>893</v>
      </c>
      <c r="G212" s="140" t="s">
        <v>847</v>
      </c>
      <c r="H212" s="140" t="s">
        <v>802</v>
      </c>
    </row>
    <row r="213" spans="1:8" hidden="1">
      <c r="A213" s="140" t="s">
        <v>798</v>
      </c>
      <c r="B213" s="140">
        <v>78</v>
      </c>
      <c r="C213" s="141">
        <v>260.39800000000002</v>
      </c>
      <c r="D213" s="141">
        <v>275.30799999999999</v>
      </c>
      <c r="E213" s="140" t="s">
        <v>894</v>
      </c>
      <c r="F213" s="140" t="s">
        <v>895</v>
      </c>
      <c r="G213" s="140" t="s">
        <v>847</v>
      </c>
      <c r="H213" s="140" t="s">
        <v>802</v>
      </c>
    </row>
    <row r="214" spans="1:8" hidden="1">
      <c r="A214" s="140" t="s">
        <v>798</v>
      </c>
      <c r="B214" s="140">
        <v>78</v>
      </c>
      <c r="C214" s="141">
        <v>275.30799999999999</v>
      </c>
      <c r="D214" s="141">
        <v>276.47000000000003</v>
      </c>
      <c r="E214" s="140" t="s">
        <v>896</v>
      </c>
      <c r="F214" s="140" t="s">
        <v>897</v>
      </c>
      <c r="G214" s="140" t="s">
        <v>847</v>
      </c>
      <c r="H214" s="140" t="s">
        <v>802</v>
      </c>
    </row>
    <row r="215" spans="1:8" hidden="1">
      <c r="A215" s="140" t="s">
        <v>798</v>
      </c>
      <c r="B215" s="140">
        <v>78</v>
      </c>
      <c r="C215" s="141">
        <v>275.30799999999999</v>
      </c>
      <c r="D215" s="141">
        <v>276.47000000000003</v>
      </c>
      <c r="E215" s="140" t="s">
        <v>896</v>
      </c>
      <c r="F215" s="140" t="s">
        <v>898</v>
      </c>
      <c r="G215" s="140" t="s">
        <v>847</v>
      </c>
      <c r="H215" s="140" t="s">
        <v>802</v>
      </c>
    </row>
    <row r="216" spans="1:8" hidden="1">
      <c r="A216" s="140" t="s">
        <v>798</v>
      </c>
      <c r="B216" s="140">
        <v>78</v>
      </c>
      <c r="C216" s="141">
        <v>276.47000000000003</v>
      </c>
      <c r="D216" s="141">
        <v>284.48899999999998</v>
      </c>
      <c r="E216" s="140" t="s">
        <v>899</v>
      </c>
      <c r="F216" s="140" t="s">
        <v>900</v>
      </c>
      <c r="G216" s="140" t="s">
        <v>847</v>
      </c>
      <c r="H216" s="140" t="s">
        <v>802</v>
      </c>
    </row>
    <row r="217" spans="1:8" hidden="1">
      <c r="A217" s="140" t="s">
        <v>798</v>
      </c>
      <c r="B217" s="140">
        <v>78</v>
      </c>
      <c r="C217" s="141">
        <v>284.48899999999998</v>
      </c>
      <c r="D217" s="141">
        <v>285.58600000000001</v>
      </c>
      <c r="E217" s="140" t="s">
        <v>901</v>
      </c>
      <c r="F217" s="140" t="s">
        <v>902</v>
      </c>
      <c r="G217" s="140" t="s">
        <v>847</v>
      </c>
      <c r="H217" s="140" t="s">
        <v>802</v>
      </c>
    </row>
    <row r="218" spans="1:8" hidden="1">
      <c r="A218" s="140" t="s">
        <v>798</v>
      </c>
      <c r="B218" s="140">
        <v>78</v>
      </c>
      <c r="C218" s="141">
        <v>285.58600000000001</v>
      </c>
      <c r="D218" s="141">
        <v>291.50299999999999</v>
      </c>
      <c r="E218" s="140" t="s">
        <v>903</v>
      </c>
      <c r="F218" s="140" t="s">
        <v>904</v>
      </c>
      <c r="G218" s="140" t="s">
        <v>847</v>
      </c>
      <c r="H218" s="140" t="s">
        <v>802</v>
      </c>
    </row>
    <row r="219" spans="1:8" hidden="1">
      <c r="A219" s="140" t="s">
        <v>798</v>
      </c>
      <c r="B219" s="140">
        <v>78</v>
      </c>
      <c r="C219" s="141">
        <v>291.50299999999999</v>
      </c>
      <c r="D219" s="141">
        <v>292.58100000000002</v>
      </c>
      <c r="E219" s="140" t="s">
        <v>905</v>
      </c>
      <c r="F219" s="140" t="s">
        <v>906</v>
      </c>
      <c r="G219" s="140" t="s">
        <v>847</v>
      </c>
      <c r="H219" s="140" t="s">
        <v>802</v>
      </c>
    </row>
    <row r="220" spans="1:8" hidden="1">
      <c r="A220" s="140" t="s">
        <v>798</v>
      </c>
      <c r="B220" s="140">
        <v>78</v>
      </c>
      <c r="C220" s="141">
        <v>292.58100000000002</v>
      </c>
      <c r="D220" s="141">
        <v>293.3</v>
      </c>
      <c r="E220" s="140" t="s">
        <v>907</v>
      </c>
      <c r="F220" s="140" t="s">
        <v>908</v>
      </c>
      <c r="G220" s="140" t="s">
        <v>847</v>
      </c>
      <c r="H220" s="140" t="s">
        <v>802</v>
      </c>
    </row>
    <row r="221" spans="1:8" hidden="1">
      <c r="A221" s="140" t="s">
        <v>798</v>
      </c>
      <c r="B221" s="140">
        <v>78</v>
      </c>
      <c r="C221" s="141">
        <v>293.3</v>
      </c>
      <c r="D221" s="141">
        <v>295.07</v>
      </c>
      <c r="E221" s="140" t="s">
        <v>907</v>
      </c>
      <c r="F221" s="140">
        <v>293295</v>
      </c>
      <c r="G221" s="140" t="s">
        <v>847</v>
      </c>
      <c r="H221" s="140" t="s">
        <v>802</v>
      </c>
    </row>
    <row r="222" spans="1:8" hidden="1">
      <c r="A222" s="140" t="s">
        <v>798</v>
      </c>
      <c r="B222" s="140">
        <v>78</v>
      </c>
      <c r="C222" s="141">
        <v>295.07</v>
      </c>
      <c r="D222" s="141">
        <v>295.59800000000001</v>
      </c>
      <c r="E222" s="140" t="s">
        <v>909</v>
      </c>
      <c r="F222" s="140">
        <v>295296</v>
      </c>
      <c r="G222" s="140" t="s">
        <v>847</v>
      </c>
      <c r="H222" s="140" t="s">
        <v>802</v>
      </c>
    </row>
    <row r="223" spans="1:8" hidden="1">
      <c r="A223" s="140" t="s">
        <v>798</v>
      </c>
      <c r="B223" s="140">
        <v>78</v>
      </c>
      <c r="C223" s="141">
        <v>295.59800000000001</v>
      </c>
      <c r="D223" s="141">
        <v>301.98399999999998</v>
      </c>
      <c r="E223" s="140" t="s">
        <v>910</v>
      </c>
      <c r="F223" s="140" t="s">
        <v>911</v>
      </c>
      <c r="G223" s="140" t="s">
        <v>847</v>
      </c>
      <c r="H223" s="140" t="s">
        <v>802</v>
      </c>
    </row>
    <row r="224" spans="1:8" hidden="1">
      <c r="A224" s="140" t="s">
        <v>798</v>
      </c>
      <c r="B224" s="140">
        <v>78</v>
      </c>
      <c r="C224" s="141">
        <v>301.98399999999998</v>
      </c>
      <c r="D224" s="141">
        <v>303.20499999999998</v>
      </c>
      <c r="E224" s="140" t="s">
        <v>912</v>
      </c>
      <c r="F224" s="140" t="s">
        <v>913</v>
      </c>
      <c r="G224" s="140" t="s">
        <v>847</v>
      </c>
      <c r="H224" s="140" t="s">
        <v>802</v>
      </c>
    </row>
    <row r="225" spans="1:8" hidden="1">
      <c r="A225" s="140" t="s">
        <v>798</v>
      </c>
      <c r="B225" s="140">
        <v>78</v>
      </c>
      <c r="C225" s="141">
        <v>301.98399999999998</v>
      </c>
      <c r="D225" s="141">
        <v>303.20499999999998</v>
      </c>
      <c r="E225" s="140" t="s">
        <v>912</v>
      </c>
      <c r="F225" s="140" t="s">
        <v>914</v>
      </c>
      <c r="G225" s="140" t="s">
        <v>847</v>
      </c>
      <c r="H225" s="140" t="s">
        <v>802</v>
      </c>
    </row>
    <row r="226" spans="1:8" hidden="1">
      <c r="A226" s="140" t="s">
        <v>798</v>
      </c>
      <c r="B226" s="140">
        <v>78</v>
      </c>
      <c r="C226" s="141">
        <v>303.20499999999998</v>
      </c>
      <c r="D226" s="141">
        <v>309.61099999999999</v>
      </c>
      <c r="E226" s="140" t="s">
        <v>915</v>
      </c>
      <c r="F226" s="140" t="s">
        <v>916</v>
      </c>
      <c r="G226" s="140" t="s">
        <v>847</v>
      </c>
      <c r="H226" s="140" t="s">
        <v>802</v>
      </c>
    </row>
    <row r="227" spans="1:8" hidden="1">
      <c r="A227" s="140" t="s">
        <v>798</v>
      </c>
      <c r="B227" s="140">
        <v>78</v>
      </c>
      <c r="C227" s="141">
        <v>309.61099999999999</v>
      </c>
      <c r="D227" s="141">
        <v>310.52999999999997</v>
      </c>
      <c r="E227" s="140" t="s">
        <v>917</v>
      </c>
      <c r="F227" s="140" t="s">
        <v>918</v>
      </c>
      <c r="G227" s="140" t="s">
        <v>847</v>
      </c>
      <c r="H227" s="140" t="s">
        <v>802</v>
      </c>
    </row>
    <row r="228" spans="1:8" hidden="1">
      <c r="A228" s="140" t="s">
        <v>798</v>
      </c>
      <c r="B228" s="140">
        <v>78</v>
      </c>
      <c r="C228" s="141">
        <v>310.52999999999997</v>
      </c>
      <c r="D228" s="141">
        <v>318.03100000000001</v>
      </c>
      <c r="E228" s="140" t="s">
        <v>919</v>
      </c>
      <c r="F228" s="140" t="s">
        <v>920</v>
      </c>
      <c r="G228" s="140" t="s">
        <v>847</v>
      </c>
      <c r="H228" s="140" t="s">
        <v>802</v>
      </c>
    </row>
    <row r="229" spans="1:8" hidden="1">
      <c r="A229" s="140" t="s">
        <v>798</v>
      </c>
      <c r="B229" s="140">
        <v>78</v>
      </c>
      <c r="C229" s="141">
        <v>318.03100000000001</v>
      </c>
      <c r="D229" s="141">
        <v>319.322</v>
      </c>
      <c r="E229" s="140" t="s">
        <v>921</v>
      </c>
      <c r="F229" s="140" t="s">
        <v>922</v>
      </c>
      <c r="G229" s="140" t="s">
        <v>847</v>
      </c>
      <c r="H229" s="140" t="s">
        <v>802</v>
      </c>
    </row>
    <row r="230" spans="1:8" hidden="1">
      <c r="A230" s="140" t="s">
        <v>798</v>
      </c>
      <c r="B230" s="140">
        <v>78</v>
      </c>
      <c r="C230" s="141">
        <v>319.322</v>
      </c>
      <c r="D230" s="141">
        <v>329.63299999999998</v>
      </c>
      <c r="E230" s="140" t="s">
        <v>923</v>
      </c>
      <c r="F230" s="140" t="s">
        <v>924</v>
      </c>
      <c r="G230" s="140" t="s">
        <v>847</v>
      </c>
      <c r="H230" s="140" t="s">
        <v>802</v>
      </c>
    </row>
    <row r="231" spans="1:8" hidden="1">
      <c r="A231" s="140" t="s">
        <v>798</v>
      </c>
      <c r="B231" s="140">
        <v>78</v>
      </c>
      <c r="C231" s="141">
        <v>329.63299999999998</v>
      </c>
      <c r="D231" s="141">
        <v>330.93900000000002</v>
      </c>
      <c r="E231" s="140" t="s">
        <v>925</v>
      </c>
      <c r="F231" s="140" t="s">
        <v>926</v>
      </c>
      <c r="G231" s="140" t="s">
        <v>847</v>
      </c>
      <c r="H231" s="140" t="s">
        <v>802</v>
      </c>
    </row>
    <row r="232" spans="1:8" hidden="1">
      <c r="A232" s="140" t="s">
        <v>798</v>
      </c>
      <c r="B232" s="140">
        <v>78</v>
      </c>
      <c r="C232" s="141">
        <v>330.93900000000002</v>
      </c>
      <c r="D232" s="141">
        <v>334.75900000000001</v>
      </c>
      <c r="E232" s="140" t="s">
        <v>927</v>
      </c>
      <c r="F232" s="140" t="s">
        <v>928</v>
      </c>
      <c r="G232" s="140" t="s">
        <v>847</v>
      </c>
      <c r="H232" s="140" t="s">
        <v>802</v>
      </c>
    </row>
    <row r="233" spans="1:8" hidden="1">
      <c r="A233" s="140" t="s">
        <v>798</v>
      </c>
      <c r="B233" s="140">
        <v>78</v>
      </c>
      <c r="C233" s="141">
        <v>336.81799999999998</v>
      </c>
      <c r="D233" s="141">
        <v>338.88</v>
      </c>
      <c r="E233" s="140" t="s">
        <v>929</v>
      </c>
      <c r="F233" s="140" t="s">
        <v>930</v>
      </c>
      <c r="G233" s="140" t="s">
        <v>847</v>
      </c>
      <c r="H233" s="140" t="s">
        <v>802</v>
      </c>
    </row>
    <row r="234" spans="1:8" hidden="1">
      <c r="A234" s="140" t="s">
        <v>798</v>
      </c>
      <c r="B234" s="140">
        <v>78</v>
      </c>
      <c r="C234" s="141">
        <v>336.81799999999998</v>
      </c>
      <c r="D234" s="141">
        <v>338.88</v>
      </c>
      <c r="E234" s="140" t="s">
        <v>929</v>
      </c>
      <c r="F234" s="140" t="s">
        <v>931</v>
      </c>
      <c r="G234" s="140" t="s">
        <v>847</v>
      </c>
      <c r="H234" s="140" t="s">
        <v>802</v>
      </c>
    </row>
    <row r="235" spans="1:8" hidden="1">
      <c r="A235" s="140" t="s">
        <v>798</v>
      </c>
      <c r="B235" s="140">
        <v>78</v>
      </c>
      <c r="C235" s="141">
        <v>334.75900000000001</v>
      </c>
      <c r="D235" s="141">
        <v>336.81799999999998</v>
      </c>
      <c r="E235" s="140" t="s">
        <v>932</v>
      </c>
      <c r="F235" s="140" t="s">
        <v>933</v>
      </c>
      <c r="G235" s="140" t="s">
        <v>847</v>
      </c>
      <c r="H235" s="140" t="s">
        <v>802</v>
      </c>
    </row>
    <row r="236" spans="1:8" hidden="1">
      <c r="A236" s="140" t="s">
        <v>798</v>
      </c>
      <c r="B236" s="140">
        <v>78</v>
      </c>
      <c r="C236" s="141">
        <v>334.75900000000001</v>
      </c>
      <c r="D236" s="141">
        <v>336.81799999999998</v>
      </c>
      <c r="E236" s="140" t="s">
        <v>932</v>
      </c>
      <c r="F236" s="140" t="s">
        <v>934</v>
      </c>
      <c r="G236" s="140" t="s">
        <v>847</v>
      </c>
      <c r="H236" s="140" t="s">
        <v>802</v>
      </c>
    </row>
    <row r="237" spans="1:8" hidden="1">
      <c r="A237" s="140" t="s">
        <v>798</v>
      </c>
      <c r="B237" s="140">
        <v>97</v>
      </c>
      <c r="C237" s="141">
        <v>2.1339999999999999</v>
      </c>
      <c r="D237" s="141">
        <v>3</v>
      </c>
      <c r="E237" s="140" t="s">
        <v>935</v>
      </c>
      <c r="F237" s="140" t="s">
        <v>936</v>
      </c>
      <c r="G237" s="140" t="s">
        <v>937</v>
      </c>
      <c r="H237" s="140" t="s">
        <v>802</v>
      </c>
    </row>
    <row r="238" spans="1:8" hidden="1">
      <c r="A238" s="140" t="s">
        <v>798</v>
      </c>
      <c r="B238" s="140">
        <v>97</v>
      </c>
      <c r="C238" s="141">
        <v>3</v>
      </c>
      <c r="D238" s="141">
        <v>5.0049999999999999</v>
      </c>
      <c r="E238" s="140" t="s">
        <v>938</v>
      </c>
      <c r="F238" s="140" t="s">
        <v>939</v>
      </c>
      <c r="G238" s="140" t="s">
        <v>937</v>
      </c>
      <c r="H238" s="140" t="s">
        <v>802</v>
      </c>
    </row>
    <row r="239" spans="1:8" hidden="1">
      <c r="A239" s="140" t="s">
        <v>798</v>
      </c>
      <c r="B239" s="140">
        <v>97</v>
      </c>
      <c r="C239" s="141">
        <v>5.0049999999999999</v>
      </c>
      <c r="D239" s="141">
        <v>6.5170000000000003</v>
      </c>
      <c r="E239" s="140" t="s">
        <v>938</v>
      </c>
      <c r="F239" s="140" t="s">
        <v>940</v>
      </c>
      <c r="G239" s="140" t="s">
        <v>937</v>
      </c>
      <c r="H239" s="140" t="s">
        <v>802</v>
      </c>
    </row>
    <row r="240" spans="1:8" hidden="1">
      <c r="A240" s="140" t="s">
        <v>798</v>
      </c>
      <c r="B240" s="140">
        <v>97</v>
      </c>
      <c r="C240" s="141">
        <v>6.5170000000000003</v>
      </c>
      <c r="D240" s="141">
        <v>9.1470000000000002</v>
      </c>
      <c r="E240" s="140" t="s">
        <v>941</v>
      </c>
      <c r="F240" s="140" t="s">
        <v>942</v>
      </c>
      <c r="G240" s="140" t="s">
        <v>937</v>
      </c>
      <c r="H240" s="140" t="s">
        <v>802</v>
      </c>
    </row>
    <row r="241" spans="1:8" hidden="1">
      <c r="A241" s="140" t="s">
        <v>798</v>
      </c>
      <c r="B241" s="140">
        <v>101</v>
      </c>
      <c r="C241" s="141">
        <v>717.93700000000001</v>
      </c>
      <c r="D241" s="141">
        <v>718.27099999999996</v>
      </c>
      <c r="E241" s="140" t="s">
        <v>943</v>
      </c>
      <c r="F241" s="140" t="s">
        <v>944</v>
      </c>
      <c r="G241" s="140" t="s">
        <v>945</v>
      </c>
      <c r="H241" s="140" t="s">
        <v>946</v>
      </c>
    </row>
    <row r="242" spans="1:8" hidden="1">
      <c r="A242" s="140" t="s">
        <v>798</v>
      </c>
      <c r="B242" s="140">
        <v>101</v>
      </c>
      <c r="C242" s="141">
        <v>718.27099999999996</v>
      </c>
      <c r="D242" s="141">
        <v>719.50400000000002</v>
      </c>
      <c r="E242" s="140" t="s">
        <v>943</v>
      </c>
      <c r="F242" s="140" t="s">
        <v>947</v>
      </c>
      <c r="G242" s="140" t="s">
        <v>945</v>
      </c>
      <c r="H242" s="140" t="s">
        <v>946</v>
      </c>
    </row>
    <row r="243" spans="1:8" hidden="1">
      <c r="A243" s="140" t="s">
        <v>798</v>
      </c>
      <c r="B243" s="140">
        <v>101</v>
      </c>
      <c r="C243" s="141">
        <v>719.50400000000002</v>
      </c>
      <c r="D243" s="141">
        <v>719.92200000000003</v>
      </c>
      <c r="E243" s="140" t="s">
        <v>943</v>
      </c>
      <c r="F243" s="140" t="s">
        <v>948</v>
      </c>
      <c r="G243" s="140" t="s">
        <v>945</v>
      </c>
      <c r="H243" s="140" t="s">
        <v>946</v>
      </c>
    </row>
    <row r="244" spans="1:8" hidden="1">
      <c r="A244" s="140" t="s">
        <v>798</v>
      </c>
      <c r="B244" s="140">
        <v>101</v>
      </c>
      <c r="C244" s="141">
        <v>719.92200000000003</v>
      </c>
      <c r="D244" s="141">
        <v>724.01700000000005</v>
      </c>
      <c r="E244" s="140" t="s">
        <v>949</v>
      </c>
      <c r="F244" s="140" t="s">
        <v>950</v>
      </c>
      <c r="G244" s="140" t="s">
        <v>945</v>
      </c>
      <c r="H244" s="140" t="s">
        <v>946</v>
      </c>
    </row>
    <row r="245" spans="1:8" hidden="1">
      <c r="A245" s="140" t="s">
        <v>798</v>
      </c>
      <c r="B245" s="140">
        <v>101</v>
      </c>
      <c r="C245" s="141">
        <v>719.92200000000003</v>
      </c>
      <c r="D245" s="141">
        <v>724.01700000000005</v>
      </c>
      <c r="E245" s="140" t="s">
        <v>949</v>
      </c>
      <c r="F245" s="140" t="s">
        <v>951</v>
      </c>
      <c r="G245" s="140" t="s">
        <v>945</v>
      </c>
      <c r="H245" s="140" t="s">
        <v>946</v>
      </c>
    </row>
    <row r="246" spans="1:8" hidden="1">
      <c r="A246" s="140" t="s">
        <v>798</v>
      </c>
      <c r="B246" s="140">
        <v>101</v>
      </c>
      <c r="C246" s="141">
        <v>724.01700000000005</v>
      </c>
      <c r="D246" s="141">
        <v>726</v>
      </c>
      <c r="E246" s="140" t="s">
        <v>949</v>
      </c>
      <c r="F246" s="140" t="s">
        <v>952</v>
      </c>
      <c r="G246" s="140" t="s">
        <v>945</v>
      </c>
      <c r="H246" s="140" t="s">
        <v>946</v>
      </c>
    </row>
    <row r="247" spans="1:8" hidden="1">
      <c r="A247" s="140" t="s">
        <v>798</v>
      </c>
      <c r="B247" s="140">
        <v>101</v>
      </c>
      <c r="C247" s="141">
        <v>726</v>
      </c>
      <c r="D247" s="141">
        <v>747.34299999999996</v>
      </c>
      <c r="E247" s="140" t="s">
        <v>953</v>
      </c>
      <c r="F247" s="140" t="s">
        <v>954</v>
      </c>
      <c r="G247" s="140" t="s">
        <v>945</v>
      </c>
      <c r="H247" s="140" t="s">
        <v>946</v>
      </c>
    </row>
    <row r="248" spans="1:8" hidden="1">
      <c r="A248" s="140" t="s">
        <v>798</v>
      </c>
      <c r="B248" s="140">
        <v>101</v>
      </c>
      <c r="C248" s="141">
        <v>747.34299999999996</v>
      </c>
      <c r="D248" s="141">
        <v>749.721</v>
      </c>
      <c r="E248" s="140" t="s">
        <v>955</v>
      </c>
      <c r="F248" s="140" t="s">
        <v>956</v>
      </c>
      <c r="G248" s="140" t="s">
        <v>945</v>
      </c>
      <c r="H248" s="140" t="s">
        <v>946</v>
      </c>
    </row>
    <row r="249" spans="1:8" hidden="1">
      <c r="A249" s="140" t="s">
        <v>798</v>
      </c>
      <c r="B249" s="140">
        <v>101</v>
      </c>
      <c r="C249" s="141">
        <v>747.34299999999996</v>
      </c>
      <c r="D249" s="141">
        <v>749.721</v>
      </c>
      <c r="E249" s="140" t="s">
        <v>955</v>
      </c>
      <c r="F249" s="140" t="s">
        <v>957</v>
      </c>
      <c r="G249" s="140" t="s">
        <v>945</v>
      </c>
      <c r="H249" s="140" t="s">
        <v>946</v>
      </c>
    </row>
    <row r="250" spans="1:8" hidden="1">
      <c r="A250" s="140" t="s">
        <v>798</v>
      </c>
      <c r="B250" s="140">
        <v>101</v>
      </c>
      <c r="C250" s="141">
        <v>749.721</v>
      </c>
      <c r="D250" s="141">
        <v>794.49400000000003</v>
      </c>
      <c r="E250" s="140" t="s">
        <v>958</v>
      </c>
      <c r="F250" s="140" t="s">
        <v>959</v>
      </c>
      <c r="G250" s="140" t="s">
        <v>945</v>
      </c>
      <c r="H250" s="140" t="s">
        <v>946</v>
      </c>
    </row>
    <row r="251" spans="1:8" hidden="1">
      <c r="A251" s="140" t="s">
        <v>798</v>
      </c>
      <c r="B251" s="140">
        <v>101</v>
      </c>
      <c r="C251" s="141">
        <v>794.49400000000003</v>
      </c>
      <c r="D251" s="141">
        <v>796.53099999999995</v>
      </c>
      <c r="E251" s="140" t="s">
        <v>960</v>
      </c>
      <c r="F251" s="140" t="s">
        <v>961</v>
      </c>
      <c r="G251" s="140" t="s">
        <v>945</v>
      </c>
      <c r="H251" s="140" t="s">
        <v>946</v>
      </c>
    </row>
    <row r="252" spans="1:8" hidden="1">
      <c r="A252" s="140" t="s">
        <v>798</v>
      </c>
      <c r="B252" s="140">
        <v>101</v>
      </c>
      <c r="C252" s="141">
        <v>794.49400000000003</v>
      </c>
      <c r="D252" s="141">
        <v>796.53099999999995</v>
      </c>
      <c r="E252" s="140" t="s">
        <v>960</v>
      </c>
      <c r="F252" s="140" t="s">
        <v>962</v>
      </c>
      <c r="G252" s="140" t="s">
        <v>945</v>
      </c>
      <c r="H252" s="140" t="s">
        <v>946</v>
      </c>
    </row>
    <row r="253" spans="1:8" hidden="1">
      <c r="A253" s="140" t="s">
        <v>798</v>
      </c>
      <c r="B253" s="140">
        <v>101</v>
      </c>
      <c r="C253" s="141">
        <v>796.53099999999995</v>
      </c>
      <c r="D253" s="141">
        <v>841.83199999999999</v>
      </c>
      <c r="E253" s="140" t="s">
        <v>963</v>
      </c>
      <c r="F253" s="140" t="s">
        <v>964</v>
      </c>
      <c r="G253" s="140" t="s">
        <v>945</v>
      </c>
      <c r="H253" s="140" t="s">
        <v>946</v>
      </c>
    </row>
    <row r="254" spans="1:8" hidden="1">
      <c r="A254" s="140" t="s">
        <v>798</v>
      </c>
      <c r="B254" s="140">
        <v>101</v>
      </c>
      <c r="C254" s="141">
        <v>841.83199999999999</v>
      </c>
      <c r="D254" s="141">
        <v>843.66700000000003</v>
      </c>
      <c r="E254" s="140" t="s">
        <v>965</v>
      </c>
      <c r="F254" s="140" t="s">
        <v>966</v>
      </c>
      <c r="G254" s="140" t="s">
        <v>945</v>
      </c>
      <c r="H254" s="140" t="s">
        <v>946</v>
      </c>
    </row>
    <row r="255" spans="1:8" hidden="1">
      <c r="A255" s="140" t="s">
        <v>798</v>
      </c>
      <c r="B255" s="140">
        <v>101</v>
      </c>
      <c r="C255" s="141">
        <v>841.83199999999999</v>
      </c>
      <c r="D255" s="141">
        <v>843.66700000000003</v>
      </c>
      <c r="E255" s="140" t="s">
        <v>965</v>
      </c>
      <c r="F255" s="140" t="s">
        <v>967</v>
      </c>
      <c r="G255" s="140" t="s">
        <v>945</v>
      </c>
      <c r="H255" s="140" t="s">
        <v>946</v>
      </c>
    </row>
    <row r="256" spans="1:8" hidden="1">
      <c r="A256" s="140" t="s">
        <v>798</v>
      </c>
      <c r="B256" s="140">
        <v>101</v>
      </c>
      <c r="C256" s="141">
        <v>843.66700000000003</v>
      </c>
      <c r="D256" s="141">
        <v>890.08</v>
      </c>
      <c r="E256" s="140" t="s">
        <v>968</v>
      </c>
      <c r="F256" s="140" t="s">
        <v>969</v>
      </c>
      <c r="G256" s="140" t="s">
        <v>945</v>
      </c>
      <c r="H256" s="140" t="s">
        <v>946</v>
      </c>
    </row>
    <row r="257" spans="1:8" hidden="1">
      <c r="A257" s="140" t="s">
        <v>798</v>
      </c>
      <c r="B257" s="140">
        <v>101</v>
      </c>
      <c r="C257" s="141">
        <v>890.08</v>
      </c>
      <c r="D257" s="141">
        <v>892.09400000000005</v>
      </c>
      <c r="E257" s="140" t="s">
        <v>970</v>
      </c>
      <c r="F257" s="140" t="s">
        <v>971</v>
      </c>
      <c r="G257" s="140" t="s">
        <v>945</v>
      </c>
      <c r="H257" s="140" t="s">
        <v>946</v>
      </c>
    </row>
    <row r="258" spans="1:8" hidden="1">
      <c r="A258" s="140" t="s">
        <v>798</v>
      </c>
      <c r="B258" s="140">
        <v>101</v>
      </c>
      <c r="C258" s="141">
        <v>890.08</v>
      </c>
      <c r="D258" s="141">
        <v>892.09400000000005</v>
      </c>
      <c r="E258" s="140" t="s">
        <v>970</v>
      </c>
      <c r="F258" s="140" t="s">
        <v>972</v>
      </c>
      <c r="G258" s="140" t="s">
        <v>945</v>
      </c>
      <c r="H258" s="140" t="s">
        <v>946</v>
      </c>
    </row>
    <row r="259" spans="1:8" hidden="1">
      <c r="A259" s="140" t="s">
        <v>798</v>
      </c>
      <c r="B259" s="140">
        <v>101</v>
      </c>
      <c r="C259" s="141">
        <v>892.09400000000005</v>
      </c>
      <c r="D259" s="141">
        <v>937.95899999999995</v>
      </c>
      <c r="E259" s="140" t="s">
        <v>973</v>
      </c>
      <c r="F259" s="140" t="s">
        <v>974</v>
      </c>
      <c r="G259" s="140" t="s">
        <v>945</v>
      </c>
      <c r="H259" s="140" t="s">
        <v>946</v>
      </c>
    </row>
    <row r="260" spans="1:8" hidden="1">
      <c r="A260" s="140" t="s">
        <v>798</v>
      </c>
      <c r="B260" s="140">
        <v>101</v>
      </c>
      <c r="C260" s="141">
        <v>937.95899999999995</v>
      </c>
      <c r="D260" s="141">
        <v>940.71400000000006</v>
      </c>
      <c r="E260" s="140" t="s">
        <v>975</v>
      </c>
      <c r="F260" s="140" t="s">
        <v>976</v>
      </c>
      <c r="G260" s="140" t="s">
        <v>945</v>
      </c>
      <c r="H260" s="140" t="s">
        <v>946</v>
      </c>
    </row>
    <row r="261" spans="1:8" hidden="1">
      <c r="A261" s="140" t="s">
        <v>798</v>
      </c>
      <c r="B261" s="140">
        <v>101</v>
      </c>
      <c r="C261" s="141">
        <v>937.95899999999995</v>
      </c>
      <c r="D261" s="141">
        <v>940.71400000000006</v>
      </c>
      <c r="E261" s="140" t="s">
        <v>975</v>
      </c>
      <c r="F261" s="140" t="s">
        <v>977</v>
      </c>
      <c r="G261" s="140" t="s">
        <v>945</v>
      </c>
      <c r="H261" s="140" t="s">
        <v>946</v>
      </c>
    </row>
    <row r="262" spans="1:8" hidden="1">
      <c r="A262" s="140" t="s">
        <v>798</v>
      </c>
      <c r="B262" s="140">
        <v>101</v>
      </c>
      <c r="C262" s="141">
        <v>940.71400000000006</v>
      </c>
      <c r="D262" s="141">
        <v>987.22199999999998</v>
      </c>
      <c r="E262" s="140" t="s">
        <v>978</v>
      </c>
      <c r="F262" s="140" t="s">
        <v>979</v>
      </c>
      <c r="G262" s="140" t="s">
        <v>945</v>
      </c>
      <c r="H262" s="140" t="s">
        <v>946</v>
      </c>
    </row>
    <row r="263" spans="1:8" hidden="1">
      <c r="A263" s="140" t="s">
        <v>798</v>
      </c>
      <c r="B263" s="140">
        <v>101</v>
      </c>
      <c r="C263" s="141">
        <v>987.22199999999998</v>
      </c>
      <c r="D263" s="141">
        <v>989.50800000000004</v>
      </c>
      <c r="E263" s="140" t="s">
        <v>980</v>
      </c>
      <c r="F263" s="140" t="s">
        <v>981</v>
      </c>
      <c r="G263" s="140" t="s">
        <v>945</v>
      </c>
      <c r="H263" s="140" t="s">
        <v>946</v>
      </c>
    </row>
    <row r="264" spans="1:8" hidden="1">
      <c r="A264" s="140" t="s">
        <v>798</v>
      </c>
      <c r="B264" s="140">
        <v>101</v>
      </c>
      <c r="C264" s="141">
        <v>987.22199999999998</v>
      </c>
      <c r="D264" s="141">
        <v>989.50800000000004</v>
      </c>
      <c r="E264" s="140" t="s">
        <v>980</v>
      </c>
      <c r="F264" s="140" t="s">
        <v>982</v>
      </c>
      <c r="G264" s="140" t="s">
        <v>945</v>
      </c>
      <c r="H264" s="140" t="s">
        <v>946</v>
      </c>
    </row>
    <row r="265" spans="1:8" hidden="1">
      <c r="A265" s="140" t="s">
        <v>798</v>
      </c>
      <c r="B265" s="140">
        <v>101</v>
      </c>
      <c r="C265" s="141">
        <v>989.50800000000004</v>
      </c>
      <c r="D265" s="141">
        <v>1008.2859999999999</v>
      </c>
      <c r="E265" s="140" t="s">
        <v>983</v>
      </c>
      <c r="F265" s="140" t="s">
        <v>984</v>
      </c>
      <c r="G265" s="140" t="s">
        <v>945</v>
      </c>
      <c r="H265" s="140" t="s">
        <v>946</v>
      </c>
    </row>
    <row r="266" spans="1:8" hidden="1">
      <c r="A266" s="140" t="s">
        <v>798</v>
      </c>
      <c r="B266" s="140">
        <v>101</v>
      </c>
      <c r="C266" s="141">
        <v>1008.2859999999999</v>
      </c>
      <c r="D266" s="141">
        <v>1040.482</v>
      </c>
      <c r="E266" s="140" t="s">
        <v>985</v>
      </c>
      <c r="F266" s="140" t="s">
        <v>986</v>
      </c>
      <c r="G266" s="140" t="s">
        <v>945</v>
      </c>
      <c r="H266" s="140" t="s">
        <v>946</v>
      </c>
    </row>
    <row r="267" spans="1:8" hidden="1">
      <c r="A267" s="140" t="s">
        <v>798</v>
      </c>
      <c r="B267" s="140">
        <v>101</v>
      </c>
      <c r="C267" s="141">
        <v>1040.482</v>
      </c>
      <c r="D267" s="141">
        <v>1042.4680000000001</v>
      </c>
      <c r="E267" s="140" t="s">
        <v>987</v>
      </c>
      <c r="F267" s="140" t="s">
        <v>988</v>
      </c>
      <c r="G267" s="140" t="s">
        <v>945</v>
      </c>
      <c r="H267" s="140" t="s">
        <v>946</v>
      </c>
    </row>
    <row r="268" spans="1:8" hidden="1">
      <c r="A268" s="140" t="s">
        <v>798</v>
      </c>
      <c r="B268" s="140">
        <v>101</v>
      </c>
      <c r="C268" s="141">
        <v>1040.482</v>
      </c>
      <c r="D268" s="141">
        <v>1042.4680000000001</v>
      </c>
      <c r="E268" s="140" t="s">
        <v>987</v>
      </c>
      <c r="F268" s="140" t="s">
        <v>989</v>
      </c>
      <c r="G268" s="140" t="s">
        <v>945</v>
      </c>
      <c r="H268" s="140" t="s">
        <v>946</v>
      </c>
    </row>
    <row r="269" spans="1:8" hidden="1">
      <c r="A269" s="140" t="s">
        <v>798</v>
      </c>
      <c r="B269" s="140">
        <v>101</v>
      </c>
      <c r="C269" s="141">
        <v>1042.4680000000001</v>
      </c>
      <c r="D269" s="141">
        <v>1097.702</v>
      </c>
      <c r="E269" s="140" t="s">
        <v>990</v>
      </c>
      <c r="F269" s="140" t="s">
        <v>991</v>
      </c>
      <c r="G269" s="140" t="s">
        <v>945</v>
      </c>
      <c r="H269" s="140" t="s">
        <v>946</v>
      </c>
    </row>
    <row r="270" spans="1:8" hidden="1">
      <c r="A270" s="140" t="s">
        <v>798</v>
      </c>
      <c r="B270" s="140">
        <v>101</v>
      </c>
      <c r="C270" s="141">
        <v>1097.702</v>
      </c>
      <c r="D270" s="141">
        <v>1099.663</v>
      </c>
      <c r="E270" s="140" t="s">
        <v>992</v>
      </c>
      <c r="F270" s="140" t="s">
        <v>993</v>
      </c>
      <c r="G270" s="140" t="s">
        <v>945</v>
      </c>
      <c r="H270" s="140" t="s">
        <v>946</v>
      </c>
    </row>
    <row r="271" spans="1:8" hidden="1">
      <c r="A271" s="140" t="s">
        <v>798</v>
      </c>
      <c r="B271" s="140">
        <v>101</v>
      </c>
      <c r="C271" s="141">
        <v>1097.702</v>
      </c>
      <c r="D271" s="141">
        <v>1099.663</v>
      </c>
      <c r="E271" s="140" t="s">
        <v>992</v>
      </c>
      <c r="F271" s="140" t="s">
        <v>994</v>
      </c>
      <c r="G271" s="140" t="s">
        <v>945</v>
      </c>
      <c r="H271" s="140" t="s">
        <v>946</v>
      </c>
    </row>
    <row r="272" spans="1:8" hidden="1">
      <c r="A272" s="140" t="s">
        <v>798</v>
      </c>
      <c r="B272" s="140">
        <v>101</v>
      </c>
      <c r="C272" s="141">
        <v>1099.663</v>
      </c>
      <c r="D272" s="141">
        <v>1142.702</v>
      </c>
      <c r="E272" s="140" t="s">
        <v>995</v>
      </c>
      <c r="F272" s="140" t="s">
        <v>996</v>
      </c>
      <c r="G272" s="140" t="s">
        <v>945</v>
      </c>
      <c r="H272" s="140" t="s">
        <v>946</v>
      </c>
    </row>
    <row r="273" spans="1:8" hidden="1">
      <c r="A273" s="140" t="s">
        <v>798</v>
      </c>
      <c r="B273" s="140">
        <v>101</v>
      </c>
      <c r="C273" s="141">
        <v>1142.702</v>
      </c>
      <c r="D273" s="141">
        <v>1144.771</v>
      </c>
      <c r="E273" s="140" t="s">
        <v>997</v>
      </c>
      <c r="F273" s="140" t="s">
        <v>998</v>
      </c>
      <c r="G273" s="140" t="s">
        <v>945</v>
      </c>
      <c r="H273" s="140" t="s">
        <v>946</v>
      </c>
    </row>
    <row r="274" spans="1:8" hidden="1">
      <c r="A274" s="140" t="s">
        <v>798</v>
      </c>
      <c r="B274" s="140">
        <v>101</v>
      </c>
      <c r="C274" s="141">
        <v>1142.702</v>
      </c>
      <c r="D274" s="141">
        <v>1144.771</v>
      </c>
      <c r="E274" s="140" t="s">
        <v>997</v>
      </c>
      <c r="F274" s="140" t="s">
        <v>999</v>
      </c>
      <c r="G274" s="140" t="s">
        <v>945</v>
      </c>
      <c r="H274" s="140" t="s">
        <v>946</v>
      </c>
    </row>
    <row r="275" spans="1:8" hidden="1">
      <c r="A275" s="140" t="s">
        <v>798</v>
      </c>
      <c r="B275" s="140">
        <v>101</v>
      </c>
      <c r="C275" s="141">
        <v>1144.771</v>
      </c>
      <c r="D275" s="141">
        <v>1185.557</v>
      </c>
      <c r="E275" s="140" t="s">
        <v>1000</v>
      </c>
      <c r="F275" s="140" t="s">
        <v>1001</v>
      </c>
      <c r="G275" s="140" t="s">
        <v>945</v>
      </c>
      <c r="H275" s="140" t="s">
        <v>946</v>
      </c>
    </row>
    <row r="276" spans="1:8" hidden="1">
      <c r="A276" s="140" t="s">
        <v>798</v>
      </c>
      <c r="B276" s="140">
        <v>101</v>
      </c>
      <c r="C276" s="141">
        <v>1185.557</v>
      </c>
      <c r="D276" s="141">
        <v>1187.587</v>
      </c>
      <c r="E276" s="140" t="s">
        <v>1002</v>
      </c>
      <c r="F276" s="140" t="s">
        <v>1003</v>
      </c>
      <c r="G276" s="140" t="s">
        <v>945</v>
      </c>
      <c r="H276" s="140" t="s">
        <v>946</v>
      </c>
    </row>
    <row r="277" spans="1:8" hidden="1">
      <c r="A277" s="140" t="s">
        <v>798</v>
      </c>
      <c r="B277" s="140">
        <v>101</v>
      </c>
      <c r="C277" s="141">
        <v>1185.557</v>
      </c>
      <c r="D277" s="141">
        <v>1187.587</v>
      </c>
      <c r="E277" s="140" t="s">
        <v>1002</v>
      </c>
      <c r="F277" s="140" t="s">
        <v>1004</v>
      </c>
      <c r="G277" s="140" t="s">
        <v>945</v>
      </c>
      <c r="H277" s="140" t="s">
        <v>946</v>
      </c>
    </row>
    <row r="278" spans="1:8" hidden="1">
      <c r="A278" s="140" t="s">
        <v>798</v>
      </c>
      <c r="B278" s="140">
        <v>101</v>
      </c>
      <c r="C278" s="141">
        <v>1187.587</v>
      </c>
      <c r="D278" s="141">
        <v>1238.712</v>
      </c>
      <c r="E278" s="140" t="s">
        <v>1005</v>
      </c>
      <c r="F278" s="140" t="s">
        <v>1006</v>
      </c>
      <c r="G278" s="140" t="s">
        <v>945</v>
      </c>
      <c r="H278" s="140" t="s">
        <v>946</v>
      </c>
    </row>
    <row r="279" spans="1:8" hidden="1">
      <c r="A279" s="140" t="s">
        <v>798</v>
      </c>
      <c r="B279" s="140">
        <v>101</v>
      </c>
      <c r="C279" s="141">
        <v>1238.712</v>
      </c>
      <c r="D279" s="141">
        <v>1241.008</v>
      </c>
      <c r="E279" s="140" t="s">
        <v>1007</v>
      </c>
      <c r="F279" s="140" t="s">
        <v>1008</v>
      </c>
      <c r="G279" s="140" t="s">
        <v>945</v>
      </c>
      <c r="H279" s="140" t="s">
        <v>946</v>
      </c>
    </row>
    <row r="280" spans="1:8" hidden="1">
      <c r="A280" s="140" t="s">
        <v>798</v>
      </c>
      <c r="B280" s="140">
        <v>101</v>
      </c>
      <c r="C280" s="141">
        <v>1238.712</v>
      </c>
      <c r="D280" s="141">
        <v>1241.008</v>
      </c>
      <c r="E280" s="140" t="s">
        <v>1007</v>
      </c>
      <c r="F280" s="140" t="s">
        <v>1009</v>
      </c>
      <c r="G280" s="140" t="s">
        <v>945</v>
      </c>
      <c r="H280" s="140" t="s">
        <v>946</v>
      </c>
    </row>
    <row r="281" spans="1:8" hidden="1">
      <c r="A281" s="140" t="s">
        <v>798</v>
      </c>
      <c r="B281" s="140">
        <v>101</v>
      </c>
      <c r="C281" s="141">
        <v>1241.008</v>
      </c>
      <c r="D281" s="141">
        <v>1290.7059999999999</v>
      </c>
      <c r="E281" s="140" t="s">
        <v>1010</v>
      </c>
      <c r="F281" s="140" t="s">
        <v>1011</v>
      </c>
      <c r="G281" s="140" t="s">
        <v>945</v>
      </c>
      <c r="H281" s="140" t="s">
        <v>946</v>
      </c>
    </row>
    <row r="282" spans="1:8" hidden="1">
      <c r="A282" s="140" t="s">
        <v>798</v>
      </c>
      <c r="B282" s="140">
        <v>101</v>
      </c>
      <c r="C282" s="141">
        <v>1290.7059999999999</v>
      </c>
      <c r="D282" s="141">
        <v>1292.7239999999999</v>
      </c>
      <c r="E282" s="140" t="s">
        <v>1012</v>
      </c>
      <c r="F282" s="140" t="s">
        <v>1013</v>
      </c>
      <c r="G282" s="140" t="s">
        <v>945</v>
      </c>
      <c r="H282" s="140" t="s">
        <v>946</v>
      </c>
    </row>
    <row r="283" spans="1:8" hidden="1">
      <c r="A283" s="140" t="s">
        <v>798</v>
      </c>
      <c r="B283" s="140">
        <v>101</v>
      </c>
      <c r="C283" s="141">
        <v>1290.7059999999999</v>
      </c>
      <c r="D283" s="141">
        <v>1292.7239999999999</v>
      </c>
      <c r="E283" s="140" t="s">
        <v>1012</v>
      </c>
      <c r="F283" s="140" t="s">
        <v>1014</v>
      </c>
      <c r="G283" s="140" t="s">
        <v>945</v>
      </c>
      <c r="H283" s="140" t="s">
        <v>946</v>
      </c>
    </row>
    <row r="284" spans="1:8" hidden="1">
      <c r="A284" s="140" t="s">
        <v>798</v>
      </c>
      <c r="B284" s="140">
        <v>101</v>
      </c>
      <c r="C284" s="141">
        <v>1292.7239999999999</v>
      </c>
      <c r="D284" s="141">
        <v>1345.366</v>
      </c>
      <c r="E284" s="140" t="s">
        <v>1015</v>
      </c>
      <c r="F284" s="140" t="s">
        <v>1016</v>
      </c>
      <c r="G284" s="140" t="s">
        <v>945</v>
      </c>
      <c r="H284" s="140" t="s">
        <v>946</v>
      </c>
    </row>
    <row r="285" spans="1:8" hidden="1">
      <c r="A285" s="140" t="s">
        <v>798</v>
      </c>
      <c r="B285" s="140">
        <v>101</v>
      </c>
      <c r="C285" s="141">
        <v>1345.366</v>
      </c>
      <c r="D285" s="141">
        <v>1347.146</v>
      </c>
      <c r="E285" s="140" t="s">
        <v>1017</v>
      </c>
      <c r="F285" s="140" t="s">
        <v>1018</v>
      </c>
      <c r="G285" s="140" t="s">
        <v>945</v>
      </c>
      <c r="H285" s="140" t="s">
        <v>946</v>
      </c>
    </row>
    <row r="286" spans="1:8" hidden="1">
      <c r="A286" s="140" t="s">
        <v>798</v>
      </c>
      <c r="B286" s="140">
        <v>101</v>
      </c>
      <c r="C286" s="141">
        <v>1345.366</v>
      </c>
      <c r="D286" s="141">
        <v>1347.146</v>
      </c>
      <c r="E286" s="140" t="s">
        <v>1017</v>
      </c>
      <c r="F286" s="140" t="s">
        <v>1019</v>
      </c>
      <c r="G286" s="140" t="s">
        <v>945</v>
      </c>
      <c r="H286" s="140" t="s">
        <v>946</v>
      </c>
    </row>
    <row r="287" spans="1:8" hidden="1">
      <c r="A287" s="140" t="s">
        <v>798</v>
      </c>
      <c r="B287" s="140">
        <v>101</v>
      </c>
      <c r="C287" s="141">
        <v>1347.146</v>
      </c>
      <c r="D287" s="141">
        <v>1399.7339999999999</v>
      </c>
      <c r="E287" s="140" t="s">
        <v>1020</v>
      </c>
      <c r="F287" s="140" t="s">
        <v>1021</v>
      </c>
      <c r="G287" s="140" t="s">
        <v>945</v>
      </c>
      <c r="H287" s="140" t="s">
        <v>946</v>
      </c>
    </row>
    <row r="288" spans="1:8" hidden="1">
      <c r="A288" s="140" t="s">
        <v>798</v>
      </c>
      <c r="B288" s="140">
        <v>101</v>
      </c>
      <c r="C288" s="141">
        <v>1399.7339999999999</v>
      </c>
      <c r="D288" s="141">
        <v>1401.8109999999999</v>
      </c>
      <c r="E288" s="140" t="s">
        <v>1022</v>
      </c>
      <c r="F288" s="140" t="s">
        <v>1023</v>
      </c>
      <c r="G288" s="140" t="s">
        <v>945</v>
      </c>
      <c r="H288" s="140" t="s">
        <v>946</v>
      </c>
    </row>
    <row r="289" spans="1:8" hidden="1">
      <c r="A289" s="140" t="s">
        <v>798</v>
      </c>
      <c r="B289" s="140">
        <v>101</v>
      </c>
      <c r="C289" s="141">
        <v>1399.7339999999999</v>
      </c>
      <c r="D289" s="141">
        <v>1401.8109999999999</v>
      </c>
      <c r="E289" s="140" t="s">
        <v>1022</v>
      </c>
      <c r="F289" s="140" t="s">
        <v>1024</v>
      </c>
      <c r="G289" s="140" t="s">
        <v>945</v>
      </c>
      <c r="H289" s="140" t="s">
        <v>946</v>
      </c>
    </row>
    <row r="290" spans="1:8" hidden="1">
      <c r="A290" s="140" t="s">
        <v>798</v>
      </c>
      <c r="B290" s="140">
        <v>101</v>
      </c>
      <c r="C290" s="141">
        <v>1401.8109999999999</v>
      </c>
      <c r="D290" s="141">
        <v>1434.83</v>
      </c>
      <c r="E290" s="140" t="s">
        <v>1025</v>
      </c>
      <c r="F290" s="140" t="s">
        <v>1026</v>
      </c>
      <c r="G290" s="140" t="s">
        <v>945</v>
      </c>
      <c r="H290" s="140" t="s">
        <v>946</v>
      </c>
    </row>
    <row r="291" spans="1:8" hidden="1">
      <c r="A291" s="140" t="s">
        <v>798</v>
      </c>
      <c r="B291" s="140">
        <v>101</v>
      </c>
      <c r="C291" s="141">
        <v>1434.83</v>
      </c>
      <c r="D291" s="141">
        <v>1436.7760000000001</v>
      </c>
      <c r="E291" s="140" t="s">
        <v>1027</v>
      </c>
      <c r="F291" s="140" t="s">
        <v>1028</v>
      </c>
      <c r="G291" s="140" t="s">
        <v>945</v>
      </c>
      <c r="H291" s="140" t="s">
        <v>946</v>
      </c>
    </row>
    <row r="292" spans="1:8" hidden="1">
      <c r="A292" s="140" t="s">
        <v>798</v>
      </c>
      <c r="B292" s="140">
        <v>101</v>
      </c>
      <c r="C292" s="141">
        <v>1434.83</v>
      </c>
      <c r="D292" s="141">
        <v>1436.7760000000001</v>
      </c>
      <c r="E292" s="140" t="s">
        <v>1027</v>
      </c>
      <c r="F292" s="140" t="s">
        <v>1029</v>
      </c>
      <c r="G292" s="140" t="s">
        <v>945</v>
      </c>
      <c r="H292" s="140" t="s">
        <v>946</v>
      </c>
    </row>
    <row r="293" spans="1:8" hidden="1">
      <c r="A293" s="140" t="s">
        <v>798</v>
      </c>
      <c r="B293" s="140">
        <v>101</v>
      </c>
      <c r="C293" s="141">
        <v>1436.7760000000001</v>
      </c>
      <c r="D293" s="141">
        <v>1471.0350000000001</v>
      </c>
      <c r="E293" s="140" t="s">
        <v>1030</v>
      </c>
      <c r="F293" s="140" t="s">
        <v>1031</v>
      </c>
      <c r="G293" s="140" t="s">
        <v>945</v>
      </c>
      <c r="H293" s="140" t="s">
        <v>946</v>
      </c>
    </row>
    <row r="294" spans="1:8" hidden="1">
      <c r="A294" s="140" t="s">
        <v>798</v>
      </c>
      <c r="B294" s="140">
        <v>101</v>
      </c>
      <c r="C294" s="141">
        <v>1471.0350000000001</v>
      </c>
      <c r="D294" s="141">
        <v>1473.0119999999999</v>
      </c>
      <c r="E294" s="140" t="s">
        <v>1032</v>
      </c>
      <c r="F294" s="140" t="s">
        <v>1033</v>
      </c>
      <c r="G294" s="140" t="s">
        <v>945</v>
      </c>
      <c r="H294" s="140" t="s">
        <v>946</v>
      </c>
    </row>
    <row r="295" spans="1:8" hidden="1">
      <c r="A295" s="140" t="s">
        <v>798</v>
      </c>
      <c r="B295" s="140">
        <v>101</v>
      </c>
      <c r="C295" s="141">
        <v>1471.0350000000001</v>
      </c>
      <c r="D295" s="141">
        <v>1473.0119999999999</v>
      </c>
      <c r="E295" s="140" t="s">
        <v>1032</v>
      </c>
      <c r="F295" s="140" t="s">
        <v>1034</v>
      </c>
      <c r="G295" s="140" t="s">
        <v>945</v>
      </c>
      <c r="H295" s="140" t="s">
        <v>946</v>
      </c>
    </row>
    <row r="296" spans="1:8" hidden="1">
      <c r="A296" s="140" t="s">
        <v>798</v>
      </c>
      <c r="B296" s="140">
        <v>101</v>
      </c>
      <c r="C296" s="141">
        <v>1473.0119999999999</v>
      </c>
      <c r="D296" s="141">
        <v>1524.9829999999999</v>
      </c>
      <c r="E296" s="140" t="s">
        <v>1035</v>
      </c>
      <c r="F296" s="140" t="s">
        <v>1036</v>
      </c>
      <c r="G296" s="140" t="s">
        <v>945</v>
      </c>
      <c r="H296" s="140" t="s">
        <v>946</v>
      </c>
    </row>
    <row r="297" spans="1:8" hidden="1">
      <c r="A297" s="140" t="s">
        <v>798</v>
      </c>
      <c r="B297" s="140">
        <v>102</v>
      </c>
      <c r="C297" s="141">
        <v>6.3E-2</v>
      </c>
      <c r="D297" s="141">
        <v>1.901</v>
      </c>
      <c r="E297" s="140" t="s">
        <v>1037</v>
      </c>
      <c r="F297" s="140" t="s">
        <v>1038</v>
      </c>
      <c r="G297" s="140" t="s">
        <v>1039</v>
      </c>
      <c r="H297" s="140" t="s">
        <v>1040</v>
      </c>
    </row>
    <row r="298" spans="1:8" hidden="1">
      <c r="A298" s="140" t="s">
        <v>798</v>
      </c>
      <c r="B298" s="140">
        <v>102</v>
      </c>
      <c r="C298" s="141">
        <v>6.3E-2</v>
      </c>
      <c r="D298" s="141">
        <v>1.901</v>
      </c>
      <c r="E298" s="140" t="s">
        <v>1037</v>
      </c>
      <c r="F298" s="140" t="s">
        <v>1041</v>
      </c>
      <c r="G298" s="140" t="s">
        <v>1039</v>
      </c>
      <c r="H298" s="140" t="s">
        <v>1040</v>
      </c>
    </row>
    <row r="299" spans="1:8" hidden="1">
      <c r="A299" s="140" t="s">
        <v>798</v>
      </c>
      <c r="B299" s="140">
        <v>102</v>
      </c>
      <c r="C299" s="141">
        <v>1.901</v>
      </c>
      <c r="D299" s="141">
        <v>44.243000000000002</v>
      </c>
      <c r="E299" s="140" t="s">
        <v>1042</v>
      </c>
      <c r="F299" s="140" t="s">
        <v>1043</v>
      </c>
      <c r="G299" s="140" t="s">
        <v>1039</v>
      </c>
      <c r="H299" s="140" t="s">
        <v>1040</v>
      </c>
    </row>
    <row r="300" spans="1:8" hidden="1">
      <c r="A300" s="140" t="s">
        <v>798</v>
      </c>
      <c r="B300" s="140">
        <v>102</v>
      </c>
      <c r="C300" s="141">
        <v>44.243000000000002</v>
      </c>
      <c r="D300" s="141">
        <v>46.752000000000002</v>
      </c>
      <c r="E300" s="140" t="s">
        <v>1044</v>
      </c>
      <c r="F300" s="140" t="s">
        <v>1045</v>
      </c>
      <c r="G300" s="140" t="s">
        <v>1039</v>
      </c>
      <c r="H300" s="140" t="s">
        <v>1040</v>
      </c>
    </row>
    <row r="301" spans="1:8" hidden="1">
      <c r="A301" s="140" t="s">
        <v>798</v>
      </c>
      <c r="B301" s="140">
        <v>102</v>
      </c>
      <c r="C301" s="141">
        <v>46.752000000000002</v>
      </c>
      <c r="D301" s="141">
        <v>50.84</v>
      </c>
      <c r="E301" s="140" t="s">
        <v>1046</v>
      </c>
      <c r="F301" s="140" t="s">
        <v>1047</v>
      </c>
      <c r="G301" s="140" t="s">
        <v>1039</v>
      </c>
      <c r="H301" s="140" t="s">
        <v>1040</v>
      </c>
    </row>
    <row r="302" spans="1:8" hidden="1">
      <c r="A302" s="140" t="s">
        <v>798</v>
      </c>
      <c r="B302" s="140">
        <v>102</v>
      </c>
      <c r="C302" s="141">
        <v>50.84</v>
      </c>
      <c r="D302" s="141">
        <v>52.296999999999997</v>
      </c>
      <c r="E302" s="140" t="s">
        <v>1048</v>
      </c>
      <c r="F302" s="140" t="s">
        <v>1049</v>
      </c>
      <c r="G302" s="140" t="s">
        <v>1039</v>
      </c>
      <c r="H302" s="140" t="s">
        <v>1040</v>
      </c>
    </row>
    <row r="303" spans="1:8" hidden="1">
      <c r="A303" s="140" t="s">
        <v>798</v>
      </c>
      <c r="B303" s="140">
        <v>103</v>
      </c>
      <c r="C303" s="141">
        <v>1524.9829999999999</v>
      </c>
      <c r="D303" s="141">
        <v>1527.52</v>
      </c>
      <c r="E303" s="140" t="s">
        <v>1050</v>
      </c>
      <c r="F303" s="140" t="s">
        <v>1051</v>
      </c>
      <c r="G303" s="140" t="s">
        <v>1052</v>
      </c>
      <c r="H303" s="140" t="s">
        <v>1040</v>
      </c>
    </row>
    <row r="304" spans="1:8" hidden="1">
      <c r="A304" s="140" t="s">
        <v>798</v>
      </c>
      <c r="B304" s="140">
        <v>103</v>
      </c>
      <c r="C304" s="141">
        <v>1525.184</v>
      </c>
      <c r="D304" s="141">
        <v>1527.52</v>
      </c>
      <c r="E304" s="140" t="s">
        <v>1050</v>
      </c>
      <c r="F304" s="140" t="s">
        <v>1053</v>
      </c>
      <c r="G304" s="140" t="s">
        <v>1052</v>
      </c>
      <c r="H304" s="140" t="s">
        <v>1040</v>
      </c>
    </row>
    <row r="305" spans="1:8" hidden="1">
      <c r="A305" s="140" t="s">
        <v>798</v>
      </c>
      <c r="B305" s="140">
        <v>103</v>
      </c>
      <c r="C305" s="141">
        <v>1527.52</v>
      </c>
      <c r="D305" s="141">
        <v>1538.921</v>
      </c>
      <c r="E305" s="140" t="s">
        <v>1054</v>
      </c>
      <c r="F305" s="140" t="s">
        <v>1055</v>
      </c>
      <c r="G305" s="140" t="s">
        <v>1052</v>
      </c>
      <c r="H305" s="140" t="s">
        <v>1040</v>
      </c>
    </row>
    <row r="306" spans="1:8" hidden="1">
      <c r="A306" s="140" t="s">
        <v>798</v>
      </c>
      <c r="B306" s="140">
        <v>103</v>
      </c>
      <c r="C306" s="141">
        <v>1538.921</v>
      </c>
      <c r="D306" s="141">
        <v>1541.0340000000001</v>
      </c>
      <c r="E306" s="140" t="s">
        <v>1056</v>
      </c>
      <c r="F306" s="140" t="s">
        <v>1057</v>
      </c>
      <c r="G306" s="140" t="s">
        <v>1052</v>
      </c>
      <c r="H306" s="140" t="s">
        <v>1040</v>
      </c>
    </row>
    <row r="307" spans="1:8" hidden="1">
      <c r="A307" s="140" t="s">
        <v>798</v>
      </c>
      <c r="B307" s="140">
        <v>103</v>
      </c>
      <c r="C307" s="141">
        <v>1541.0340000000001</v>
      </c>
      <c r="D307" s="141">
        <v>1585.672</v>
      </c>
      <c r="E307" s="140" t="s">
        <v>1058</v>
      </c>
      <c r="F307" s="140" t="s">
        <v>1059</v>
      </c>
      <c r="G307" s="140" t="s">
        <v>1052</v>
      </c>
      <c r="H307" s="140" t="s">
        <v>1040</v>
      </c>
    </row>
    <row r="308" spans="1:8" hidden="1">
      <c r="A308" s="140" t="s">
        <v>798</v>
      </c>
      <c r="B308" s="140">
        <v>103</v>
      </c>
      <c r="C308" s="141">
        <v>1585.672</v>
      </c>
      <c r="D308" s="141">
        <v>1587.8</v>
      </c>
      <c r="E308" s="140" t="s">
        <v>1060</v>
      </c>
      <c r="F308" s="140" t="s">
        <v>1061</v>
      </c>
      <c r="G308" s="140" t="s">
        <v>1052</v>
      </c>
      <c r="H308" s="140" t="s">
        <v>1040</v>
      </c>
    </row>
    <row r="309" spans="1:8" hidden="1">
      <c r="A309" s="140" t="s">
        <v>798</v>
      </c>
      <c r="B309" s="140">
        <v>103</v>
      </c>
      <c r="C309" s="141">
        <v>1585.672</v>
      </c>
      <c r="D309" s="141">
        <v>1587.8</v>
      </c>
      <c r="E309" s="140" t="s">
        <v>1060</v>
      </c>
      <c r="F309" s="140" t="s">
        <v>1062</v>
      </c>
      <c r="G309" s="140" t="s">
        <v>1052</v>
      </c>
      <c r="H309" s="140" t="s">
        <v>1040</v>
      </c>
    </row>
    <row r="310" spans="1:8" hidden="1">
      <c r="A310" s="140" t="s">
        <v>798</v>
      </c>
      <c r="B310" s="140">
        <v>103</v>
      </c>
      <c r="C310" s="141">
        <v>1587.8</v>
      </c>
      <c r="D310" s="141">
        <v>1643.8</v>
      </c>
      <c r="E310" s="140" t="s">
        <v>1063</v>
      </c>
      <c r="F310" s="140" t="s">
        <v>1064</v>
      </c>
      <c r="G310" s="140" t="s">
        <v>1052</v>
      </c>
      <c r="H310" s="140" t="s">
        <v>1040</v>
      </c>
    </row>
    <row r="311" spans="1:8" hidden="1">
      <c r="A311" s="140" t="s">
        <v>798</v>
      </c>
      <c r="B311" s="140">
        <v>103</v>
      </c>
      <c r="C311" s="141">
        <v>1643.8</v>
      </c>
      <c r="D311" s="141">
        <v>1645.895</v>
      </c>
      <c r="E311" s="140" t="s">
        <v>1065</v>
      </c>
      <c r="F311" s="140" t="s">
        <v>1066</v>
      </c>
      <c r="G311" s="140" t="s">
        <v>1052</v>
      </c>
      <c r="H311" s="140" t="s">
        <v>1040</v>
      </c>
    </row>
    <row r="312" spans="1:8" hidden="1">
      <c r="A312" s="140" t="s">
        <v>798</v>
      </c>
      <c r="B312" s="140">
        <v>103</v>
      </c>
      <c r="C312" s="141">
        <v>1643.8</v>
      </c>
      <c r="D312" s="141">
        <v>1645.895</v>
      </c>
      <c r="E312" s="140" t="s">
        <v>1065</v>
      </c>
      <c r="F312" s="140" t="s">
        <v>1067</v>
      </c>
      <c r="G312" s="140" t="s">
        <v>1052</v>
      </c>
      <c r="H312" s="140" t="s">
        <v>1040</v>
      </c>
    </row>
    <row r="313" spans="1:8" hidden="1">
      <c r="A313" s="140" t="s">
        <v>798</v>
      </c>
      <c r="B313" s="140">
        <v>103</v>
      </c>
      <c r="C313" s="141">
        <v>1645.895</v>
      </c>
      <c r="D313" s="141">
        <v>1724.2860000000001</v>
      </c>
      <c r="E313" s="140" t="s">
        <v>1068</v>
      </c>
      <c r="F313" s="140" t="s">
        <v>1069</v>
      </c>
      <c r="G313" s="140" t="s">
        <v>1052</v>
      </c>
      <c r="H313" s="140" t="s">
        <v>1040</v>
      </c>
    </row>
    <row r="314" spans="1:8" hidden="1">
      <c r="A314" s="140" t="s">
        <v>798</v>
      </c>
      <c r="B314" s="140">
        <v>103</v>
      </c>
      <c r="C314" s="141">
        <v>1724.2860000000001</v>
      </c>
      <c r="D314" s="141">
        <v>1726.242</v>
      </c>
      <c r="E314" s="140" t="s">
        <v>1070</v>
      </c>
      <c r="F314" s="140" t="s">
        <v>1071</v>
      </c>
      <c r="G314" s="140" t="s">
        <v>1052</v>
      </c>
      <c r="H314" s="140" t="s">
        <v>1040</v>
      </c>
    </row>
    <row r="315" spans="1:8" hidden="1">
      <c r="A315" s="140" t="s">
        <v>798</v>
      </c>
      <c r="B315" s="140">
        <v>103</v>
      </c>
      <c r="C315" s="141">
        <v>1724.2860000000001</v>
      </c>
      <c r="D315" s="141">
        <v>1726.242</v>
      </c>
      <c r="E315" s="140" t="s">
        <v>1070</v>
      </c>
      <c r="F315" s="140" t="s">
        <v>1072</v>
      </c>
      <c r="G315" s="140" t="s">
        <v>1052</v>
      </c>
      <c r="H315" s="140" t="s">
        <v>1040</v>
      </c>
    </row>
    <row r="316" spans="1:8" hidden="1">
      <c r="A316" s="140" t="s">
        <v>798</v>
      </c>
      <c r="B316" s="140">
        <v>103</v>
      </c>
      <c r="C316" s="141">
        <v>1726.242</v>
      </c>
      <c r="D316" s="141">
        <v>1803.5129999999999</v>
      </c>
      <c r="E316" s="140" t="s">
        <v>1073</v>
      </c>
      <c r="F316" s="140" t="s">
        <v>1074</v>
      </c>
      <c r="G316" s="140" t="s">
        <v>1052</v>
      </c>
      <c r="H316" s="140" t="s">
        <v>1040</v>
      </c>
    </row>
    <row r="317" spans="1:8" hidden="1">
      <c r="A317" s="140" t="s">
        <v>798</v>
      </c>
      <c r="B317" s="140">
        <v>103</v>
      </c>
      <c r="C317" s="141">
        <v>1803.5129999999999</v>
      </c>
      <c r="D317" s="141">
        <v>1806.6489999999999</v>
      </c>
      <c r="E317" s="140" t="s">
        <v>1075</v>
      </c>
      <c r="F317" s="140" t="s">
        <v>1076</v>
      </c>
      <c r="G317" s="140" t="s">
        <v>1052</v>
      </c>
      <c r="H317" s="140" t="s">
        <v>1040</v>
      </c>
    </row>
    <row r="318" spans="1:8" hidden="1">
      <c r="A318" s="140" t="s">
        <v>798</v>
      </c>
      <c r="B318" s="140">
        <v>103</v>
      </c>
      <c r="C318" s="141">
        <v>1803.5129999999999</v>
      </c>
      <c r="D318" s="141">
        <v>1806.6489999999999</v>
      </c>
      <c r="E318" s="140" t="s">
        <v>1075</v>
      </c>
      <c r="F318" s="140" t="s">
        <v>1077</v>
      </c>
      <c r="G318" s="140" t="s">
        <v>1052</v>
      </c>
      <c r="H318" s="140" t="s">
        <v>1040</v>
      </c>
    </row>
    <row r="319" spans="1:8" hidden="1">
      <c r="A319" s="140" t="s">
        <v>798</v>
      </c>
      <c r="B319" s="140">
        <v>103</v>
      </c>
      <c r="C319" s="141">
        <v>1806.6489999999999</v>
      </c>
      <c r="D319" s="141">
        <v>1813.345</v>
      </c>
      <c r="E319" s="140" t="s">
        <v>910</v>
      </c>
      <c r="F319" s="140" t="s">
        <v>1078</v>
      </c>
      <c r="G319" s="140" t="s">
        <v>1052</v>
      </c>
      <c r="H319" s="140" t="s">
        <v>1040</v>
      </c>
    </row>
    <row r="320" spans="1:8" hidden="1">
      <c r="A320" s="140" t="s">
        <v>798</v>
      </c>
      <c r="B320" s="140">
        <v>103</v>
      </c>
      <c r="C320" s="141">
        <v>1813.345</v>
      </c>
      <c r="D320" s="141">
        <v>1822.8620000000001</v>
      </c>
      <c r="E320" s="140" t="s">
        <v>1079</v>
      </c>
      <c r="F320" s="140" t="s">
        <v>1080</v>
      </c>
      <c r="G320" s="140" t="s">
        <v>1052</v>
      </c>
      <c r="H320" s="140" t="s">
        <v>1040</v>
      </c>
    </row>
    <row r="321" spans="1:8" hidden="1">
      <c r="A321" s="140" t="s">
        <v>798</v>
      </c>
      <c r="B321" s="140">
        <v>103</v>
      </c>
      <c r="C321" s="141">
        <v>1822.8620000000001</v>
      </c>
      <c r="D321" s="141">
        <v>1825.5909999999999</v>
      </c>
      <c r="E321" s="140" t="s">
        <v>1081</v>
      </c>
      <c r="F321" s="140" t="s">
        <v>1082</v>
      </c>
      <c r="G321" s="140" t="s">
        <v>1052</v>
      </c>
      <c r="H321" s="140" t="s">
        <v>1083</v>
      </c>
    </row>
    <row r="322" spans="1:8" hidden="1">
      <c r="A322" s="140" t="s">
        <v>798</v>
      </c>
      <c r="B322" s="140">
        <v>103</v>
      </c>
      <c r="C322" s="141">
        <v>1822.8620000000001</v>
      </c>
      <c r="D322" s="141">
        <v>1825.5909999999999</v>
      </c>
      <c r="E322" s="140" t="s">
        <v>1081</v>
      </c>
      <c r="F322" s="140" t="s">
        <v>1084</v>
      </c>
      <c r="G322" s="140" t="s">
        <v>1052</v>
      </c>
      <c r="H322" s="140" t="s">
        <v>1083</v>
      </c>
    </row>
    <row r="323" spans="1:8" hidden="1">
      <c r="A323" s="140" t="s">
        <v>798</v>
      </c>
      <c r="B323" s="140">
        <v>103</v>
      </c>
      <c r="C323" s="141">
        <v>1825.5909999999999</v>
      </c>
      <c r="D323" s="141">
        <v>1850.855</v>
      </c>
      <c r="E323" s="140" t="s">
        <v>1085</v>
      </c>
      <c r="F323" s="140" t="s">
        <v>1086</v>
      </c>
      <c r="G323" s="140" t="s">
        <v>1052</v>
      </c>
      <c r="H323" s="140" t="s">
        <v>1083</v>
      </c>
    </row>
    <row r="324" spans="1:8" hidden="1">
      <c r="A324" s="140" t="s">
        <v>798</v>
      </c>
      <c r="B324" s="140">
        <v>103</v>
      </c>
      <c r="C324" s="141">
        <v>1850.855</v>
      </c>
      <c r="D324" s="141">
        <v>1854.0170000000001</v>
      </c>
      <c r="E324" s="140" t="s">
        <v>1087</v>
      </c>
      <c r="F324" s="140" t="s">
        <v>1088</v>
      </c>
      <c r="G324" s="140" t="s">
        <v>1052</v>
      </c>
      <c r="H324" s="140" t="s">
        <v>1083</v>
      </c>
    </row>
    <row r="325" spans="1:8" hidden="1">
      <c r="A325" s="140" t="s">
        <v>798</v>
      </c>
      <c r="B325" s="140">
        <v>103</v>
      </c>
      <c r="C325" s="141">
        <v>1850.855</v>
      </c>
      <c r="D325" s="141">
        <v>1854.0170000000001</v>
      </c>
      <c r="E325" s="140" t="s">
        <v>1087</v>
      </c>
      <c r="F325" s="140" t="s">
        <v>1089</v>
      </c>
      <c r="G325" s="140" t="s">
        <v>1052</v>
      </c>
      <c r="H325" s="140" t="s">
        <v>1083</v>
      </c>
    </row>
    <row r="326" spans="1:8" hidden="1">
      <c r="A326" s="140" t="s">
        <v>798</v>
      </c>
      <c r="B326" s="140">
        <v>103</v>
      </c>
      <c r="C326" s="141">
        <v>1854.0170000000001</v>
      </c>
      <c r="D326" s="141">
        <v>1892.068</v>
      </c>
      <c r="E326" s="140" t="s">
        <v>1090</v>
      </c>
      <c r="F326" s="140" t="s">
        <v>1091</v>
      </c>
      <c r="G326" s="140" t="s">
        <v>1052</v>
      </c>
      <c r="H326" s="140" t="s">
        <v>1083</v>
      </c>
    </row>
    <row r="327" spans="1:8" hidden="1">
      <c r="A327" s="140" t="s">
        <v>798</v>
      </c>
      <c r="B327" s="140">
        <v>103</v>
      </c>
      <c r="C327" s="141">
        <v>1892.068</v>
      </c>
      <c r="D327" s="141">
        <v>1894.85</v>
      </c>
      <c r="E327" s="140" t="s">
        <v>1092</v>
      </c>
      <c r="F327" s="140" t="s">
        <v>1093</v>
      </c>
      <c r="G327" s="140" t="s">
        <v>1052</v>
      </c>
      <c r="H327" s="140" t="s">
        <v>1083</v>
      </c>
    </row>
    <row r="328" spans="1:8" hidden="1">
      <c r="A328" s="140" t="s">
        <v>798</v>
      </c>
      <c r="B328" s="140">
        <v>103</v>
      </c>
      <c r="C328" s="141">
        <v>1892.068</v>
      </c>
      <c r="D328" s="141">
        <v>1894.85</v>
      </c>
      <c r="E328" s="140" t="s">
        <v>1092</v>
      </c>
      <c r="F328" s="140" t="s">
        <v>1094</v>
      </c>
      <c r="G328" s="140" t="s">
        <v>1052</v>
      </c>
      <c r="H328" s="140" t="s">
        <v>1083</v>
      </c>
    </row>
    <row r="329" spans="1:8" hidden="1">
      <c r="A329" s="140" t="s">
        <v>798</v>
      </c>
      <c r="B329" s="140">
        <v>103</v>
      </c>
      <c r="C329" s="141">
        <v>1894.85</v>
      </c>
      <c r="D329" s="141">
        <v>1934.7660000000001</v>
      </c>
      <c r="E329" s="140" t="s">
        <v>1095</v>
      </c>
      <c r="F329" s="140" t="s">
        <v>1096</v>
      </c>
      <c r="G329" s="140" t="s">
        <v>1052</v>
      </c>
      <c r="H329" s="140" t="s">
        <v>1083</v>
      </c>
    </row>
    <row r="330" spans="1:8" hidden="1">
      <c r="A330" s="140" t="s">
        <v>798</v>
      </c>
      <c r="B330" s="140">
        <v>103</v>
      </c>
      <c r="C330" s="141">
        <v>1934.7660000000001</v>
      </c>
      <c r="D330" s="141">
        <v>1937.5050000000001</v>
      </c>
      <c r="E330" s="140" t="s">
        <v>1097</v>
      </c>
      <c r="F330" s="140" t="s">
        <v>1098</v>
      </c>
      <c r="G330" s="140" t="s">
        <v>1052</v>
      </c>
      <c r="H330" s="140" t="s">
        <v>1083</v>
      </c>
    </row>
    <row r="331" spans="1:8" hidden="1">
      <c r="A331" s="140" t="s">
        <v>798</v>
      </c>
      <c r="B331" s="140">
        <v>103</v>
      </c>
      <c r="C331" s="141">
        <v>1934.7660000000001</v>
      </c>
      <c r="D331" s="141">
        <v>1937.5050000000001</v>
      </c>
      <c r="E331" s="140" t="s">
        <v>1097</v>
      </c>
      <c r="F331" s="140" t="s">
        <v>1099</v>
      </c>
      <c r="G331" s="140" t="s">
        <v>1052</v>
      </c>
      <c r="H331" s="140" t="s">
        <v>1083</v>
      </c>
    </row>
    <row r="332" spans="1:8" hidden="1">
      <c r="A332" s="140" t="s">
        <v>798</v>
      </c>
      <c r="B332" s="140">
        <v>103</v>
      </c>
      <c r="C332" s="141">
        <v>1937.5050000000001</v>
      </c>
      <c r="D332" s="141">
        <v>1983.4059999999999</v>
      </c>
      <c r="E332" s="140" t="s">
        <v>1100</v>
      </c>
      <c r="F332" s="140" t="s">
        <v>1101</v>
      </c>
      <c r="G332" s="140" t="s">
        <v>1052</v>
      </c>
      <c r="H332" s="140" t="s">
        <v>1083</v>
      </c>
    </row>
    <row r="333" spans="1:8" hidden="1">
      <c r="A333" s="140" t="s">
        <v>798</v>
      </c>
      <c r="B333" s="140">
        <v>103</v>
      </c>
      <c r="C333" s="141">
        <v>1983.4059999999999</v>
      </c>
      <c r="D333" s="141">
        <v>1986.088</v>
      </c>
      <c r="E333" s="140" t="s">
        <v>1102</v>
      </c>
      <c r="F333" s="140" t="s">
        <v>1103</v>
      </c>
      <c r="G333" s="140" t="s">
        <v>1052</v>
      </c>
      <c r="H333" s="140" t="s">
        <v>1083</v>
      </c>
    </row>
    <row r="334" spans="1:8" hidden="1">
      <c r="A334" s="140" t="s">
        <v>798</v>
      </c>
      <c r="B334" s="140">
        <v>103</v>
      </c>
      <c r="C334" s="141">
        <v>1983.4059999999999</v>
      </c>
      <c r="D334" s="141">
        <v>1986.088</v>
      </c>
      <c r="E334" s="140" t="s">
        <v>1102</v>
      </c>
      <c r="F334" s="140" t="s">
        <v>1104</v>
      </c>
      <c r="G334" s="140" t="s">
        <v>1052</v>
      </c>
      <c r="H334" s="140" t="s">
        <v>1083</v>
      </c>
    </row>
    <row r="335" spans="1:8" hidden="1">
      <c r="A335" s="140" t="s">
        <v>798</v>
      </c>
      <c r="B335" s="140">
        <v>103</v>
      </c>
      <c r="C335" s="141">
        <v>1986.088</v>
      </c>
      <c r="D335" s="141">
        <v>2018</v>
      </c>
      <c r="E335" s="140" t="s">
        <v>1105</v>
      </c>
      <c r="F335" s="140" t="s">
        <v>1106</v>
      </c>
      <c r="G335" s="140" t="s">
        <v>1052</v>
      </c>
      <c r="H335" s="140" t="s">
        <v>1083</v>
      </c>
    </row>
    <row r="336" spans="1:8" hidden="1">
      <c r="A336" s="140" t="s">
        <v>798</v>
      </c>
      <c r="B336" s="140">
        <v>103</v>
      </c>
      <c r="C336" s="141">
        <v>2018</v>
      </c>
      <c r="D336" s="141">
        <v>2027.47</v>
      </c>
      <c r="E336" s="140" t="s">
        <v>1107</v>
      </c>
      <c r="F336" s="140" t="s">
        <v>1108</v>
      </c>
      <c r="G336" s="140" t="s">
        <v>1052</v>
      </c>
      <c r="H336" s="140" t="s">
        <v>1083</v>
      </c>
    </row>
    <row r="337" spans="1:8" hidden="1">
      <c r="A337" s="140" t="s">
        <v>798</v>
      </c>
      <c r="B337" s="140">
        <v>103</v>
      </c>
      <c r="C337" s="141">
        <v>2027.47</v>
      </c>
      <c r="D337" s="141">
        <v>2030.586</v>
      </c>
      <c r="E337" s="140" t="s">
        <v>1109</v>
      </c>
      <c r="F337" s="140" t="s">
        <v>1110</v>
      </c>
      <c r="G337" s="140" t="s">
        <v>1052</v>
      </c>
      <c r="H337" s="140" t="s">
        <v>1083</v>
      </c>
    </row>
    <row r="338" spans="1:8" hidden="1">
      <c r="A338" s="140" t="s">
        <v>798</v>
      </c>
      <c r="B338" s="140">
        <v>103</v>
      </c>
      <c r="C338" s="141">
        <v>2027.47</v>
      </c>
      <c r="D338" s="141">
        <v>2030.586</v>
      </c>
      <c r="E338" s="140" t="s">
        <v>1109</v>
      </c>
      <c r="F338" s="140" t="s">
        <v>1111</v>
      </c>
      <c r="G338" s="140" t="s">
        <v>1052</v>
      </c>
      <c r="H338" s="140" t="s">
        <v>1083</v>
      </c>
    </row>
    <row r="339" spans="1:8" hidden="1">
      <c r="A339" s="140" t="s">
        <v>798</v>
      </c>
      <c r="B339" s="140">
        <v>103</v>
      </c>
      <c r="C339" s="141">
        <v>2030.586</v>
      </c>
      <c r="D339" s="141">
        <v>2033.424</v>
      </c>
      <c r="E339" s="140" t="s">
        <v>1112</v>
      </c>
      <c r="F339" s="140" t="s">
        <v>1113</v>
      </c>
      <c r="G339" s="140" t="s">
        <v>1052</v>
      </c>
      <c r="H339" s="140" t="s">
        <v>1083</v>
      </c>
    </row>
    <row r="340" spans="1:8" hidden="1">
      <c r="A340" s="140" t="s">
        <v>798</v>
      </c>
      <c r="B340" s="140">
        <v>103</v>
      </c>
      <c r="C340" s="141">
        <v>2030.586</v>
      </c>
      <c r="D340" s="141">
        <v>2033.424</v>
      </c>
      <c r="E340" s="140" t="s">
        <v>1112</v>
      </c>
      <c r="F340" s="140" t="s">
        <v>1114</v>
      </c>
      <c r="G340" s="140" t="s">
        <v>1052</v>
      </c>
      <c r="H340" s="140" t="s">
        <v>1083</v>
      </c>
    </row>
    <row r="341" spans="1:8" hidden="1">
      <c r="A341" s="140" t="s">
        <v>798</v>
      </c>
      <c r="B341" s="140">
        <v>103</v>
      </c>
      <c r="C341" s="141">
        <v>2033.424</v>
      </c>
      <c r="D341" s="141">
        <v>2038</v>
      </c>
      <c r="E341" s="140" t="s">
        <v>1042</v>
      </c>
      <c r="F341" s="140" t="s">
        <v>1115</v>
      </c>
      <c r="G341" s="140" t="s">
        <v>1052</v>
      </c>
      <c r="H341" s="140" t="s">
        <v>1083</v>
      </c>
    </row>
    <row r="342" spans="1:8" hidden="1">
      <c r="A342" s="140" t="s">
        <v>798</v>
      </c>
      <c r="B342" s="140">
        <v>103</v>
      </c>
      <c r="C342" s="141">
        <v>2038</v>
      </c>
      <c r="D342" s="141">
        <v>2056</v>
      </c>
      <c r="E342" s="140" t="s">
        <v>1048</v>
      </c>
      <c r="F342" s="140" t="s">
        <v>1116</v>
      </c>
      <c r="G342" s="140" t="s">
        <v>1052</v>
      </c>
      <c r="H342" s="140" t="s">
        <v>1083</v>
      </c>
    </row>
    <row r="343" spans="1:8" hidden="1">
      <c r="A343" s="140" t="s">
        <v>798</v>
      </c>
      <c r="B343" s="140">
        <v>103</v>
      </c>
      <c r="C343" s="141">
        <v>2056</v>
      </c>
      <c r="D343" s="141">
        <v>2075.86</v>
      </c>
      <c r="E343" s="140" t="s">
        <v>1117</v>
      </c>
      <c r="F343" s="140" t="s">
        <v>1118</v>
      </c>
      <c r="G343" s="140" t="s">
        <v>1052</v>
      </c>
      <c r="H343" s="140" t="s">
        <v>1083</v>
      </c>
    </row>
    <row r="344" spans="1:8" hidden="1">
      <c r="A344" s="140" t="s">
        <v>798</v>
      </c>
      <c r="B344" s="140">
        <v>103</v>
      </c>
      <c r="C344" s="141">
        <v>2075.86</v>
      </c>
      <c r="D344" s="141">
        <v>2078.5169999999998</v>
      </c>
      <c r="E344" s="140" t="s">
        <v>1119</v>
      </c>
      <c r="F344" s="140" t="s">
        <v>1120</v>
      </c>
      <c r="G344" s="140" t="s">
        <v>1052</v>
      </c>
      <c r="H344" s="140" t="s">
        <v>1083</v>
      </c>
    </row>
    <row r="345" spans="1:8" hidden="1">
      <c r="A345" s="140" t="s">
        <v>798</v>
      </c>
      <c r="B345" s="140">
        <v>103</v>
      </c>
      <c r="C345" s="141">
        <v>2075.86</v>
      </c>
      <c r="D345" s="141">
        <v>2078.5169999999998</v>
      </c>
      <c r="E345" s="140" t="s">
        <v>1119</v>
      </c>
      <c r="F345" s="140" t="s">
        <v>1121</v>
      </c>
      <c r="G345" s="140" t="s">
        <v>1052</v>
      </c>
      <c r="H345" s="140" t="s">
        <v>1083</v>
      </c>
    </row>
    <row r="346" spans="1:8" hidden="1">
      <c r="A346" s="140" t="s">
        <v>798</v>
      </c>
      <c r="B346" s="140">
        <v>103</v>
      </c>
      <c r="C346" s="141">
        <v>2078.5169999999998</v>
      </c>
      <c r="D346" s="141">
        <v>2096</v>
      </c>
      <c r="E346" s="140" t="s">
        <v>1048</v>
      </c>
      <c r="F346" s="140" t="s">
        <v>1122</v>
      </c>
      <c r="G346" s="140" t="s">
        <v>1052</v>
      </c>
      <c r="H346" s="140" t="s">
        <v>1083</v>
      </c>
    </row>
    <row r="347" spans="1:8" hidden="1">
      <c r="A347" s="140" t="s">
        <v>798</v>
      </c>
      <c r="B347" s="140">
        <v>103</v>
      </c>
      <c r="C347" s="141">
        <v>2096</v>
      </c>
      <c r="D347" s="141">
        <v>2115.7240000000002</v>
      </c>
      <c r="E347" s="140" t="s">
        <v>1123</v>
      </c>
      <c r="F347" s="140" t="s">
        <v>1124</v>
      </c>
      <c r="G347" s="140" t="s">
        <v>1052</v>
      </c>
      <c r="H347" s="140" t="s">
        <v>1083</v>
      </c>
    </row>
    <row r="348" spans="1:8" hidden="1">
      <c r="A348" s="140" t="s">
        <v>798</v>
      </c>
      <c r="B348" s="140">
        <v>103</v>
      </c>
      <c r="C348" s="141">
        <v>2115.7240000000002</v>
      </c>
      <c r="D348" s="141">
        <v>2118.4</v>
      </c>
      <c r="E348" s="140" t="s">
        <v>1125</v>
      </c>
      <c r="F348" s="140" t="s">
        <v>1126</v>
      </c>
      <c r="G348" s="140" t="s">
        <v>1052</v>
      </c>
      <c r="H348" s="140" t="s">
        <v>1083</v>
      </c>
    </row>
    <row r="349" spans="1:8" hidden="1">
      <c r="A349" s="140" t="s">
        <v>798</v>
      </c>
      <c r="B349" s="140">
        <v>103</v>
      </c>
      <c r="C349" s="141">
        <v>2115.7240000000002</v>
      </c>
      <c r="D349" s="141">
        <v>2118.4</v>
      </c>
      <c r="E349" s="140" t="s">
        <v>1125</v>
      </c>
      <c r="F349" s="140" t="s">
        <v>1127</v>
      </c>
      <c r="G349" s="140" t="s">
        <v>1052</v>
      </c>
      <c r="H349" s="140" t="s">
        <v>1083</v>
      </c>
    </row>
    <row r="350" spans="1:8" hidden="1">
      <c r="A350" s="140" t="s">
        <v>798</v>
      </c>
      <c r="B350" s="140">
        <v>103</v>
      </c>
      <c r="C350" s="141">
        <v>2118.4</v>
      </c>
      <c r="D350" s="141">
        <v>2122.431</v>
      </c>
      <c r="E350" s="140" t="s">
        <v>1105</v>
      </c>
      <c r="F350" s="140" t="s">
        <v>1128</v>
      </c>
      <c r="G350" s="140" t="s">
        <v>1052</v>
      </c>
      <c r="H350" s="140" t="s">
        <v>1083</v>
      </c>
    </row>
    <row r="351" spans="1:8" hidden="1">
      <c r="A351" s="140" t="s">
        <v>798</v>
      </c>
      <c r="B351" s="140">
        <v>103</v>
      </c>
      <c r="C351" s="141">
        <v>2122.431</v>
      </c>
      <c r="D351" s="141">
        <v>2128</v>
      </c>
      <c r="E351" s="140" t="s">
        <v>1107</v>
      </c>
      <c r="F351" s="140" t="s">
        <v>1129</v>
      </c>
      <c r="G351" s="140" t="s">
        <v>1052</v>
      </c>
      <c r="H351" s="140" t="s">
        <v>1083</v>
      </c>
    </row>
    <row r="352" spans="1:8" hidden="1">
      <c r="A352" s="140" t="s">
        <v>798</v>
      </c>
      <c r="B352" s="140">
        <v>103</v>
      </c>
      <c r="C352" s="141">
        <v>2128</v>
      </c>
      <c r="D352" s="141">
        <v>2151.7240000000002</v>
      </c>
      <c r="E352" s="140" t="s">
        <v>1130</v>
      </c>
      <c r="F352" s="140" t="s">
        <v>1131</v>
      </c>
      <c r="G352" s="140" t="s">
        <v>1052</v>
      </c>
      <c r="H352" s="140" t="s">
        <v>1083</v>
      </c>
    </row>
    <row r="353" spans="1:8" hidden="1">
      <c r="A353" s="140" t="s">
        <v>798</v>
      </c>
      <c r="B353" s="140">
        <v>103</v>
      </c>
      <c r="C353" s="141">
        <v>2151.7240000000002</v>
      </c>
      <c r="D353" s="141">
        <v>2154.395</v>
      </c>
      <c r="E353" s="140" t="s">
        <v>1132</v>
      </c>
      <c r="F353" s="140" t="s">
        <v>1133</v>
      </c>
      <c r="G353" s="140" t="s">
        <v>1052</v>
      </c>
      <c r="H353" s="140" t="s">
        <v>1083</v>
      </c>
    </row>
    <row r="354" spans="1:8" hidden="1">
      <c r="A354" s="140" t="s">
        <v>798</v>
      </c>
      <c r="B354" s="140">
        <v>103</v>
      </c>
      <c r="C354" s="141">
        <v>2151.7240000000002</v>
      </c>
      <c r="D354" s="141">
        <v>2154.395</v>
      </c>
      <c r="E354" s="140" t="s">
        <v>1132</v>
      </c>
      <c r="F354" s="140" t="s">
        <v>1134</v>
      </c>
      <c r="G354" s="140" t="s">
        <v>1052</v>
      </c>
      <c r="H354" s="140" t="s">
        <v>1083</v>
      </c>
    </row>
    <row r="355" spans="1:8" hidden="1">
      <c r="A355" s="140" t="s">
        <v>798</v>
      </c>
      <c r="B355" s="140">
        <v>103</v>
      </c>
      <c r="C355" s="141">
        <v>2154.395</v>
      </c>
      <c r="D355" s="141">
        <v>2175</v>
      </c>
      <c r="E355" s="140" t="s">
        <v>909</v>
      </c>
      <c r="F355" s="140" t="s">
        <v>1135</v>
      </c>
      <c r="G355" s="140" t="s">
        <v>1052</v>
      </c>
      <c r="H355" s="140" t="s">
        <v>1083</v>
      </c>
    </row>
    <row r="356" spans="1:8" hidden="1">
      <c r="A356" s="140" t="s">
        <v>798</v>
      </c>
      <c r="B356" s="140">
        <v>103</v>
      </c>
      <c r="C356" s="141">
        <v>2175</v>
      </c>
      <c r="D356" s="141">
        <v>2196.5650000000001</v>
      </c>
      <c r="E356" s="140" t="s">
        <v>1136</v>
      </c>
      <c r="F356" s="140" t="s">
        <v>1137</v>
      </c>
      <c r="G356" s="140" t="s">
        <v>1052</v>
      </c>
      <c r="H356" s="140" t="s">
        <v>1083</v>
      </c>
    </row>
    <row r="357" spans="1:8" hidden="1">
      <c r="A357" s="140" t="s">
        <v>798</v>
      </c>
      <c r="B357" s="140">
        <v>103</v>
      </c>
      <c r="C357" s="141">
        <v>2196.5650000000001</v>
      </c>
      <c r="D357" s="141">
        <v>2199.4789999999998</v>
      </c>
      <c r="E357" s="140" t="s">
        <v>1138</v>
      </c>
      <c r="F357" s="140" t="s">
        <v>1139</v>
      </c>
      <c r="G357" s="140" t="s">
        <v>1052</v>
      </c>
      <c r="H357" s="140" t="s">
        <v>1083</v>
      </c>
    </row>
    <row r="358" spans="1:8" hidden="1">
      <c r="A358" s="140" t="s">
        <v>798</v>
      </c>
      <c r="B358" s="140">
        <v>103</v>
      </c>
      <c r="C358" s="141">
        <v>2196.5650000000001</v>
      </c>
      <c r="D358" s="141">
        <v>2199.4789999999998</v>
      </c>
      <c r="E358" s="140" t="s">
        <v>1138</v>
      </c>
      <c r="F358" s="140" t="s">
        <v>1140</v>
      </c>
      <c r="G358" s="140" t="s">
        <v>1052</v>
      </c>
      <c r="H358" s="140" t="s">
        <v>1083</v>
      </c>
    </row>
    <row r="359" spans="1:8" hidden="1">
      <c r="A359" s="140" t="s">
        <v>798</v>
      </c>
      <c r="B359" s="140">
        <v>103</v>
      </c>
      <c r="C359" s="141">
        <v>2199.4789999999998</v>
      </c>
      <c r="D359" s="141">
        <v>2203.627</v>
      </c>
      <c r="E359" s="140" t="s">
        <v>1141</v>
      </c>
      <c r="F359" s="140" t="s">
        <v>1142</v>
      </c>
      <c r="G359" s="140" t="s">
        <v>1052</v>
      </c>
      <c r="H359" s="140" t="s">
        <v>1083</v>
      </c>
    </row>
    <row r="360" spans="1:8" hidden="1">
      <c r="A360" s="140" t="s">
        <v>798</v>
      </c>
      <c r="B360" s="140">
        <v>103</v>
      </c>
      <c r="C360" s="141">
        <v>2030.586</v>
      </c>
      <c r="D360" s="141">
        <v>2033.424</v>
      </c>
      <c r="E360" s="140" t="s">
        <v>1112</v>
      </c>
      <c r="F360" s="140" t="s">
        <v>1113</v>
      </c>
      <c r="G360" s="140" t="s">
        <v>1143</v>
      </c>
      <c r="H360" s="140" t="s">
        <v>1083</v>
      </c>
    </row>
    <row r="361" spans="1:8" hidden="1">
      <c r="A361" s="140" t="s">
        <v>798</v>
      </c>
      <c r="B361" s="140">
        <v>103</v>
      </c>
      <c r="C361" s="141">
        <v>2030.586</v>
      </c>
      <c r="D361" s="141">
        <v>2033.424</v>
      </c>
      <c r="E361" s="140" t="s">
        <v>1112</v>
      </c>
      <c r="F361" s="140" t="s">
        <v>1114</v>
      </c>
      <c r="G361" s="140" t="s">
        <v>1143</v>
      </c>
      <c r="H361" s="140" t="s">
        <v>1083</v>
      </c>
    </row>
    <row r="362" spans="1:8" hidden="1">
      <c r="A362" s="140" t="s">
        <v>798</v>
      </c>
      <c r="B362" s="140">
        <v>103</v>
      </c>
      <c r="C362" s="141">
        <v>2033.424</v>
      </c>
      <c r="D362" s="141">
        <v>2038</v>
      </c>
      <c r="E362" s="140" t="s">
        <v>1144</v>
      </c>
      <c r="F362" s="140" t="s">
        <v>1115</v>
      </c>
      <c r="G362" s="140" t="s">
        <v>1143</v>
      </c>
      <c r="H362" s="140" t="s">
        <v>1083</v>
      </c>
    </row>
    <row r="363" spans="1:8" hidden="1">
      <c r="A363" s="140" t="s">
        <v>798</v>
      </c>
      <c r="B363" s="140">
        <v>103</v>
      </c>
      <c r="C363" s="141">
        <v>2038</v>
      </c>
      <c r="D363" s="141">
        <v>2056</v>
      </c>
      <c r="E363" s="140" t="s">
        <v>1145</v>
      </c>
      <c r="F363" s="140" t="s">
        <v>1116</v>
      </c>
      <c r="G363" s="140" t="s">
        <v>1143</v>
      </c>
      <c r="H363" s="140" t="s">
        <v>1083</v>
      </c>
    </row>
    <row r="364" spans="1:8" hidden="1">
      <c r="A364" s="140" t="s">
        <v>798</v>
      </c>
      <c r="B364" s="140">
        <v>103</v>
      </c>
      <c r="C364" s="141">
        <v>2056</v>
      </c>
      <c r="D364" s="141">
        <v>2075.86</v>
      </c>
      <c r="E364" s="140" t="s">
        <v>1117</v>
      </c>
      <c r="F364" s="140" t="s">
        <v>1118</v>
      </c>
      <c r="G364" s="140" t="s">
        <v>1143</v>
      </c>
      <c r="H364" s="140" t="s">
        <v>1083</v>
      </c>
    </row>
    <row r="365" spans="1:8" hidden="1">
      <c r="A365" s="140" t="s">
        <v>798</v>
      </c>
      <c r="B365" s="140">
        <v>103</v>
      </c>
      <c r="C365" s="141">
        <v>2075.86</v>
      </c>
      <c r="D365" s="141">
        <v>2078.5169999999998</v>
      </c>
      <c r="E365" s="140" t="s">
        <v>1119</v>
      </c>
      <c r="F365" s="140" t="s">
        <v>1120</v>
      </c>
      <c r="G365" s="140" t="s">
        <v>1143</v>
      </c>
      <c r="H365" s="140" t="s">
        <v>1083</v>
      </c>
    </row>
    <row r="366" spans="1:8" hidden="1">
      <c r="A366" s="140" t="s">
        <v>798</v>
      </c>
      <c r="B366" s="140">
        <v>103</v>
      </c>
      <c r="C366" s="141">
        <v>2075.86</v>
      </c>
      <c r="D366" s="141">
        <v>2078.5169999999998</v>
      </c>
      <c r="E366" s="140" t="s">
        <v>1119</v>
      </c>
      <c r="F366" s="140" t="s">
        <v>1121</v>
      </c>
      <c r="G366" s="140" t="s">
        <v>1143</v>
      </c>
      <c r="H366" s="140" t="s">
        <v>1083</v>
      </c>
    </row>
    <row r="367" spans="1:8" hidden="1">
      <c r="A367" s="140" t="s">
        <v>798</v>
      </c>
      <c r="B367" s="140">
        <v>103</v>
      </c>
      <c r="C367" s="141">
        <v>2078.5169999999998</v>
      </c>
      <c r="D367" s="141">
        <v>2096</v>
      </c>
      <c r="E367" s="140" t="s">
        <v>1146</v>
      </c>
      <c r="F367" s="140" t="s">
        <v>1122</v>
      </c>
      <c r="G367" s="140" t="s">
        <v>1143</v>
      </c>
      <c r="H367" s="140" t="s">
        <v>1083</v>
      </c>
    </row>
    <row r="368" spans="1:8" hidden="1">
      <c r="A368" s="140" t="s">
        <v>798</v>
      </c>
      <c r="B368" s="140">
        <v>103</v>
      </c>
      <c r="C368" s="141">
        <v>2096</v>
      </c>
      <c r="D368" s="141">
        <v>2115.7240000000002</v>
      </c>
      <c r="E368" s="140" t="s">
        <v>1123</v>
      </c>
      <c r="F368" s="140" t="s">
        <v>1124</v>
      </c>
      <c r="G368" s="140" t="s">
        <v>1143</v>
      </c>
      <c r="H368" s="140" t="s">
        <v>1083</v>
      </c>
    </row>
    <row r="369" spans="1:8" hidden="1">
      <c r="A369" s="140" t="s">
        <v>798</v>
      </c>
      <c r="B369" s="140">
        <v>103</v>
      </c>
      <c r="C369" s="141">
        <v>2115.7240000000002</v>
      </c>
      <c r="D369" s="141">
        <v>2118.4</v>
      </c>
      <c r="E369" s="140" t="s">
        <v>1125</v>
      </c>
      <c r="F369" s="140" t="s">
        <v>1126</v>
      </c>
      <c r="G369" s="140" t="s">
        <v>1143</v>
      </c>
      <c r="H369" s="140" t="s">
        <v>1083</v>
      </c>
    </row>
    <row r="370" spans="1:8" hidden="1">
      <c r="A370" s="140" t="s">
        <v>798</v>
      </c>
      <c r="B370" s="140">
        <v>103</v>
      </c>
      <c r="C370" s="141">
        <v>2115.7240000000002</v>
      </c>
      <c r="D370" s="141">
        <v>2118.4</v>
      </c>
      <c r="E370" s="140" t="s">
        <v>1125</v>
      </c>
      <c r="F370" s="140" t="s">
        <v>1127</v>
      </c>
      <c r="G370" s="140" t="s">
        <v>1143</v>
      </c>
      <c r="H370" s="140" t="s">
        <v>1083</v>
      </c>
    </row>
    <row r="371" spans="1:8" hidden="1">
      <c r="A371" s="140" t="s">
        <v>798</v>
      </c>
      <c r="B371" s="140">
        <v>103</v>
      </c>
      <c r="C371" s="141">
        <v>2118.4</v>
      </c>
      <c r="D371" s="141">
        <v>2122.431</v>
      </c>
      <c r="E371" s="140" t="s">
        <v>1147</v>
      </c>
      <c r="F371" s="140" t="s">
        <v>1128</v>
      </c>
      <c r="G371" s="140" t="s">
        <v>1143</v>
      </c>
      <c r="H371" s="140" t="s">
        <v>1083</v>
      </c>
    </row>
    <row r="372" spans="1:8" hidden="1">
      <c r="A372" s="140" t="s">
        <v>798</v>
      </c>
      <c r="B372" s="140">
        <v>103</v>
      </c>
      <c r="C372" s="141">
        <v>2122.431</v>
      </c>
      <c r="D372" s="141">
        <v>2128</v>
      </c>
      <c r="E372" s="140" t="s">
        <v>1148</v>
      </c>
      <c r="F372" s="140" t="s">
        <v>1129</v>
      </c>
      <c r="G372" s="140" t="s">
        <v>1143</v>
      </c>
      <c r="H372" s="140" t="s">
        <v>1083</v>
      </c>
    </row>
    <row r="373" spans="1:8" hidden="1">
      <c r="A373" s="140" t="s">
        <v>798</v>
      </c>
      <c r="B373" s="140">
        <v>103</v>
      </c>
      <c r="C373" s="141">
        <v>2128</v>
      </c>
      <c r="D373" s="141">
        <v>2151.7240000000002</v>
      </c>
      <c r="E373" s="140" t="s">
        <v>1130</v>
      </c>
      <c r="F373" s="140" t="s">
        <v>1131</v>
      </c>
      <c r="G373" s="140" t="s">
        <v>1143</v>
      </c>
      <c r="H373" s="140" t="s">
        <v>1083</v>
      </c>
    </row>
    <row r="374" spans="1:8" hidden="1">
      <c r="A374" s="140" t="s">
        <v>798</v>
      </c>
      <c r="B374" s="140">
        <v>103</v>
      </c>
      <c r="C374" s="141">
        <v>2151.7240000000002</v>
      </c>
      <c r="D374" s="141">
        <v>2154.395</v>
      </c>
      <c r="E374" s="140" t="s">
        <v>1132</v>
      </c>
      <c r="F374" s="140" t="s">
        <v>1133</v>
      </c>
      <c r="G374" s="140" t="s">
        <v>1143</v>
      </c>
      <c r="H374" s="140" t="s">
        <v>1083</v>
      </c>
    </row>
    <row r="375" spans="1:8" hidden="1">
      <c r="A375" s="140" t="s">
        <v>798</v>
      </c>
      <c r="B375" s="140">
        <v>103</v>
      </c>
      <c r="C375" s="141">
        <v>2151.7240000000002</v>
      </c>
      <c r="D375" s="141">
        <v>2154.395</v>
      </c>
      <c r="E375" s="140" t="s">
        <v>1132</v>
      </c>
      <c r="F375" s="140" t="s">
        <v>1134</v>
      </c>
      <c r="G375" s="140" t="s">
        <v>1143</v>
      </c>
      <c r="H375" s="140" t="s">
        <v>1083</v>
      </c>
    </row>
    <row r="376" spans="1:8" hidden="1">
      <c r="A376" s="140" t="s">
        <v>798</v>
      </c>
      <c r="B376" s="140">
        <v>103</v>
      </c>
      <c r="C376" s="141">
        <v>2154.395</v>
      </c>
      <c r="D376" s="141">
        <v>2175</v>
      </c>
      <c r="E376" s="140" t="s">
        <v>1149</v>
      </c>
      <c r="F376" s="140" t="s">
        <v>1135</v>
      </c>
      <c r="G376" s="140" t="s">
        <v>1143</v>
      </c>
      <c r="H376" s="140" t="s">
        <v>1083</v>
      </c>
    </row>
    <row r="377" spans="1:8" hidden="1">
      <c r="A377" s="140" t="s">
        <v>798</v>
      </c>
      <c r="B377" s="140">
        <v>103</v>
      </c>
      <c r="C377" s="141">
        <v>2175</v>
      </c>
      <c r="D377" s="141">
        <v>2196.5650000000001</v>
      </c>
      <c r="E377" s="140" t="s">
        <v>1136</v>
      </c>
      <c r="F377" s="140" t="s">
        <v>1137</v>
      </c>
      <c r="G377" s="140" t="s">
        <v>1143</v>
      </c>
      <c r="H377" s="140" t="s">
        <v>1083</v>
      </c>
    </row>
    <row r="378" spans="1:8" hidden="1">
      <c r="A378" s="140" t="s">
        <v>798</v>
      </c>
      <c r="B378" s="140">
        <v>103</v>
      </c>
      <c r="C378" s="141">
        <v>2196.5650000000001</v>
      </c>
      <c r="D378" s="141">
        <v>2199.4789999999998</v>
      </c>
      <c r="E378" s="140" t="s">
        <v>1138</v>
      </c>
      <c r="F378" s="140" t="s">
        <v>1139</v>
      </c>
      <c r="G378" s="140" t="s">
        <v>1143</v>
      </c>
      <c r="H378" s="140" t="s">
        <v>1083</v>
      </c>
    </row>
    <row r="379" spans="1:8" hidden="1">
      <c r="A379" s="140" t="s">
        <v>798</v>
      </c>
      <c r="B379" s="140">
        <v>103</v>
      </c>
      <c r="C379" s="141">
        <v>2196.5650000000001</v>
      </c>
      <c r="D379" s="141">
        <v>2199.4789999999998</v>
      </c>
      <c r="E379" s="140" t="s">
        <v>1138</v>
      </c>
      <c r="F379" s="140" t="s">
        <v>1140</v>
      </c>
      <c r="G379" s="140" t="s">
        <v>1143</v>
      </c>
      <c r="H379" s="140" t="s">
        <v>1083</v>
      </c>
    </row>
    <row r="380" spans="1:8" hidden="1">
      <c r="A380" s="140" t="s">
        <v>798</v>
      </c>
      <c r="B380" s="140">
        <v>103</v>
      </c>
      <c r="C380" s="141">
        <v>2199.4789999999998</v>
      </c>
      <c r="D380" s="141">
        <v>2203.627</v>
      </c>
      <c r="E380" s="140" t="s">
        <v>1141</v>
      </c>
      <c r="F380" s="140" t="s">
        <v>1142</v>
      </c>
      <c r="G380" s="140" t="s">
        <v>1143</v>
      </c>
      <c r="H380" s="140" t="s">
        <v>1083</v>
      </c>
    </row>
    <row r="381" spans="1:8" hidden="1">
      <c r="A381" s="140" t="s">
        <v>798</v>
      </c>
      <c r="B381" s="140">
        <v>102</v>
      </c>
      <c r="C381" s="141">
        <v>6.3E-2</v>
      </c>
      <c r="D381" s="141">
        <v>1.901</v>
      </c>
      <c r="E381" s="140" t="s">
        <v>1037</v>
      </c>
      <c r="F381" s="140" t="s">
        <v>1038</v>
      </c>
      <c r="G381" s="140" t="s">
        <v>1150</v>
      </c>
      <c r="H381" s="140" t="s">
        <v>1040</v>
      </c>
    </row>
    <row r="382" spans="1:8" hidden="1">
      <c r="A382" s="140" t="s">
        <v>798</v>
      </c>
      <c r="B382" s="140">
        <v>102</v>
      </c>
      <c r="C382" s="141">
        <v>6.3E-2</v>
      </c>
      <c r="D382" s="141">
        <v>1.901</v>
      </c>
      <c r="E382" s="140" t="s">
        <v>1037</v>
      </c>
      <c r="F382" s="140" t="s">
        <v>1041</v>
      </c>
      <c r="G382" s="140" t="s">
        <v>1150</v>
      </c>
      <c r="H382" s="140" t="s">
        <v>1040</v>
      </c>
    </row>
    <row r="383" spans="1:8" hidden="1">
      <c r="A383" s="140" t="s">
        <v>798</v>
      </c>
      <c r="B383" s="140">
        <v>102</v>
      </c>
      <c r="C383" s="141">
        <v>1.901</v>
      </c>
      <c r="D383" s="141">
        <v>44.243000000000002</v>
      </c>
      <c r="E383" s="140" t="s">
        <v>1151</v>
      </c>
      <c r="F383" s="140" t="s">
        <v>1043</v>
      </c>
      <c r="G383" s="140" t="s">
        <v>1150</v>
      </c>
      <c r="H383" s="140" t="s">
        <v>1040</v>
      </c>
    </row>
    <row r="384" spans="1:8" hidden="1">
      <c r="A384" s="140" t="s">
        <v>798</v>
      </c>
      <c r="B384" s="140">
        <v>102</v>
      </c>
      <c r="C384" s="141">
        <v>44.243000000000002</v>
      </c>
      <c r="D384" s="141">
        <v>46.752000000000002</v>
      </c>
      <c r="E384" s="140" t="s">
        <v>1044</v>
      </c>
      <c r="F384" s="140" t="s">
        <v>1045</v>
      </c>
      <c r="G384" s="140" t="s">
        <v>1150</v>
      </c>
      <c r="H384" s="140" t="s">
        <v>1040</v>
      </c>
    </row>
    <row r="385" spans="1:8" hidden="1">
      <c r="A385" s="140" t="s">
        <v>798</v>
      </c>
      <c r="B385" s="140">
        <v>102</v>
      </c>
      <c r="C385" s="141">
        <v>46.752000000000002</v>
      </c>
      <c r="D385" s="141">
        <v>50.84</v>
      </c>
      <c r="E385" s="140" t="s">
        <v>1046</v>
      </c>
      <c r="F385" s="140" t="s">
        <v>1047</v>
      </c>
      <c r="G385" s="140" t="s">
        <v>1150</v>
      </c>
      <c r="H385" s="140" t="s">
        <v>1040</v>
      </c>
    </row>
    <row r="386" spans="1:8" hidden="1">
      <c r="A386" s="140" t="s">
        <v>798</v>
      </c>
      <c r="B386" s="140">
        <v>102</v>
      </c>
      <c r="C386" s="141">
        <v>50.84</v>
      </c>
      <c r="D386" s="141">
        <v>52.296999999999997</v>
      </c>
      <c r="E386" s="140" t="s">
        <v>1152</v>
      </c>
      <c r="F386" s="140" t="s">
        <v>1049</v>
      </c>
      <c r="G386" s="140" t="s">
        <v>1150</v>
      </c>
      <c r="H386" s="140" t="s">
        <v>1040</v>
      </c>
    </row>
    <row r="387" spans="1:8" hidden="1">
      <c r="A387" s="140" t="s">
        <v>798</v>
      </c>
      <c r="B387" s="140">
        <v>103</v>
      </c>
      <c r="C387" s="141">
        <v>1524.9829999999999</v>
      </c>
      <c r="D387" s="141">
        <v>1527.52</v>
      </c>
      <c r="E387" s="140" t="s">
        <v>1050</v>
      </c>
      <c r="F387" s="140" t="s">
        <v>1051</v>
      </c>
      <c r="G387" s="140" t="s">
        <v>1143</v>
      </c>
      <c r="H387" s="140" t="s">
        <v>1040</v>
      </c>
    </row>
    <row r="388" spans="1:8" hidden="1">
      <c r="A388" s="140" t="s">
        <v>798</v>
      </c>
      <c r="B388" s="140">
        <v>103</v>
      </c>
      <c r="C388" s="141">
        <v>1525.184</v>
      </c>
      <c r="D388" s="141">
        <v>1527.52</v>
      </c>
      <c r="E388" s="140" t="s">
        <v>1050</v>
      </c>
      <c r="F388" s="140" t="s">
        <v>1053</v>
      </c>
      <c r="G388" s="140" t="s">
        <v>1143</v>
      </c>
      <c r="H388" s="140" t="s">
        <v>1040</v>
      </c>
    </row>
    <row r="389" spans="1:8" hidden="1">
      <c r="A389" s="140" t="s">
        <v>798</v>
      </c>
      <c r="B389" s="140">
        <v>103</v>
      </c>
      <c r="C389" s="141">
        <v>1527.52</v>
      </c>
      <c r="D389" s="141">
        <v>1538.921</v>
      </c>
      <c r="E389" s="140" t="s">
        <v>1054</v>
      </c>
      <c r="F389" s="140" t="s">
        <v>1055</v>
      </c>
      <c r="G389" s="140" t="s">
        <v>1143</v>
      </c>
      <c r="H389" s="140" t="s">
        <v>1040</v>
      </c>
    </row>
    <row r="390" spans="1:8" hidden="1">
      <c r="A390" s="140" t="s">
        <v>798</v>
      </c>
      <c r="B390" s="140">
        <v>103</v>
      </c>
      <c r="C390" s="141">
        <v>1538.921</v>
      </c>
      <c r="D390" s="141">
        <v>1541.0340000000001</v>
      </c>
      <c r="E390" s="140" t="s">
        <v>1056</v>
      </c>
      <c r="F390" s="140" t="s">
        <v>1057</v>
      </c>
      <c r="G390" s="140" t="s">
        <v>1143</v>
      </c>
      <c r="H390" s="140" t="s">
        <v>1040</v>
      </c>
    </row>
    <row r="391" spans="1:8" hidden="1">
      <c r="A391" s="140" t="s">
        <v>798</v>
      </c>
      <c r="B391" s="140">
        <v>103</v>
      </c>
      <c r="C391" s="141">
        <v>1541.0340000000001</v>
      </c>
      <c r="D391" s="141">
        <v>1585.672</v>
      </c>
      <c r="E391" s="140" t="s">
        <v>1058</v>
      </c>
      <c r="F391" s="140" t="s">
        <v>1059</v>
      </c>
      <c r="G391" s="140" t="s">
        <v>1143</v>
      </c>
      <c r="H391" s="140" t="s">
        <v>1040</v>
      </c>
    </row>
    <row r="392" spans="1:8" hidden="1">
      <c r="A392" s="140" t="s">
        <v>798</v>
      </c>
      <c r="B392" s="140">
        <v>103</v>
      </c>
      <c r="C392" s="141">
        <v>1585.672</v>
      </c>
      <c r="D392" s="141">
        <v>1587.8</v>
      </c>
      <c r="E392" s="140" t="s">
        <v>1060</v>
      </c>
      <c r="F392" s="140" t="s">
        <v>1061</v>
      </c>
      <c r="G392" s="140" t="s">
        <v>1143</v>
      </c>
      <c r="H392" s="140" t="s">
        <v>1040</v>
      </c>
    </row>
    <row r="393" spans="1:8" hidden="1">
      <c r="A393" s="140" t="s">
        <v>798</v>
      </c>
      <c r="B393" s="140">
        <v>103</v>
      </c>
      <c r="C393" s="141">
        <v>1585.672</v>
      </c>
      <c r="D393" s="141">
        <v>1587.8</v>
      </c>
      <c r="E393" s="140" t="s">
        <v>1060</v>
      </c>
      <c r="F393" s="140" t="s">
        <v>1062</v>
      </c>
      <c r="G393" s="140" t="s">
        <v>1143</v>
      </c>
      <c r="H393" s="140" t="s">
        <v>1040</v>
      </c>
    </row>
    <row r="394" spans="1:8" hidden="1">
      <c r="A394" s="140" t="s">
        <v>798</v>
      </c>
      <c r="B394" s="140">
        <v>103</v>
      </c>
      <c r="C394" s="141">
        <v>1587.8</v>
      </c>
      <c r="D394" s="141">
        <v>1643.8</v>
      </c>
      <c r="E394" s="140" t="s">
        <v>1063</v>
      </c>
      <c r="F394" s="140" t="s">
        <v>1064</v>
      </c>
      <c r="G394" s="140" t="s">
        <v>1143</v>
      </c>
      <c r="H394" s="140" t="s">
        <v>1040</v>
      </c>
    </row>
    <row r="395" spans="1:8" hidden="1">
      <c r="A395" s="140" t="s">
        <v>798</v>
      </c>
      <c r="B395" s="140">
        <v>103</v>
      </c>
      <c r="C395" s="141">
        <v>1643.8</v>
      </c>
      <c r="D395" s="141">
        <v>1645.895</v>
      </c>
      <c r="E395" s="140" t="s">
        <v>1065</v>
      </c>
      <c r="F395" s="140" t="s">
        <v>1066</v>
      </c>
      <c r="G395" s="140" t="s">
        <v>1143</v>
      </c>
      <c r="H395" s="140" t="s">
        <v>1040</v>
      </c>
    </row>
    <row r="396" spans="1:8" hidden="1">
      <c r="A396" s="140" t="s">
        <v>798</v>
      </c>
      <c r="B396" s="140">
        <v>103</v>
      </c>
      <c r="C396" s="141">
        <v>1643.8</v>
      </c>
      <c r="D396" s="141">
        <v>1645.895</v>
      </c>
      <c r="E396" s="140" t="s">
        <v>1065</v>
      </c>
      <c r="F396" s="140" t="s">
        <v>1067</v>
      </c>
      <c r="G396" s="140" t="s">
        <v>1143</v>
      </c>
      <c r="H396" s="140" t="s">
        <v>1040</v>
      </c>
    </row>
    <row r="397" spans="1:8" hidden="1">
      <c r="A397" s="140" t="s">
        <v>798</v>
      </c>
      <c r="B397" s="140">
        <v>103</v>
      </c>
      <c r="C397" s="141">
        <v>1645.895</v>
      </c>
      <c r="D397" s="141">
        <v>1724.2860000000001</v>
      </c>
      <c r="E397" s="140" t="s">
        <v>1068</v>
      </c>
      <c r="F397" s="140" t="s">
        <v>1069</v>
      </c>
      <c r="G397" s="140" t="s">
        <v>1143</v>
      </c>
      <c r="H397" s="140" t="s">
        <v>1040</v>
      </c>
    </row>
    <row r="398" spans="1:8" hidden="1">
      <c r="A398" s="140" t="s">
        <v>798</v>
      </c>
      <c r="B398" s="140">
        <v>103</v>
      </c>
      <c r="C398" s="141">
        <v>1724.2860000000001</v>
      </c>
      <c r="D398" s="141">
        <v>1726.242</v>
      </c>
      <c r="E398" s="140" t="s">
        <v>1070</v>
      </c>
      <c r="F398" s="140" t="s">
        <v>1071</v>
      </c>
      <c r="G398" s="140" t="s">
        <v>1143</v>
      </c>
      <c r="H398" s="140" t="s">
        <v>1040</v>
      </c>
    </row>
    <row r="399" spans="1:8" hidden="1">
      <c r="A399" s="140" t="s">
        <v>798</v>
      </c>
      <c r="B399" s="140">
        <v>103</v>
      </c>
      <c r="C399" s="141">
        <v>1724.2860000000001</v>
      </c>
      <c r="D399" s="141">
        <v>1726.242</v>
      </c>
      <c r="E399" s="140" t="s">
        <v>1070</v>
      </c>
      <c r="F399" s="140" t="s">
        <v>1072</v>
      </c>
      <c r="G399" s="140" t="s">
        <v>1143</v>
      </c>
      <c r="H399" s="140" t="s">
        <v>1040</v>
      </c>
    </row>
    <row r="400" spans="1:8" hidden="1">
      <c r="A400" s="140" t="s">
        <v>798</v>
      </c>
      <c r="B400" s="140">
        <v>103</v>
      </c>
      <c r="C400" s="141">
        <v>1726.242</v>
      </c>
      <c r="D400" s="141">
        <v>1803.5129999999999</v>
      </c>
      <c r="E400" s="140" t="s">
        <v>1073</v>
      </c>
      <c r="F400" s="140" t="s">
        <v>1074</v>
      </c>
      <c r="G400" s="140" t="s">
        <v>1143</v>
      </c>
      <c r="H400" s="140" t="s">
        <v>1040</v>
      </c>
    </row>
    <row r="401" spans="1:8" hidden="1">
      <c r="A401" s="140" t="s">
        <v>798</v>
      </c>
      <c r="B401" s="140">
        <v>103</v>
      </c>
      <c r="C401" s="141">
        <v>1803.5129999999999</v>
      </c>
      <c r="D401" s="141">
        <v>1806.6489999999999</v>
      </c>
      <c r="E401" s="140" t="s">
        <v>1075</v>
      </c>
      <c r="F401" s="140" t="s">
        <v>1076</v>
      </c>
      <c r="G401" s="140" t="s">
        <v>1143</v>
      </c>
      <c r="H401" s="140" t="s">
        <v>1040</v>
      </c>
    </row>
    <row r="402" spans="1:8" hidden="1">
      <c r="A402" s="140" t="s">
        <v>798</v>
      </c>
      <c r="B402" s="140">
        <v>103</v>
      </c>
      <c r="C402" s="141">
        <v>1803.5129999999999</v>
      </c>
      <c r="D402" s="141">
        <v>1806.6489999999999</v>
      </c>
      <c r="E402" s="140" t="s">
        <v>1075</v>
      </c>
      <c r="F402" s="140" t="s">
        <v>1077</v>
      </c>
      <c r="G402" s="140" t="s">
        <v>1143</v>
      </c>
      <c r="H402" s="140" t="s">
        <v>1040</v>
      </c>
    </row>
    <row r="403" spans="1:8" hidden="1">
      <c r="A403" s="140" t="s">
        <v>798</v>
      </c>
      <c r="B403" s="140">
        <v>103</v>
      </c>
      <c r="C403" s="141">
        <v>1806.6489999999999</v>
      </c>
      <c r="D403" s="141">
        <v>1813.345</v>
      </c>
      <c r="E403" s="140" t="s">
        <v>1153</v>
      </c>
      <c r="F403" s="140" t="s">
        <v>1078</v>
      </c>
      <c r="G403" s="140" t="s">
        <v>1143</v>
      </c>
      <c r="H403" s="140" t="s">
        <v>1040</v>
      </c>
    </row>
    <row r="404" spans="1:8" hidden="1">
      <c r="A404" s="140" t="s">
        <v>798</v>
      </c>
      <c r="B404" s="140">
        <v>103</v>
      </c>
      <c r="C404" s="141">
        <v>1813.345</v>
      </c>
      <c r="D404" s="141">
        <v>1822.8620000000001</v>
      </c>
      <c r="E404" s="140" t="s">
        <v>1079</v>
      </c>
      <c r="F404" s="140" t="s">
        <v>1080</v>
      </c>
      <c r="G404" s="140" t="s">
        <v>1143</v>
      </c>
      <c r="H404" s="140" t="s">
        <v>1040</v>
      </c>
    </row>
    <row r="405" spans="1:8" hidden="1">
      <c r="A405" s="140" t="s">
        <v>798</v>
      </c>
      <c r="B405" s="140">
        <v>97</v>
      </c>
      <c r="C405" s="141">
        <v>2.1339999999999999</v>
      </c>
      <c r="D405" s="141">
        <v>3</v>
      </c>
      <c r="E405" s="140" t="s">
        <v>935</v>
      </c>
      <c r="F405" s="140" t="s">
        <v>936</v>
      </c>
      <c r="G405" s="140" t="s">
        <v>937</v>
      </c>
      <c r="H405" s="140" t="s">
        <v>802</v>
      </c>
    </row>
    <row r="406" spans="1:8" hidden="1">
      <c r="A406" s="140" t="s">
        <v>798</v>
      </c>
      <c r="B406" s="140">
        <v>97</v>
      </c>
      <c r="C406" s="141">
        <v>3</v>
      </c>
      <c r="D406" s="141">
        <v>5.0049999999999999</v>
      </c>
      <c r="E406" s="140" t="s">
        <v>938</v>
      </c>
      <c r="F406" s="140" t="s">
        <v>939</v>
      </c>
      <c r="G406" s="140" t="s">
        <v>937</v>
      </c>
      <c r="H406" s="140" t="s">
        <v>802</v>
      </c>
    </row>
    <row r="407" spans="1:8" hidden="1">
      <c r="A407" s="140" t="s">
        <v>798</v>
      </c>
      <c r="B407" s="140">
        <v>97</v>
      </c>
      <c r="C407" s="141">
        <v>5.0049999999999999</v>
      </c>
      <c r="D407" s="141">
        <v>6.5170000000000003</v>
      </c>
      <c r="E407" s="140" t="s">
        <v>938</v>
      </c>
      <c r="F407" s="140" t="s">
        <v>940</v>
      </c>
      <c r="G407" s="140" t="s">
        <v>937</v>
      </c>
      <c r="H407" s="140" t="s">
        <v>802</v>
      </c>
    </row>
    <row r="408" spans="1:8" hidden="1">
      <c r="A408" s="140" t="s">
        <v>798</v>
      </c>
      <c r="B408" s="140">
        <v>97</v>
      </c>
      <c r="C408" s="141">
        <v>6.5170000000000003</v>
      </c>
      <c r="D408" s="141">
        <v>9.1470000000000002</v>
      </c>
      <c r="E408" s="140" t="s">
        <v>941</v>
      </c>
      <c r="F408" s="140" t="s">
        <v>942</v>
      </c>
      <c r="G408" s="140" t="s">
        <v>937</v>
      </c>
      <c r="H408" s="140" t="s">
        <v>802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zoomScaleNormal="100" workbookViewId="0">
      <pane xSplit="6" topLeftCell="BJ9" activePane="topRight" state="frozen"/>
      <selection pane="topRight" activeCell="C178" sqref="C1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1154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1155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1156</v>
      </c>
      <c r="BI1" s="234"/>
      <c r="BJ1" s="234"/>
      <c r="BK1" s="234"/>
      <c r="BL1" s="43"/>
      <c r="BM1" s="232" t="s">
        <v>1157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1158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1159</v>
      </c>
      <c r="T2" s="17"/>
      <c r="U2" s="66"/>
      <c r="V2" s="144"/>
      <c r="W2" s="19"/>
      <c r="X2" s="17"/>
      <c r="Y2" s="18"/>
      <c r="Z2" s="2"/>
      <c r="AA2" s="121" t="s">
        <v>1160</v>
      </c>
      <c r="AB2" s="17"/>
      <c r="AC2" s="17"/>
      <c r="AD2" s="17"/>
      <c r="AE2" s="61"/>
      <c r="AF2" s="61"/>
      <c r="AG2" s="73"/>
      <c r="AH2" s="3"/>
      <c r="AI2" s="233" t="s">
        <v>1158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1161</v>
      </c>
      <c r="AT2" s="235"/>
      <c r="AU2" s="235"/>
      <c r="AV2" s="235"/>
      <c r="AW2" s="235"/>
      <c r="AX2" s="235"/>
      <c r="AY2" s="235"/>
      <c r="AZ2" s="4"/>
      <c r="BA2" s="231" t="s">
        <v>1162</v>
      </c>
      <c r="BB2" s="231"/>
      <c r="BC2" s="233" t="s">
        <v>1159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1163</v>
      </c>
      <c r="G3" s="48"/>
      <c r="H3" s="47" t="s">
        <v>1164</v>
      </c>
      <c r="I3" s="49"/>
      <c r="J3" s="49"/>
      <c r="K3" s="49"/>
      <c r="L3" s="62"/>
      <c r="M3" s="49"/>
      <c r="N3" s="67"/>
      <c r="O3" s="47" t="s">
        <v>1161</v>
      </c>
      <c r="P3" s="48"/>
      <c r="Q3" s="65" t="s">
        <v>1165</v>
      </c>
      <c r="R3" s="48"/>
      <c r="S3" s="47" t="s">
        <v>1166</v>
      </c>
      <c r="T3" s="49"/>
      <c r="U3" s="67"/>
      <c r="V3" s="145"/>
      <c r="W3" s="50" t="s">
        <v>1167</v>
      </c>
      <c r="X3" s="51"/>
      <c r="Y3" s="52"/>
      <c r="Z3" s="53"/>
      <c r="AA3" s="122" t="s">
        <v>1168</v>
      </c>
      <c r="AB3" s="54"/>
      <c r="AC3" s="54"/>
      <c r="AD3" s="55"/>
      <c r="AE3" s="70" t="s">
        <v>1169</v>
      </c>
      <c r="AF3" s="72"/>
      <c r="AG3" s="74"/>
      <c r="AH3" s="56"/>
      <c r="AI3" s="231" t="s">
        <v>1163</v>
      </c>
      <c r="AJ3" s="231"/>
      <c r="AK3" s="231" t="s">
        <v>1164</v>
      </c>
      <c r="AL3" s="231"/>
      <c r="AM3" s="231"/>
      <c r="AN3" s="231"/>
      <c r="AO3" s="231"/>
      <c r="AP3" s="231"/>
      <c r="AQ3" s="231"/>
      <c r="AR3" s="160"/>
      <c r="AS3" s="236" t="s">
        <v>1170</v>
      </c>
      <c r="AT3" s="236"/>
      <c r="AU3" s="236" t="s">
        <v>1171</v>
      </c>
      <c r="AV3" s="236"/>
      <c r="AW3" s="236" t="s">
        <v>1172</v>
      </c>
      <c r="AX3" s="236"/>
      <c r="AY3" s="57" t="s">
        <v>1173</v>
      </c>
      <c r="AZ3" s="57"/>
      <c r="BA3" s="231"/>
      <c r="BB3" s="231"/>
      <c r="BC3" s="231" t="s">
        <v>1166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1174</v>
      </c>
      <c r="BN3" s="232"/>
      <c r="BO3" s="232"/>
      <c r="BP3" s="232"/>
      <c r="BQ3" s="232" t="s">
        <v>183</v>
      </c>
      <c r="BR3" s="232"/>
      <c r="BS3" s="232"/>
      <c r="BT3" s="156"/>
    </row>
    <row r="4" spans="1:72" s="6" customFormat="1" ht="14.25" customHeight="1">
      <c r="A4" s="36" t="s">
        <v>1175</v>
      </c>
      <c r="B4" s="37" t="s">
        <v>1176</v>
      </c>
      <c r="C4" s="38" t="s">
        <v>1175</v>
      </c>
      <c r="D4" s="39" t="s">
        <v>1177</v>
      </c>
      <c r="E4" s="40"/>
      <c r="F4" s="39" t="s">
        <v>1177</v>
      </c>
      <c r="G4" s="36" t="s">
        <v>1175</v>
      </c>
      <c r="H4" s="37" t="s">
        <v>1176</v>
      </c>
      <c r="I4" s="37" t="s">
        <v>1176</v>
      </c>
      <c r="J4" s="37" t="s">
        <v>1176</v>
      </c>
      <c r="K4" s="37" t="s">
        <v>1176</v>
      </c>
      <c r="L4" s="63" t="s">
        <v>1176</v>
      </c>
      <c r="M4" s="37" t="s">
        <v>1176</v>
      </c>
      <c r="N4" s="113" t="s">
        <v>1176</v>
      </c>
      <c r="O4" s="37" t="s">
        <v>1176</v>
      </c>
      <c r="P4" s="37" t="s">
        <v>1176</v>
      </c>
      <c r="Q4" s="63" t="s">
        <v>1176</v>
      </c>
      <c r="R4" s="36" t="s">
        <v>1175</v>
      </c>
      <c r="S4" s="39" t="s">
        <v>1177</v>
      </c>
      <c r="T4" s="39" t="s">
        <v>1177</v>
      </c>
      <c r="U4" s="68" t="s">
        <v>1175</v>
      </c>
      <c r="V4" s="146" t="s">
        <v>1176</v>
      </c>
      <c r="W4" s="41" t="s">
        <v>1176</v>
      </c>
      <c r="X4" s="39" t="s">
        <v>1177</v>
      </c>
      <c r="Y4" s="39" t="s">
        <v>1177</v>
      </c>
      <c r="Z4" s="39" t="s">
        <v>1177</v>
      </c>
      <c r="AA4" s="63" t="s">
        <v>1176</v>
      </c>
      <c r="AB4" s="39" t="s">
        <v>1177</v>
      </c>
      <c r="AC4" s="39" t="s">
        <v>1177</v>
      </c>
      <c r="AD4" s="37" t="s">
        <v>1176</v>
      </c>
      <c r="AE4" s="63" t="s">
        <v>1176</v>
      </c>
      <c r="AF4" s="63" t="s">
        <v>1176</v>
      </c>
      <c r="AG4" s="63" t="s">
        <v>1176</v>
      </c>
      <c r="AH4" s="42"/>
      <c r="AI4" s="131" t="s">
        <v>1177</v>
      </c>
      <c r="AJ4" s="36" t="s">
        <v>1175</v>
      </c>
      <c r="AK4" s="113" t="s">
        <v>1176</v>
      </c>
      <c r="AL4" s="113" t="s">
        <v>1176</v>
      </c>
      <c r="AM4" s="113" t="s">
        <v>1176</v>
      </c>
      <c r="AN4" s="113" t="s">
        <v>1176</v>
      </c>
      <c r="AO4" s="37" t="s">
        <v>1176</v>
      </c>
      <c r="AP4" s="37" t="s">
        <v>1176</v>
      </c>
      <c r="AQ4" s="37" t="s">
        <v>1176</v>
      </c>
      <c r="AR4" s="161" t="s">
        <v>1176</v>
      </c>
      <c r="AS4" s="161" t="s">
        <v>1176</v>
      </c>
      <c r="AT4" s="161" t="s">
        <v>1176</v>
      </c>
      <c r="AU4" s="161" t="s">
        <v>1176</v>
      </c>
      <c r="AV4" s="161" t="s">
        <v>1176</v>
      </c>
      <c r="AW4" s="161" t="s">
        <v>1176</v>
      </c>
      <c r="AX4" s="37" t="s">
        <v>1176</v>
      </c>
      <c r="AY4" s="36" t="s">
        <v>1175</v>
      </c>
      <c r="AZ4" s="39" t="s">
        <v>1177</v>
      </c>
      <c r="BA4" s="37" t="s">
        <v>1176</v>
      </c>
      <c r="BB4" s="36" t="s">
        <v>1175</v>
      </c>
      <c r="BC4" s="39" t="s">
        <v>1177</v>
      </c>
      <c r="BD4" s="39" t="s">
        <v>1177</v>
      </c>
      <c r="BE4" s="36" t="s">
        <v>1175</v>
      </c>
      <c r="BF4" s="37" t="s">
        <v>1176</v>
      </c>
      <c r="BG4" s="43" t="s">
        <v>1178</v>
      </c>
      <c r="BH4" s="37" t="s">
        <v>1176</v>
      </c>
      <c r="BI4" s="37" t="s">
        <v>1176</v>
      </c>
      <c r="BJ4" s="197" t="s">
        <v>1176</v>
      </c>
      <c r="BK4" s="37" t="s">
        <v>1176</v>
      </c>
      <c r="BL4" s="43" t="s">
        <v>1178</v>
      </c>
      <c r="BM4" s="39" t="s">
        <v>1177</v>
      </c>
      <c r="BN4" s="39" t="s">
        <v>1177</v>
      </c>
      <c r="BO4" s="39" t="s">
        <v>1177</v>
      </c>
      <c r="BP4" s="37" t="s">
        <v>1176</v>
      </c>
      <c r="BQ4" s="36" t="s">
        <v>1175</v>
      </c>
      <c r="BR4" s="36" t="s">
        <v>1175</v>
      </c>
      <c r="BS4" s="36" t="s">
        <v>1175</v>
      </c>
      <c r="BT4" s="132"/>
    </row>
    <row r="5" spans="1:72" s="155" customFormat="1" ht="14.25" customHeight="1">
      <c r="A5" s="153" t="s">
        <v>1179</v>
      </c>
      <c r="B5" s="153" t="s">
        <v>1180</v>
      </c>
      <c r="C5" s="172" t="s">
        <v>1181</v>
      </c>
      <c r="D5" s="154" t="s">
        <v>1182</v>
      </c>
      <c r="E5" s="154" t="s">
        <v>1183</v>
      </c>
      <c r="F5" s="154" t="s">
        <v>1184</v>
      </c>
      <c r="G5" s="154" t="s">
        <v>1185</v>
      </c>
      <c r="H5" s="154" t="s">
        <v>1186</v>
      </c>
      <c r="I5" s="154" t="s">
        <v>1187</v>
      </c>
      <c r="J5" s="154" t="s">
        <v>566</v>
      </c>
      <c r="K5" s="154" t="s">
        <v>1188</v>
      </c>
      <c r="L5" s="154" t="s">
        <v>1189</v>
      </c>
      <c r="M5" s="154" t="s">
        <v>1190</v>
      </c>
      <c r="N5" s="179" t="s">
        <v>569</v>
      </c>
      <c r="O5" s="154" t="s">
        <v>1191</v>
      </c>
      <c r="P5" s="154" t="s">
        <v>1192</v>
      </c>
      <c r="Q5" s="172" t="s">
        <v>1193</v>
      </c>
      <c r="R5" s="154" t="s">
        <v>1194</v>
      </c>
      <c r="S5" s="154" t="s">
        <v>1195</v>
      </c>
      <c r="T5" s="154" t="s">
        <v>1196</v>
      </c>
      <c r="U5" s="173" t="s">
        <v>5</v>
      </c>
      <c r="V5" s="154" t="s">
        <v>1197</v>
      </c>
      <c r="W5" s="198" t="s">
        <v>1198</v>
      </c>
      <c r="X5" s="154" t="s">
        <v>1199</v>
      </c>
      <c r="Y5" s="154" t="s">
        <v>1200</v>
      </c>
      <c r="Z5" s="154" t="s">
        <v>30</v>
      </c>
      <c r="AA5" s="172" t="s">
        <v>1201</v>
      </c>
      <c r="AB5" s="154" t="s">
        <v>1202</v>
      </c>
      <c r="AC5" s="154" t="s">
        <v>1203</v>
      </c>
      <c r="AD5" s="154" t="s">
        <v>1204</v>
      </c>
      <c r="AE5" s="172" t="s">
        <v>1205</v>
      </c>
      <c r="AF5" s="172" t="s">
        <v>1206</v>
      </c>
      <c r="AG5" s="172" t="s">
        <v>1207</v>
      </c>
      <c r="AH5" s="154" t="s">
        <v>1208</v>
      </c>
      <c r="AI5" s="154" t="s">
        <v>1209</v>
      </c>
      <c r="AJ5" s="154" t="s">
        <v>1210</v>
      </c>
      <c r="AK5" s="173" t="s">
        <v>1211</v>
      </c>
      <c r="AL5" s="173" t="s">
        <v>1212</v>
      </c>
      <c r="AM5" s="173" t="s">
        <v>1213</v>
      </c>
      <c r="AN5" s="173" t="s">
        <v>1214</v>
      </c>
      <c r="AO5" s="154" t="s">
        <v>1215</v>
      </c>
      <c r="AP5" s="154" t="s">
        <v>1216</v>
      </c>
      <c r="AQ5" s="154" t="s">
        <v>1217</v>
      </c>
      <c r="AR5" s="174" t="s">
        <v>1218</v>
      </c>
      <c r="AS5" s="174" t="s">
        <v>1219</v>
      </c>
      <c r="AT5" s="174" t="s">
        <v>1220</v>
      </c>
      <c r="AU5" s="174" t="s">
        <v>1221</v>
      </c>
      <c r="AV5" s="174" t="s">
        <v>1222</v>
      </c>
      <c r="AW5" s="174" t="s">
        <v>1223</v>
      </c>
      <c r="AX5" s="154" t="s">
        <v>1224</v>
      </c>
      <c r="AY5" s="154" t="s">
        <v>1173</v>
      </c>
      <c r="AZ5" s="154" t="s">
        <v>1225</v>
      </c>
      <c r="BA5" s="154" t="s">
        <v>1226</v>
      </c>
      <c r="BB5" s="154" t="s">
        <v>1227</v>
      </c>
      <c r="BC5" s="154" t="s">
        <v>1228</v>
      </c>
      <c r="BD5" s="154" t="s">
        <v>1229</v>
      </c>
      <c r="BE5" s="154" t="s">
        <v>1230</v>
      </c>
      <c r="BF5" s="154" t="s">
        <v>1231</v>
      </c>
      <c r="BG5" s="154" t="s">
        <v>1232</v>
      </c>
      <c r="BH5" s="154" t="s">
        <v>1233</v>
      </c>
      <c r="BI5" s="154" t="s">
        <v>1234</v>
      </c>
      <c r="BJ5" s="154" t="s">
        <v>1235</v>
      </c>
      <c r="BK5" s="154" t="s">
        <v>1236</v>
      </c>
      <c r="BL5" s="154" t="s">
        <v>1237</v>
      </c>
      <c r="BM5" s="154" t="s">
        <v>1238</v>
      </c>
      <c r="BN5" s="154" t="s">
        <v>1239</v>
      </c>
      <c r="BO5" s="154" t="s">
        <v>1240</v>
      </c>
      <c r="BP5" s="154" t="s">
        <v>1241</v>
      </c>
      <c r="BQ5" s="154" t="s">
        <v>1242</v>
      </c>
      <c r="BR5" s="154" t="s">
        <v>1243</v>
      </c>
      <c r="BS5" s="154" t="s">
        <v>1244</v>
      </c>
      <c r="BT5" s="132" t="s">
        <v>1245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34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240</v>
      </c>
      <c r="E7" s="185">
        <v>388</v>
      </c>
      <c r="F7" s="134" t="s">
        <v>139</v>
      </c>
      <c r="G7" s="8" t="str">
        <f>IF(D7="","*",VLOOKUP(F7,BS_ATIVIDADE[#All],3,FALSE))</f>
        <v>MECANIZAÇÃO - SOCADORA</v>
      </c>
      <c r="H7" s="135" t="s">
        <v>766</v>
      </c>
      <c r="I7" s="135" t="s">
        <v>766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1246</v>
      </c>
      <c r="W7" s="135" t="s">
        <v>1247</v>
      </c>
      <c r="X7" s="152" t="s">
        <v>400</v>
      </c>
      <c r="Y7" s="129"/>
      <c r="Z7" s="129"/>
      <c r="AA7" s="71">
        <v>1</v>
      </c>
      <c r="AB7" s="59" t="s">
        <v>392</v>
      </c>
      <c r="AC7" s="59" t="s">
        <v>387</v>
      </c>
      <c r="AD7" s="135">
        <v>0.29166666666666669</v>
      </c>
      <c r="AE7" s="71">
        <v>6236</v>
      </c>
      <c r="AF7" s="71">
        <v>6636</v>
      </c>
      <c r="AG7" s="71" t="s">
        <v>34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1248</v>
      </c>
      <c r="BK7" s="14" t="s">
        <v>1248</v>
      </c>
      <c r="BL7" s="13"/>
      <c r="BM7" s="12" t="s">
        <v>416</v>
      </c>
      <c r="BN7" s="12" t="s">
        <v>447</v>
      </c>
      <c r="BO7" s="130" t="s">
        <v>505</v>
      </c>
      <c r="BP7" s="14" t="s">
        <v>1248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206</v>
      </c>
      <c r="E8" s="185">
        <v>397</v>
      </c>
      <c r="F8" s="134" t="s">
        <v>165</v>
      </c>
      <c r="G8" s="8" t="str">
        <f>IF(D8="","*",VLOOKUP(F8,BS_ATIVIDADE[#All],3,FALSE))</f>
        <v>MODERNIZAÇÃO</v>
      </c>
      <c r="H8" s="135" t="s">
        <v>643</v>
      </c>
      <c r="I8" s="135" t="s">
        <v>643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1249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1250</v>
      </c>
      <c r="W8" s="135" t="s">
        <v>1251</v>
      </c>
      <c r="X8" s="152" t="s">
        <v>400</v>
      </c>
      <c r="Y8" s="129"/>
      <c r="Z8" s="129"/>
      <c r="AA8" s="71">
        <v>1</v>
      </c>
      <c r="AB8" s="59" t="s">
        <v>392</v>
      </c>
      <c r="AC8" s="59" t="s">
        <v>387</v>
      </c>
      <c r="AD8" s="135">
        <v>0.29166666666666669</v>
      </c>
      <c r="AE8" s="71">
        <v>6248</v>
      </c>
      <c r="AF8" s="71" t="s">
        <v>34</v>
      </c>
      <c r="AG8" s="71" t="s">
        <v>34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1252</v>
      </c>
      <c r="BK8" s="14" t="s">
        <v>1252</v>
      </c>
      <c r="BL8" s="13"/>
      <c r="BM8" s="12" t="s">
        <v>419</v>
      </c>
      <c r="BN8" s="12" t="s">
        <v>449</v>
      </c>
      <c r="BO8" s="130" t="s">
        <v>550</v>
      </c>
      <c r="BP8" s="14" t="s">
        <v>1252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262</v>
      </c>
      <c r="E9" s="185">
        <v>400</v>
      </c>
      <c r="F9" s="134" t="s">
        <v>123</v>
      </c>
      <c r="G9" s="8" t="str">
        <f>IF(D9="","*",VLOOKUP(F9,BS_ATIVIDADE[#All],3,FALSE))</f>
        <v>MECANIZAÇÃO - DOL</v>
      </c>
      <c r="H9" s="135" t="s">
        <v>619</v>
      </c>
      <c r="I9" s="135" t="s">
        <v>617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1253</v>
      </c>
      <c r="W9" s="206" t="s">
        <v>1254</v>
      </c>
      <c r="X9" s="152" t="s">
        <v>400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1255</v>
      </c>
      <c r="BK9" s="14" t="s">
        <v>1255</v>
      </c>
      <c r="BL9" s="13"/>
      <c r="BM9" s="12" t="s">
        <v>416</v>
      </c>
      <c r="BN9" s="12" t="s">
        <v>447</v>
      </c>
      <c r="BO9" s="130" t="s">
        <v>503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172</v>
      </c>
      <c r="E10" s="185">
        <v>417</v>
      </c>
      <c r="F10" s="134" t="s">
        <v>130</v>
      </c>
      <c r="G10" s="8" t="str">
        <f>IF(D10="","*",VLOOKUP(F10,BS_ATIVIDADE[#All],3,FALSE))</f>
        <v>MECANIZAÇÃO - ESMERILHADORA</v>
      </c>
      <c r="H10" s="135" t="s">
        <v>1104</v>
      </c>
      <c r="I10" s="135" t="s">
        <v>1114</v>
      </c>
      <c r="J10" s="151">
        <v>103</v>
      </c>
      <c r="K10" s="151">
        <v>1980</v>
      </c>
      <c r="L10" s="71">
        <v>2029</v>
      </c>
      <c r="M10" s="151" t="s">
        <v>1256</v>
      </c>
      <c r="N10" s="151" t="s">
        <v>1257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1258</v>
      </c>
      <c r="W10" s="135" t="s">
        <v>1259</v>
      </c>
      <c r="X10" s="152" t="s">
        <v>400</v>
      </c>
      <c r="Y10" s="129"/>
      <c r="Z10" s="129"/>
      <c r="AA10" s="71">
        <v>1</v>
      </c>
      <c r="AB10" s="59" t="s">
        <v>392</v>
      </c>
      <c r="AC10" s="59" t="s">
        <v>387</v>
      </c>
      <c r="AD10" s="135">
        <v>0.91666666666666663</v>
      </c>
      <c r="AE10" s="71">
        <v>6245</v>
      </c>
      <c r="AF10" s="71">
        <v>6246</v>
      </c>
      <c r="AG10" s="71" t="s">
        <v>34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1260</v>
      </c>
      <c r="BK10" s="14" t="s">
        <v>1260</v>
      </c>
      <c r="BL10" s="13"/>
      <c r="BM10" s="12" t="s">
        <v>428</v>
      </c>
      <c r="BN10" s="12" t="s">
        <v>452</v>
      </c>
      <c r="BO10" s="130" t="s">
        <v>503</v>
      </c>
      <c r="BP10" s="14" t="s">
        <v>1261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34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34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240</v>
      </c>
      <c r="E14" s="185">
        <v>388</v>
      </c>
      <c r="F14" s="134" t="s">
        <v>139</v>
      </c>
      <c r="G14" s="8" t="str">
        <f>IF(D14="","*",VLOOKUP(F14,BS_ATIVIDADE[#All],3,FALSE))</f>
        <v>MECANIZAÇÃO - SOCADORA</v>
      </c>
      <c r="H14" s="135" t="s">
        <v>766</v>
      </c>
      <c r="I14" s="135" t="s">
        <v>766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1262</v>
      </c>
      <c r="W14" s="135" t="s">
        <v>1263</v>
      </c>
      <c r="X14" s="152" t="s">
        <v>400</v>
      </c>
      <c r="Y14" s="129" t="s">
        <v>394</v>
      </c>
      <c r="Z14" s="129"/>
      <c r="AA14" s="71">
        <v>1</v>
      </c>
      <c r="AB14" s="59" t="s">
        <v>392</v>
      </c>
      <c r="AC14" s="59" t="s">
        <v>387</v>
      </c>
      <c r="AD14" s="135">
        <v>0.29166666666666669</v>
      </c>
      <c r="AE14" s="71">
        <v>6236</v>
      </c>
      <c r="AF14" s="71">
        <v>6636</v>
      </c>
      <c r="AG14" s="71" t="s">
        <v>34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1264</v>
      </c>
      <c r="BK14" s="14" t="s">
        <v>1265</v>
      </c>
      <c r="BL14" s="13"/>
      <c r="BM14" s="12" t="s">
        <v>416</v>
      </c>
      <c r="BN14" s="12" t="s">
        <v>437</v>
      </c>
      <c r="BO14" s="130" t="s">
        <v>555</v>
      </c>
      <c r="BP14" s="14" t="s">
        <v>1266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9</v>
      </c>
      <c r="E15" s="185">
        <v>422</v>
      </c>
      <c r="F15" s="134" t="s">
        <v>209</v>
      </c>
      <c r="G15" s="8" t="str">
        <f>IF(D15="","*",VLOOKUP(F15,BS_ATIVIDADE[#All],3,FALSE))</f>
        <v>PEDRA</v>
      </c>
      <c r="H15" s="135" t="s">
        <v>1267</v>
      </c>
      <c r="I15" s="135" t="s">
        <v>1267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1268</v>
      </c>
      <c r="W15" s="135" t="s">
        <v>1269</v>
      </c>
      <c r="X15" s="152" t="s">
        <v>400</v>
      </c>
      <c r="Y15" s="129" t="s">
        <v>394</v>
      </c>
      <c r="Z15" s="129"/>
      <c r="AA15" s="71" t="s">
        <v>1270</v>
      </c>
      <c r="AB15" s="59" t="s">
        <v>392</v>
      </c>
      <c r="AC15" s="59" t="s">
        <v>387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1271</v>
      </c>
      <c r="BK15" s="14" t="s">
        <v>1272</v>
      </c>
      <c r="BL15" s="13"/>
      <c r="BM15" s="12" t="s">
        <v>424</v>
      </c>
      <c r="BN15" s="12" t="s">
        <v>424</v>
      </c>
      <c r="BO15" s="130" t="s">
        <v>424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324</v>
      </c>
      <c r="E16" s="185">
        <v>423</v>
      </c>
      <c r="F16" s="134" t="s">
        <v>216</v>
      </c>
      <c r="G16" s="8" t="str">
        <f>IF(D16="","*",VLOOKUP(F16,BS_ATIVIDADE[#All],3,FALSE))</f>
        <v>SOLDA</v>
      </c>
      <c r="H16" s="135" t="s">
        <v>34</v>
      </c>
      <c r="I16" s="135" t="s">
        <v>34</v>
      </c>
      <c r="J16" s="151">
        <v>74</v>
      </c>
      <c r="K16" s="151">
        <v>403.5</v>
      </c>
      <c r="L16" s="71" t="s">
        <v>34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704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1273</v>
      </c>
      <c r="W16" s="135" t="s">
        <v>1274</v>
      </c>
      <c r="X16" s="152" t="s">
        <v>400</v>
      </c>
      <c r="Y16" s="129" t="s">
        <v>394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1275</v>
      </c>
      <c r="BK16" s="14" t="s">
        <v>1276</v>
      </c>
      <c r="BL16" s="13"/>
      <c r="BM16" s="12" t="s">
        <v>424</v>
      </c>
      <c r="BN16" s="12" t="s">
        <v>424</v>
      </c>
      <c r="BO16" s="12" t="s">
        <v>424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129</v>
      </c>
      <c r="E17" s="185">
        <v>424</v>
      </c>
      <c r="F17" s="134" t="s">
        <v>55</v>
      </c>
      <c r="G17" s="8" t="str">
        <f>IF(D17="","*",VLOOKUP(F17,BS_ATIVIDADE[#All],3,FALSE))</f>
        <v>DETECÇÃO</v>
      </c>
      <c r="H17" s="135" t="s">
        <v>657</v>
      </c>
      <c r="I17" s="135" t="s">
        <v>618</v>
      </c>
      <c r="J17" s="151">
        <v>74</v>
      </c>
      <c r="K17" s="151">
        <v>290.77</v>
      </c>
      <c r="L17" s="71" t="s">
        <v>34</v>
      </c>
      <c r="M17" s="151" t="s">
        <v>1277</v>
      </c>
      <c r="N17" s="151" t="s">
        <v>1278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13</v>
      </c>
      <c r="W17" s="135" t="s">
        <v>1279</v>
      </c>
      <c r="X17" s="152" t="s">
        <v>395</v>
      </c>
      <c r="Y17" s="129" t="s">
        <v>394</v>
      </c>
      <c r="Z17" s="129"/>
      <c r="AA17" s="71">
        <v>1</v>
      </c>
      <c r="AB17" s="59" t="s">
        <v>392</v>
      </c>
      <c r="AC17" s="59" t="s">
        <v>387</v>
      </c>
      <c r="AD17" s="135">
        <v>0.29166666666666669</v>
      </c>
      <c r="AE17" s="71">
        <v>5487</v>
      </c>
      <c r="AF17" s="71" t="s">
        <v>34</v>
      </c>
      <c r="AG17" s="71" t="s">
        <v>34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1280</v>
      </c>
      <c r="BK17" s="14" t="s">
        <v>1280</v>
      </c>
      <c r="BL17" s="13"/>
      <c r="BM17" s="12" t="s">
        <v>409</v>
      </c>
      <c r="BN17" s="12" t="s">
        <v>432</v>
      </c>
      <c r="BO17" s="130" t="s">
        <v>496</v>
      </c>
      <c r="BP17" s="14" t="s">
        <v>1281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17</v>
      </c>
      <c r="E18" s="185">
        <v>425</v>
      </c>
      <c r="F18" s="134" t="s">
        <v>48</v>
      </c>
      <c r="G18" s="8" t="str">
        <f>IF(D18="","*",VLOOKUP(F18,BS_ATIVIDADE[#All],3,FALSE))</f>
        <v>OUTROS</v>
      </c>
      <c r="H18" s="135" t="s">
        <v>1282</v>
      </c>
      <c r="I18" s="135" t="s">
        <v>619</v>
      </c>
      <c r="J18" s="151">
        <v>74</v>
      </c>
      <c r="K18" s="151">
        <v>290</v>
      </c>
      <c r="L18" s="71" t="s">
        <v>34</v>
      </c>
      <c r="M18" s="151" t="s">
        <v>1277</v>
      </c>
      <c r="N18" s="151" t="s">
        <v>1278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1283</v>
      </c>
      <c r="W18" s="135" t="s">
        <v>1284</v>
      </c>
      <c r="X18" s="152" t="s">
        <v>400</v>
      </c>
      <c r="Y18" s="129" t="s">
        <v>394</v>
      </c>
      <c r="Z18" s="129"/>
      <c r="AA18" s="71" t="s">
        <v>1285</v>
      </c>
      <c r="AB18" s="59" t="s">
        <v>392</v>
      </c>
      <c r="AC18" s="59" t="s">
        <v>387</v>
      </c>
      <c r="AD18" s="135">
        <v>0.29166666666666669</v>
      </c>
      <c r="AE18" s="71">
        <v>7671</v>
      </c>
      <c r="AF18" s="71">
        <v>9322</v>
      </c>
      <c r="AG18" s="71" t="s">
        <v>34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1286</v>
      </c>
      <c r="BK18" s="14" t="s">
        <v>1287</v>
      </c>
      <c r="BL18" s="13"/>
      <c r="BM18" s="12" t="s">
        <v>424</v>
      </c>
      <c r="BN18" s="12" t="s">
        <v>424</v>
      </c>
      <c r="BO18" s="130" t="s">
        <v>424</v>
      </c>
      <c r="BP18" s="14" t="s">
        <v>34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299</v>
      </c>
      <c r="E19" s="185">
        <v>426</v>
      </c>
      <c r="F19" s="134" t="s">
        <v>216</v>
      </c>
      <c r="G19" s="8" t="str">
        <f>IF(D19="","*",VLOOKUP(F19,BS_ATIVIDADE[#All],3,FALSE))</f>
        <v>SOLDA</v>
      </c>
      <c r="H19" s="135" t="s">
        <v>34</v>
      </c>
      <c r="I19" s="135" t="s">
        <v>34</v>
      </c>
      <c r="J19" s="151">
        <v>74</v>
      </c>
      <c r="K19" s="151">
        <v>290.75900000000001</v>
      </c>
      <c r="L19" s="71" t="s">
        <v>34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1288</v>
      </c>
      <c r="W19" s="135" t="s">
        <v>1247</v>
      </c>
      <c r="X19" s="152" t="s">
        <v>400</v>
      </c>
      <c r="Y19" s="129" t="s">
        <v>394</v>
      </c>
      <c r="Z19" s="129"/>
      <c r="AA19" s="71" t="s">
        <v>34</v>
      </c>
      <c r="AB19" s="59"/>
      <c r="AC19" s="59"/>
      <c r="AD19" s="135" t="s">
        <v>34</v>
      </c>
      <c r="AE19" s="71" t="s">
        <v>34</v>
      </c>
      <c r="AF19" s="71" t="s">
        <v>34</v>
      </c>
      <c r="AG19" s="71" t="s">
        <v>34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1289</v>
      </c>
      <c r="BK19" s="14" t="s">
        <v>1290</v>
      </c>
      <c r="BL19" s="13"/>
      <c r="BM19" s="12" t="s">
        <v>420</v>
      </c>
      <c r="BN19" s="12" t="s">
        <v>450</v>
      </c>
      <c r="BO19" s="130" t="s">
        <v>502</v>
      </c>
      <c r="BP19" s="14" t="s">
        <v>1291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206</v>
      </c>
      <c r="E20" s="185">
        <v>397</v>
      </c>
      <c r="F20" s="134" t="s">
        <v>165</v>
      </c>
      <c r="G20" s="8" t="str">
        <f>IF(D20="","*",VLOOKUP(F20,BS_ATIVIDADE[#All],3,FALSE))</f>
        <v>MODERNIZAÇÃO</v>
      </c>
      <c r="H20" s="135" t="s">
        <v>641</v>
      </c>
      <c r="I20" s="135" t="s">
        <v>641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1249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1292</v>
      </c>
      <c r="W20" s="135" t="s">
        <v>1293</v>
      </c>
      <c r="X20" s="152" t="s">
        <v>400</v>
      </c>
      <c r="Y20" s="129" t="s">
        <v>394</v>
      </c>
      <c r="Z20" s="129"/>
      <c r="AA20" s="71">
        <v>1</v>
      </c>
      <c r="AB20" s="59" t="s">
        <v>392</v>
      </c>
      <c r="AC20" s="59" t="s">
        <v>387</v>
      </c>
      <c r="AD20" s="135">
        <v>0.29166666666666669</v>
      </c>
      <c r="AE20" s="71">
        <v>6248</v>
      </c>
      <c r="AF20" s="71" t="s">
        <v>34</v>
      </c>
      <c r="AG20" s="71" t="s">
        <v>34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1294</v>
      </c>
      <c r="BK20" s="14" t="s">
        <v>1295</v>
      </c>
      <c r="BL20" s="13"/>
      <c r="BM20" s="12" t="s">
        <v>424</v>
      </c>
      <c r="BN20" s="12" t="s">
        <v>424</v>
      </c>
      <c r="BO20" s="12" t="s">
        <v>424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355</v>
      </c>
      <c r="E21" s="185"/>
      <c r="F21" s="134" t="s">
        <v>216</v>
      </c>
      <c r="G21" s="8" t="str">
        <f>IF(D21="","*",VLOOKUP(F21,BS_ATIVIDADE[#All],3,FALSE))</f>
        <v>SOLDA</v>
      </c>
      <c r="H21" s="135" t="s">
        <v>34</v>
      </c>
      <c r="I21" s="135"/>
      <c r="J21" s="151">
        <v>74</v>
      </c>
      <c r="K21" s="151">
        <v>17.399999999999999</v>
      </c>
      <c r="L21" s="71" t="s">
        <v>34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1246</v>
      </c>
      <c r="W21" s="135" t="s">
        <v>1247</v>
      </c>
      <c r="X21" s="152" t="s">
        <v>400</v>
      </c>
      <c r="Y21" s="129" t="s">
        <v>394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399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1296</v>
      </c>
      <c r="BK21" s="14" t="s">
        <v>1297</v>
      </c>
      <c r="BL21" s="13"/>
      <c r="BM21" s="12" t="s">
        <v>424</v>
      </c>
      <c r="BN21" s="12" t="s">
        <v>424</v>
      </c>
      <c r="BO21" s="12" t="s">
        <v>424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1298</v>
      </c>
      <c r="E22" s="185">
        <v>428</v>
      </c>
      <c r="F22" s="134" t="s">
        <v>36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34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1299</v>
      </c>
      <c r="W22" s="135" t="s">
        <v>1300</v>
      </c>
      <c r="X22" s="152" t="s">
        <v>400</v>
      </c>
      <c r="Y22" s="129" t="s">
        <v>403</v>
      </c>
      <c r="Z22" s="129"/>
      <c r="AA22" s="71">
        <v>1</v>
      </c>
      <c r="AB22" s="59" t="s">
        <v>392</v>
      </c>
      <c r="AC22" s="59" t="s">
        <v>387</v>
      </c>
      <c r="AD22" s="135">
        <v>0.29166666666666669</v>
      </c>
      <c r="AE22" s="71">
        <v>6252</v>
      </c>
      <c r="AF22" s="71" t="s">
        <v>34</v>
      </c>
      <c r="AG22" s="71" t="s">
        <v>34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1301</v>
      </c>
      <c r="BK22" s="14" t="s">
        <v>1302</v>
      </c>
      <c r="BL22" s="13"/>
      <c r="BM22" s="12" t="s">
        <v>424</v>
      </c>
      <c r="BN22" s="12" t="s">
        <v>424</v>
      </c>
      <c r="BO22" s="12" t="s">
        <v>424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172</v>
      </c>
      <c r="E23" s="185">
        <v>429</v>
      </c>
      <c r="F23" s="134" t="s">
        <v>130</v>
      </c>
      <c r="G23" s="8" t="str">
        <f>IF(D23="","*",VLOOKUP(F23,BS_ATIVIDADE[#All],3,FALSE))</f>
        <v>MECANIZAÇÃO - ESMERILHADORA</v>
      </c>
      <c r="H23" s="135" t="s">
        <v>1099</v>
      </c>
      <c r="I23" s="135" t="s">
        <v>1102</v>
      </c>
      <c r="J23" s="151">
        <v>103</v>
      </c>
      <c r="K23" s="151">
        <v>2029</v>
      </c>
      <c r="L23" s="71">
        <v>2116</v>
      </c>
      <c r="M23" s="151" t="s">
        <v>1303</v>
      </c>
      <c r="N23" s="151" t="s">
        <v>1304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1258</v>
      </c>
      <c r="W23" s="135" t="s">
        <v>1305</v>
      </c>
      <c r="X23" s="152" t="s">
        <v>400</v>
      </c>
      <c r="Y23" s="129" t="s">
        <v>403</v>
      </c>
      <c r="Z23" s="129"/>
      <c r="AA23" s="71">
        <v>1</v>
      </c>
      <c r="AB23" s="59" t="s">
        <v>392</v>
      </c>
      <c r="AC23" s="59" t="s">
        <v>387</v>
      </c>
      <c r="AD23" s="135">
        <v>0.91666666666666663</v>
      </c>
      <c r="AE23" s="71">
        <v>6245</v>
      </c>
      <c r="AF23" s="71">
        <v>6246</v>
      </c>
      <c r="AG23" s="71" t="s">
        <v>34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1306</v>
      </c>
      <c r="BK23" s="14" t="s">
        <v>1306</v>
      </c>
      <c r="BL23" s="13"/>
      <c r="BM23" s="12" t="s">
        <v>424</v>
      </c>
      <c r="BN23" s="12" t="s">
        <v>424</v>
      </c>
      <c r="BO23" s="12" t="s">
        <v>424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286</v>
      </c>
      <c r="E24" s="185"/>
      <c r="F24" s="134" t="s">
        <v>223</v>
      </c>
      <c r="G24" s="8" t="str">
        <f>IF(D24="","*",VLOOKUP(F24,BS_ATIVIDADE[#All],3,FALSE))</f>
        <v>TRILHO - SUBSTITUIÇÂO</v>
      </c>
      <c r="H24" s="135" t="s">
        <v>1026</v>
      </c>
      <c r="I24" s="135" t="s">
        <v>34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1307</v>
      </c>
      <c r="W24" s="135" t="s">
        <v>1308</v>
      </c>
      <c r="X24" s="152" t="s">
        <v>400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1309</v>
      </c>
      <c r="BK24" s="216" t="s">
        <v>1309</v>
      </c>
      <c r="BL24" s="13"/>
      <c r="BM24" s="12" t="s">
        <v>424</v>
      </c>
      <c r="BN24" s="12" t="s">
        <v>424</v>
      </c>
      <c r="BO24" s="130" t="s">
        <v>424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286</v>
      </c>
      <c r="E25" s="185">
        <v>18</v>
      </c>
      <c r="F25" s="134" t="s">
        <v>223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34</v>
      </c>
      <c r="J25" s="151">
        <v>101</v>
      </c>
      <c r="K25" s="151">
        <v>1253.1469999999999</v>
      </c>
      <c r="L25" s="71" t="s">
        <v>34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1310</v>
      </c>
      <c r="W25" s="135" t="s">
        <v>1308</v>
      </c>
      <c r="X25" s="152" t="s">
        <v>400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1311</v>
      </c>
      <c r="BK25" s="14" t="s">
        <v>1312</v>
      </c>
      <c r="BL25" s="13"/>
      <c r="BM25" s="12" t="s">
        <v>424</v>
      </c>
      <c r="BN25" s="12" t="s">
        <v>424</v>
      </c>
      <c r="BO25" s="130" t="s">
        <v>424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34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181</v>
      </c>
      <c r="E27" s="185">
        <v>20</v>
      </c>
      <c r="F27" s="134" t="s">
        <v>48</v>
      </c>
      <c r="G27" s="8" t="str">
        <f>IF(D27="","*",VLOOKUP(F27,BS_ATIVIDADE[#All],3,FALSE))</f>
        <v>OUTROS</v>
      </c>
      <c r="H27" s="135" t="s">
        <v>1313</v>
      </c>
      <c r="I27" s="135" t="s">
        <v>595</v>
      </c>
      <c r="J27" s="151">
        <v>98</v>
      </c>
      <c r="K27" s="151">
        <v>750</v>
      </c>
      <c r="L27" s="71" t="s">
        <v>34</v>
      </c>
      <c r="M27" s="149" t="s">
        <v>1314</v>
      </c>
      <c r="N27" s="149" t="s">
        <v>1315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1316</v>
      </c>
      <c r="W27" s="135" t="s">
        <v>1317</v>
      </c>
      <c r="X27" s="152" t="s">
        <v>400</v>
      </c>
      <c r="Y27" s="129" t="s">
        <v>403</v>
      </c>
      <c r="Z27" s="129"/>
      <c r="AA27" s="71">
        <v>2</v>
      </c>
      <c r="AB27" s="59" t="s">
        <v>397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1318</v>
      </c>
      <c r="BK27" s="219" t="s">
        <v>1318</v>
      </c>
      <c r="BL27" s="13"/>
      <c r="BM27" s="12" t="s">
        <v>415</v>
      </c>
      <c r="BN27" s="12" t="s">
        <v>436</v>
      </c>
      <c r="BO27" s="130" t="s">
        <v>503</v>
      </c>
      <c r="BP27" s="14" t="s">
        <v>1319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240</v>
      </c>
      <c r="E28" s="185">
        <v>21</v>
      </c>
      <c r="F28" s="134" t="s">
        <v>139</v>
      </c>
      <c r="G28" s="8" t="str">
        <f>IF(D28="","*",VLOOKUP(F28,BS_ATIVIDADE[#All],3,FALSE))</f>
        <v>MECANIZAÇÃO - SOCADORA</v>
      </c>
      <c r="H28" s="135" t="s">
        <v>766</v>
      </c>
      <c r="I28" s="135" t="s">
        <v>766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1262</v>
      </c>
      <c r="W28" s="135" t="s">
        <v>1320</v>
      </c>
      <c r="X28" s="152" t="s">
        <v>395</v>
      </c>
      <c r="Y28" s="129" t="s">
        <v>394</v>
      </c>
      <c r="Z28" s="129"/>
      <c r="AA28" s="71">
        <v>1</v>
      </c>
      <c r="AB28" s="59" t="s">
        <v>392</v>
      </c>
      <c r="AC28" s="59" t="s">
        <v>387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1321</v>
      </c>
      <c r="BK28" s="219" t="s">
        <v>1322</v>
      </c>
      <c r="BL28" s="13"/>
      <c r="BM28" s="12" t="s">
        <v>419</v>
      </c>
      <c r="BN28" s="12" t="s">
        <v>440</v>
      </c>
      <c r="BO28" s="130" t="s">
        <v>550</v>
      </c>
      <c r="BP28" s="14" t="s">
        <v>34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34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34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34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230</v>
      </c>
      <c r="E32" s="185">
        <v>25</v>
      </c>
      <c r="F32" s="134" t="s">
        <v>107</v>
      </c>
      <c r="G32" s="8" t="str">
        <f>IF(D32="","*",VLOOKUP(F32,BS_ATIVIDADE[#All],3,FALSE))</f>
        <v>OUTROS</v>
      </c>
      <c r="H32" s="135" t="s">
        <v>766</v>
      </c>
      <c r="I32" s="135" t="s">
        <v>795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1323</v>
      </c>
      <c r="W32" s="135" t="s">
        <v>1324</v>
      </c>
      <c r="X32" s="152" t="s">
        <v>400</v>
      </c>
      <c r="Y32" s="129" t="s">
        <v>403</v>
      </c>
      <c r="Z32" s="129"/>
      <c r="AA32" s="71">
        <v>1</v>
      </c>
      <c r="AB32" s="59" t="s">
        <v>392</v>
      </c>
      <c r="AC32" s="59" t="s">
        <v>387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1325</v>
      </c>
      <c r="BK32" s="219" t="s">
        <v>1326</v>
      </c>
      <c r="BL32" s="13"/>
      <c r="BM32" s="12" t="s">
        <v>424</v>
      </c>
      <c r="BN32" s="12" t="s">
        <v>424</v>
      </c>
      <c r="BO32" s="130" t="s">
        <v>424</v>
      </c>
      <c r="BP32" s="14" t="s">
        <v>34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34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9</v>
      </c>
      <c r="E34" s="185">
        <v>27</v>
      </c>
      <c r="F34" s="134" t="s">
        <v>207</v>
      </c>
      <c r="G34" s="8" t="str">
        <f>IF(D34="","*",VLOOKUP(F34,BS_ATIVIDADE[#All],3,FALSE))</f>
        <v>OUTROS</v>
      </c>
      <c r="H34" s="135" t="s">
        <v>727</v>
      </c>
      <c r="I34" s="135" t="s">
        <v>727</v>
      </c>
      <c r="J34" s="151">
        <v>98</v>
      </c>
      <c r="K34" s="151">
        <v>502</v>
      </c>
      <c r="L34" s="71" t="s">
        <v>34</v>
      </c>
      <c r="M34" s="149" t="s">
        <v>727</v>
      </c>
      <c r="N34" s="149" t="s">
        <v>729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1268</v>
      </c>
      <c r="W34" s="135" t="s">
        <v>1327</v>
      </c>
      <c r="X34" s="152" t="s">
        <v>400</v>
      </c>
      <c r="Y34" s="129"/>
      <c r="Z34" s="129"/>
      <c r="AA34" s="71" t="s">
        <v>1270</v>
      </c>
      <c r="AB34" s="59" t="s">
        <v>392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324</v>
      </c>
      <c r="E35" s="185">
        <v>28</v>
      </c>
      <c r="F35" s="134" t="s">
        <v>216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34</v>
      </c>
      <c r="J35" s="151">
        <v>74</v>
      </c>
      <c r="K35" s="151">
        <v>400.29</v>
      </c>
      <c r="L35" s="71" t="s">
        <v>34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1273</v>
      </c>
      <c r="W35" s="135" t="s">
        <v>1247</v>
      </c>
      <c r="X35" s="152" t="s">
        <v>395</v>
      </c>
      <c r="Y35" s="129" t="s">
        <v>394</v>
      </c>
      <c r="Z35" s="129"/>
      <c r="AA35" s="71" t="s">
        <v>34</v>
      </c>
      <c r="AB35" s="59"/>
      <c r="AC35" s="59"/>
      <c r="AD35" s="135" t="s">
        <v>34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1328</v>
      </c>
      <c r="BK35" s="219" t="s">
        <v>1329</v>
      </c>
      <c r="BL35" s="13"/>
      <c r="BM35" s="12" t="s">
        <v>424</v>
      </c>
      <c r="BN35" s="12" t="s">
        <v>424</v>
      </c>
      <c r="BO35" s="130" t="s">
        <v>424</v>
      </c>
      <c r="BP35" s="14" t="s">
        <v>34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34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34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292</v>
      </c>
      <c r="E38" s="185">
        <v>31</v>
      </c>
      <c r="F38" s="134" t="s">
        <v>203</v>
      </c>
      <c r="G38" s="8" t="str">
        <f>IF(D38="","*",VLOOKUP(F38,BS_ATIVIDADE[#All],3,FALSE))</f>
        <v>DORMENTE - PONTE</v>
      </c>
      <c r="H38" s="135" t="s">
        <v>678</v>
      </c>
      <c r="I38" s="135" t="s">
        <v>34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1330</v>
      </c>
      <c r="W38" s="135" t="s">
        <v>1331</v>
      </c>
      <c r="X38" s="152" t="s">
        <v>400</v>
      </c>
      <c r="Y38" s="129" t="s">
        <v>403</v>
      </c>
      <c r="Z38" s="129"/>
      <c r="AA38" s="71" t="s">
        <v>34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1332</v>
      </c>
      <c r="BK38" s="219" t="s">
        <v>1332</v>
      </c>
      <c r="BL38" s="13"/>
      <c r="BM38" s="12" t="s">
        <v>417</v>
      </c>
      <c r="BN38" s="12" t="s">
        <v>438</v>
      </c>
      <c r="BO38" s="130" t="s">
        <v>513</v>
      </c>
      <c r="BP38" s="14" t="s">
        <v>34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382</v>
      </c>
      <c r="E39" s="185"/>
      <c r="F39" s="134" t="s">
        <v>23</v>
      </c>
      <c r="G39" s="8" t="str">
        <f>IF(D39="","*",VLOOKUP(F39,BS_ATIVIDADE[#All],3,FALSE))</f>
        <v>OUTROS</v>
      </c>
      <c r="H39" s="135" t="s">
        <v>643</v>
      </c>
      <c r="I39" s="135" t="s">
        <v>643</v>
      </c>
      <c r="J39" s="151">
        <v>74</v>
      </c>
      <c r="K39" s="151">
        <v>237.47200000000001</v>
      </c>
      <c r="L39" s="71" t="s">
        <v>34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1292</v>
      </c>
      <c r="W39" s="206" t="s">
        <v>1333</v>
      </c>
      <c r="X39" s="152" t="s">
        <v>395</v>
      </c>
      <c r="Y39" s="129" t="s">
        <v>394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1334</v>
      </c>
      <c r="BK39" s="219" t="s">
        <v>1334</v>
      </c>
      <c r="BL39" s="13"/>
      <c r="BM39" s="12" t="s">
        <v>419</v>
      </c>
      <c r="BN39" s="12" t="s">
        <v>440</v>
      </c>
      <c r="BO39" s="12" t="s">
        <v>528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206</v>
      </c>
      <c r="E40" s="185">
        <v>32</v>
      </c>
      <c r="F40" s="134" t="s">
        <v>165</v>
      </c>
      <c r="G40" s="8" t="str">
        <f>IF(D40="","*",VLOOKUP(F40,BS_ATIVIDADE[#All],3,FALSE))</f>
        <v>MODERNIZAÇÃO</v>
      </c>
      <c r="H40" s="135" t="s">
        <v>643</v>
      </c>
      <c r="I40" s="135" t="s">
        <v>643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1292</v>
      </c>
      <c r="W40" s="135" t="s">
        <v>1335</v>
      </c>
      <c r="X40" s="152" t="s">
        <v>395</v>
      </c>
      <c r="Y40" s="129" t="s">
        <v>394</v>
      </c>
      <c r="Z40" s="129"/>
      <c r="AA40" s="71">
        <v>1</v>
      </c>
      <c r="AB40" s="59" t="s">
        <v>392</v>
      </c>
      <c r="AC40" s="59" t="s">
        <v>387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399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1336</v>
      </c>
      <c r="BK40" s="219" t="s">
        <v>1337</v>
      </c>
      <c r="BL40" s="13"/>
      <c r="BM40" s="12" t="s">
        <v>419</v>
      </c>
      <c r="BN40" s="12" t="s">
        <v>440</v>
      </c>
      <c r="BO40" s="130" t="s">
        <v>528</v>
      </c>
      <c r="BP40" s="14" t="s">
        <v>34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17</v>
      </c>
      <c r="E41" s="185"/>
      <c r="F41" s="134" t="s">
        <v>156</v>
      </c>
      <c r="G41" s="8" t="str">
        <f>IF(D41="","*",VLOOKUP(F41,BS_ATIVIDADE[#All],3,FALSE))</f>
        <v>MODERNIZAÇÃO</v>
      </c>
      <c r="H41" s="135" t="s">
        <v>619</v>
      </c>
      <c r="I41" s="135" t="s">
        <v>619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1292</v>
      </c>
      <c r="W41" s="213" t="s">
        <v>1338</v>
      </c>
      <c r="X41" s="152" t="s">
        <v>400</v>
      </c>
      <c r="Y41" s="129" t="s">
        <v>403</v>
      </c>
      <c r="Z41" s="129"/>
      <c r="AA41" s="71" t="s">
        <v>1339</v>
      </c>
      <c r="AB41" s="59" t="s">
        <v>392</v>
      </c>
      <c r="AC41" s="59" t="s">
        <v>387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1340</v>
      </c>
      <c r="BK41" s="209" t="s">
        <v>1340</v>
      </c>
      <c r="BL41" s="13"/>
      <c r="BM41" s="12" t="s">
        <v>422</v>
      </c>
      <c r="BN41" s="12" t="s">
        <v>450</v>
      </c>
      <c r="BO41" s="130" t="s">
        <v>513</v>
      </c>
      <c r="BP41" s="14" t="s">
        <v>1341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262</v>
      </c>
      <c r="E42" s="185"/>
      <c r="F42" s="134" t="s">
        <v>133</v>
      </c>
      <c r="G42" s="8" t="str">
        <f>IF(D42="","*",VLOOKUP(F42,BS_ATIVIDADE[#All],3,FALSE))</f>
        <v>OUTROS - MECANIZAÇÃO</v>
      </c>
      <c r="H42" s="135" t="s">
        <v>619</v>
      </c>
      <c r="I42" s="135" t="s">
        <v>617</v>
      </c>
      <c r="J42" s="151">
        <v>74</v>
      </c>
      <c r="K42" s="151">
        <v>109</v>
      </c>
      <c r="L42" s="71" t="s">
        <v>34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1342</v>
      </c>
      <c r="W42" s="206" t="s">
        <v>1343</v>
      </c>
      <c r="X42" s="152" t="s">
        <v>400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1344</v>
      </c>
      <c r="BK42" s="218" t="s">
        <v>1344</v>
      </c>
      <c r="BL42" s="13"/>
      <c r="BM42" s="12" t="s">
        <v>416</v>
      </c>
      <c r="BN42" s="12" t="s">
        <v>447</v>
      </c>
      <c r="BO42" s="130" t="s">
        <v>505</v>
      </c>
      <c r="BP42" s="14" t="s">
        <v>34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355</v>
      </c>
      <c r="E43" s="185">
        <v>33</v>
      </c>
      <c r="F43" s="134" t="s">
        <v>216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34</v>
      </c>
      <c r="J43" s="151">
        <v>74</v>
      </c>
      <c r="K43" s="151">
        <v>135.19999999999999</v>
      </c>
      <c r="L43" s="71" t="s">
        <v>34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1246</v>
      </c>
      <c r="W43" s="135" t="s">
        <v>1247</v>
      </c>
      <c r="X43" s="152" t="s">
        <v>400</v>
      </c>
      <c r="Y43" s="129" t="s">
        <v>403</v>
      </c>
      <c r="Z43" s="129"/>
      <c r="AA43" s="71" t="s">
        <v>34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1345</v>
      </c>
      <c r="BK43" s="219" t="s">
        <v>1346</v>
      </c>
      <c r="BL43" s="13"/>
      <c r="BM43" s="12" t="s">
        <v>424</v>
      </c>
      <c r="BN43" s="12" t="s">
        <v>424</v>
      </c>
      <c r="BO43" s="130" t="s">
        <v>424</v>
      </c>
      <c r="BP43" s="14" t="s">
        <v>34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34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132</v>
      </c>
      <c r="E45" s="185">
        <v>35</v>
      </c>
      <c r="F45" s="134" t="s">
        <v>55</v>
      </c>
      <c r="G45" s="8" t="str">
        <f>IF(D45="","*",VLOOKUP(F45,BS_ATIVIDADE[#All],3,FALSE))</f>
        <v>DETECÇÃO</v>
      </c>
      <c r="H45" s="135" t="s">
        <v>637</v>
      </c>
      <c r="I45" s="135" t="s">
        <v>1347</v>
      </c>
      <c r="J45" s="151">
        <v>74</v>
      </c>
      <c r="K45" s="151">
        <v>190.3</v>
      </c>
      <c r="L45" s="71">
        <v>1</v>
      </c>
      <c r="M45" s="149" t="s">
        <v>1348</v>
      </c>
      <c r="N45" s="149" t="s">
        <v>1349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1350</v>
      </c>
      <c r="W45" s="135" t="s">
        <v>1351</v>
      </c>
      <c r="X45" s="152" t="s">
        <v>400</v>
      </c>
      <c r="Y45" s="129" t="s">
        <v>403</v>
      </c>
      <c r="Z45" s="129"/>
      <c r="AA45" s="71">
        <v>1</v>
      </c>
      <c r="AB45" s="59" t="s">
        <v>392</v>
      </c>
      <c r="AC45" s="59" t="s">
        <v>387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1352</v>
      </c>
      <c r="BK45" s="219" t="s">
        <v>1353</v>
      </c>
      <c r="BL45" s="13"/>
      <c r="BM45" s="12" t="s">
        <v>427</v>
      </c>
      <c r="BN45" s="12" t="s">
        <v>452</v>
      </c>
      <c r="BO45" s="130" t="s">
        <v>503</v>
      </c>
      <c r="BP45" s="14" t="s">
        <v>34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34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1298</v>
      </c>
      <c r="E47" s="185">
        <v>37</v>
      </c>
      <c r="F47" s="134" t="s">
        <v>36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34</v>
      </c>
      <c r="J47" s="151">
        <v>78</v>
      </c>
      <c r="K47" s="151">
        <v>176.137</v>
      </c>
      <c r="L47" s="71" t="s">
        <v>34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1299</v>
      </c>
      <c r="W47" s="135" t="s">
        <v>1300</v>
      </c>
      <c r="X47" s="152" t="s">
        <v>404</v>
      </c>
      <c r="Y47" s="129" t="s">
        <v>403</v>
      </c>
      <c r="Z47" s="129"/>
      <c r="AA47" s="71">
        <v>1</v>
      </c>
      <c r="AB47" s="59" t="s">
        <v>392</v>
      </c>
      <c r="AC47" s="59" t="s">
        <v>387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1354</v>
      </c>
      <c r="BK47" s="219" t="s">
        <v>1355</v>
      </c>
      <c r="BL47" s="13"/>
      <c r="BM47" s="12" t="s">
        <v>424</v>
      </c>
      <c r="BN47" s="12" t="s">
        <v>424</v>
      </c>
      <c r="BO47" s="130" t="s">
        <v>424</v>
      </c>
      <c r="BP47" s="14" t="s">
        <v>34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34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152</v>
      </c>
      <c r="E49" s="185">
        <v>39</v>
      </c>
      <c r="F49" s="134" t="s">
        <v>55</v>
      </c>
      <c r="G49" s="8" t="str">
        <f>IF(D49="","*",VLOOKUP(F49,BS_ATIVIDADE[#All],3,FALSE))</f>
        <v>DETECÇÃO</v>
      </c>
      <c r="H49" s="135" t="s">
        <v>1356</v>
      </c>
      <c r="I49" s="135" t="s">
        <v>912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1357</v>
      </c>
      <c r="W49" s="135" t="s">
        <v>1358</v>
      </c>
      <c r="X49" s="152" t="s">
        <v>400</v>
      </c>
      <c r="Y49" s="129" t="s">
        <v>403</v>
      </c>
      <c r="Z49" s="129"/>
      <c r="AA49" s="71">
        <v>1</v>
      </c>
      <c r="AB49" s="59" t="s">
        <v>392</v>
      </c>
      <c r="AC49" s="59" t="s">
        <v>387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1359</v>
      </c>
      <c r="BK49" s="219" t="s">
        <v>1359</v>
      </c>
      <c r="BL49" s="13"/>
      <c r="BM49" s="12" t="s">
        <v>424</v>
      </c>
      <c r="BN49" s="12" t="s">
        <v>424</v>
      </c>
      <c r="BO49" s="130" t="s">
        <v>424</v>
      </c>
      <c r="BP49" s="14" t="s">
        <v>34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279</v>
      </c>
      <c r="E50" s="185">
        <v>40</v>
      </c>
      <c r="F50" s="134" t="s">
        <v>209</v>
      </c>
      <c r="G50" s="8" t="str">
        <f>IF(D50="","*",VLOOKUP(F50,BS_ATIVIDADE[#All],3,FALSE))</f>
        <v>PEDRA</v>
      </c>
      <c r="H50" s="135" t="s">
        <v>1062</v>
      </c>
      <c r="I50" s="135" t="s">
        <v>1077</v>
      </c>
      <c r="J50" s="151">
        <v>103</v>
      </c>
      <c r="K50" s="151">
        <v>1607.9</v>
      </c>
      <c r="L50" s="71" t="s">
        <v>34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1360</v>
      </c>
      <c r="W50" s="135" t="s">
        <v>1269</v>
      </c>
      <c r="X50" s="152" t="s">
        <v>404</v>
      </c>
      <c r="Y50" s="129"/>
      <c r="Z50" s="129"/>
      <c r="AA50" s="71">
        <v>1</v>
      </c>
      <c r="AB50" s="59" t="s">
        <v>392</v>
      </c>
      <c r="AC50" s="59" t="s">
        <v>387</v>
      </c>
      <c r="AD50" s="135">
        <v>0.29166666666666669</v>
      </c>
      <c r="AE50" s="71">
        <v>7674</v>
      </c>
      <c r="AF50" s="71" t="s">
        <v>34</v>
      </c>
      <c r="AG50" s="71" t="s">
        <v>34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1361</v>
      </c>
      <c r="BK50" s="14" t="s">
        <v>1362</v>
      </c>
      <c r="BL50" s="13"/>
      <c r="BM50" s="12" t="s">
        <v>424</v>
      </c>
      <c r="BN50" s="12" t="s">
        <v>424</v>
      </c>
      <c r="BO50" s="130" t="s">
        <v>424</v>
      </c>
      <c r="BP50" s="14" t="s">
        <v>34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172</v>
      </c>
      <c r="E51" s="185">
        <v>41</v>
      </c>
      <c r="F51" s="134" t="s">
        <v>130</v>
      </c>
      <c r="G51" s="8" t="str">
        <f>IF(D51="","*",VLOOKUP(F51,BS_ATIVIDADE[#All],3,FALSE))</f>
        <v>MECANIZAÇÃO - ESMERILHADORA</v>
      </c>
      <c r="H51" s="135" t="s">
        <v>1104</v>
      </c>
      <c r="I51" s="135" t="s">
        <v>1114</v>
      </c>
      <c r="J51" s="151">
        <v>103</v>
      </c>
      <c r="K51" s="151">
        <v>1938</v>
      </c>
      <c r="L51" s="71" t="s">
        <v>34</v>
      </c>
      <c r="M51" s="149" t="s">
        <v>1256</v>
      </c>
      <c r="N51" s="149" t="s">
        <v>1257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1258</v>
      </c>
      <c r="W51" s="135" t="s">
        <v>1259</v>
      </c>
      <c r="X51" s="152" t="s">
        <v>404</v>
      </c>
      <c r="Y51" s="129"/>
      <c r="Z51" s="129"/>
      <c r="AA51" s="71">
        <v>1</v>
      </c>
      <c r="AB51" s="59" t="s">
        <v>392</v>
      </c>
      <c r="AC51" s="59" t="s">
        <v>387</v>
      </c>
      <c r="AD51" s="135">
        <v>0.29166666666666669</v>
      </c>
      <c r="AE51" s="71">
        <v>6245</v>
      </c>
      <c r="AF51" s="71">
        <v>6246</v>
      </c>
      <c r="AG51" s="71" t="s">
        <v>34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424</v>
      </c>
      <c r="BK51" s="14" t="s">
        <v>424</v>
      </c>
      <c r="BL51" s="13"/>
      <c r="BM51" s="12" t="s">
        <v>424</v>
      </c>
      <c r="BN51" s="12" t="s">
        <v>424</v>
      </c>
      <c r="BO51" s="130" t="s">
        <v>424</v>
      </c>
      <c r="BP51" s="14" t="s">
        <v>34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240</v>
      </c>
      <c r="E52" s="185">
        <v>42</v>
      </c>
      <c r="F52" s="134" t="s">
        <v>139</v>
      </c>
      <c r="G52" s="8" t="str">
        <f>IF(D52="","*",VLOOKUP(F52,BS_ATIVIDADE[#All],3,FALSE))</f>
        <v>MECANIZAÇÃO - SOCADORA</v>
      </c>
      <c r="H52" s="135" t="s">
        <v>766</v>
      </c>
      <c r="I52" s="135" t="s">
        <v>766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1323</v>
      </c>
      <c r="W52" s="135" t="s">
        <v>1363</v>
      </c>
      <c r="X52" s="152" t="s">
        <v>400</v>
      </c>
      <c r="Y52" s="129" t="s">
        <v>403</v>
      </c>
      <c r="Z52" s="129"/>
      <c r="AA52" s="71">
        <v>1</v>
      </c>
      <c r="AB52" s="59" t="s">
        <v>392</v>
      </c>
      <c r="AC52" s="59" t="s">
        <v>387</v>
      </c>
      <c r="AD52" s="135">
        <v>0.29166666666666669</v>
      </c>
      <c r="AE52" s="71">
        <v>6236</v>
      </c>
      <c r="AF52" s="71">
        <v>6636</v>
      </c>
      <c r="AG52" s="71" t="s">
        <v>34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1364</v>
      </c>
      <c r="BK52" s="14" t="s">
        <v>1365</v>
      </c>
      <c r="BL52" s="13"/>
      <c r="BM52" s="12" t="s">
        <v>419</v>
      </c>
      <c r="BN52" s="12" t="s">
        <v>449</v>
      </c>
      <c r="BO52" s="130" t="s">
        <v>550</v>
      </c>
      <c r="BP52" s="14" t="s">
        <v>34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339</v>
      </c>
      <c r="E53" s="185">
        <v>42</v>
      </c>
      <c r="F53" s="134" t="s">
        <v>190</v>
      </c>
      <c r="G53" s="8" t="str">
        <f>IF(D53="","*",VLOOKUP(F53,BS_ATIVIDADE[#All],3,FALSE))</f>
        <v>AMV</v>
      </c>
      <c r="H53" s="135" t="s">
        <v>34</v>
      </c>
      <c r="I53" s="135" t="s">
        <v>34</v>
      </c>
      <c r="J53" s="151">
        <v>98</v>
      </c>
      <c r="K53" s="151">
        <v>617.88800000000003</v>
      </c>
      <c r="L53" s="71" t="s">
        <v>34</v>
      </c>
      <c r="M53" s="149" t="s">
        <v>1366</v>
      </c>
      <c r="N53" s="149" t="s">
        <v>1366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1323</v>
      </c>
      <c r="W53" s="135" t="s">
        <v>1367</v>
      </c>
      <c r="X53" s="152" t="s">
        <v>400</v>
      </c>
      <c r="Y53" s="129" t="s">
        <v>403</v>
      </c>
      <c r="Z53" s="129"/>
      <c r="AA53" s="71"/>
      <c r="AB53" s="59"/>
      <c r="AC53" s="59"/>
      <c r="AD53" s="135" t="s">
        <v>34</v>
      </c>
      <c r="AE53" s="71" t="s">
        <v>34</v>
      </c>
      <c r="AF53" s="71" t="s">
        <v>34</v>
      </c>
      <c r="AG53" s="71" t="s">
        <v>34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1368</v>
      </c>
      <c r="BK53" s="14" t="s">
        <v>1368</v>
      </c>
      <c r="BL53" s="13"/>
      <c r="BM53" s="12" t="s">
        <v>419</v>
      </c>
      <c r="BN53" s="12" t="s">
        <v>449</v>
      </c>
      <c r="BO53" s="130" t="s">
        <v>550</v>
      </c>
      <c r="BP53" s="14" t="s">
        <v>34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34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9</v>
      </c>
      <c r="E55" s="185">
        <v>45</v>
      </c>
      <c r="F55" s="134" t="s">
        <v>209</v>
      </c>
      <c r="G55" s="8" t="str">
        <f>IF(D55="","*",VLOOKUP(F55,BS_ATIVIDADE[#All],3,FALSE))</f>
        <v>PEDRA</v>
      </c>
      <c r="H55" s="135" t="s">
        <v>1369</v>
      </c>
      <c r="I55" s="135" t="s">
        <v>1369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1370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1268</v>
      </c>
      <c r="W55" s="135" t="s">
        <v>1269</v>
      </c>
      <c r="X55" s="152" t="s">
        <v>400</v>
      </c>
      <c r="Y55" s="129" t="s">
        <v>403</v>
      </c>
      <c r="Z55" s="129"/>
      <c r="AA55" s="71" t="s">
        <v>1270</v>
      </c>
      <c r="AB55" s="59" t="s">
        <v>392</v>
      </c>
      <c r="AC55" s="59" t="s">
        <v>387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1371</v>
      </c>
      <c r="BK55" s="14" t="s">
        <v>1372</v>
      </c>
      <c r="BL55" s="13"/>
      <c r="BM55" s="12" t="s">
        <v>424</v>
      </c>
      <c r="BN55" s="12" t="s">
        <v>424</v>
      </c>
      <c r="BO55" s="130" t="s">
        <v>424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324</v>
      </c>
      <c r="E56" s="185">
        <v>46</v>
      </c>
      <c r="F56" s="134" t="s">
        <v>216</v>
      </c>
      <c r="G56" s="8" t="str">
        <f>IF(D56="","*",VLOOKUP(F56,BS_ATIVIDADE[#All],3,FALSE))</f>
        <v>SOLDA</v>
      </c>
      <c r="H56" s="135" t="s">
        <v>34</v>
      </c>
      <c r="I56" s="135" t="s">
        <v>34</v>
      </c>
      <c r="J56" s="151">
        <v>74</v>
      </c>
      <c r="K56" s="151">
        <v>403.505</v>
      </c>
      <c r="L56" s="71" t="s">
        <v>34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704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1268</v>
      </c>
      <c r="W56" s="135" t="s">
        <v>1373</v>
      </c>
      <c r="X56" s="152" t="s">
        <v>400</v>
      </c>
      <c r="Y56" s="129" t="s">
        <v>403</v>
      </c>
      <c r="Z56" s="129"/>
      <c r="AA56" s="71"/>
      <c r="AB56" s="59"/>
      <c r="AC56" s="59"/>
      <c r="AD56" s="135" t="s">
        <v>34</v>
      </c>
      <c r="AE56" s="71" t="s">
        <v>34</v>
      </c>
      <c r="AF56" s="71" t="s">
        <v>34</v>
      </c>
      <c r="AG56" s="71" t="s">
        <v>34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399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1374</v>
      </c>
      <c r="BK56" s="14" t="s">
        <v>1375</v>
      </c>
      <c r="BL56" s="13"/>
      <c r="BM56" s="12" t="s">
        <v>424</v>
      </c>
      <c r="BN56" s="12" t="s">
        <v>424</v>
      </c>
      <c r="BO56" s="130" t="s">
        <v>424</v>
      </c>
      <c r="BP56" s="14" t="s">
        <v>34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299</v>
      </c>
      <c r="E57" s="185">
        <v>48</v>
      </c>
      <c r="F57" s="134" t="s">
        <v>216</v>
      </c>
      <c r="G57" s="8" t="str">
        <f>IF(D57="","*",VLOOKUP(F57,BS_ATIVIDADE[#All],3,FALSE))</f>
        <v>SOLDA</v>
      </c>
      <c r="H57" s="135" t="s">
        <v>34</v>
      </c>
      <c r="I57" s="135" t="s">
        <v>34</v>
      </c>
      <c r="J57" s="151">
        <v>74</v>
      </c>
      <c r="K57" s="151">
        <v>290.75900000000001</v>
      </c>
      <c r="L57" s="71" t="s">
        <v>34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1376</v>
      </c>
      <c r="W57" s="135" t="s">
        <v>1377</v>
      </c>
      <c r="X57" s="152" t="s">
        <v>400</v>
      </c>
      <c r="Y57" s="129" t="s">
        <v>403</v>
      </c>
      <c r="Z57" s="129"/>
      <c r="AA57" s="71" t="s">
        <v>34</v>
      </c>
      <c r="AB57" s="59"/>
      <c r="AC57" s="59"/>
      <c r="AD57" s="135" t="s">
        <v>34</v>
      </c>
      <c r="AE57" s="71" t="s">
        <v>34</v>
      </c>
      <c r="AF57" s="71" t="s">
        <v>34</v>
      </c>
      <c r="AG57" s="71" t="s">
        <v>34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1378</v>
      </c>
      <c r="BK57" s="14" t="s">
        <v>1378</v>
      </c>
      <c r="BL57" s="13"/>
      <c r="BM57" s="12" t="s">
        <v>420</v>
      </c>
      <c r="BN57" s="12" t="s">
        <v>450</v>
      </c>
      <c r="BO57" s="130" t="s">
        <v>513</v>
      </c>
      <c r="BP57" s="14" t="s">
        <v>1379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206</v>
      </c>
      <c r="E58" s="185">
        <v>49</v>
      </c>
      <c r="F58" s="134" t="s">
        <v>165</v>
      </c>
      <c r="G58" s="8" t="str">
        <f>IF(D58="","*",VLOOKUP(F58,BS_ATIVIDADE[#All],3,FALSE))</f>
        <v>MODERNIZAÇÃO</v>
      </c>
      <c r="H58" s="135" t="s">
        <v>643</v>
      </c>
      <c r="I58" s="135" t="s">
        <v>643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1292</v>
      </c>
      <c r="W58" s="135" t="s">
        <v>1380</v>
      </c>
      <c r="X58" s="152" t="s">
        <v>400</v>
      </c>
      <c r="Y58" s="129" t="s">
        <v>403</v>
      </c>
      <c r="Z58" s="129"/>
      <c r="AA58" s="71">
        <v>1</v>
      </c>
      <c r="AB58" s="59" t="s">
        <v>392</v>
      </c>
      <c r="AC58" s="59" t="s">
        <v>387</v>
      </c>
      <c r="AD58" s="135">
        <v>0.29166666666666669</v>
      </c>
      <c r="AE58" s="71">
        <v>6248</v>
      </c>
      <c r="AF58" s="71" t="s">
        <v>34</v>
      </c>
      <c r="AG58" s="71" t="s">
        <v>34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1381</v>
      </c>
      <c r="BK58" s="14" t="s">
        <v>1381</v>
      </c>
      <c r="BL58" s="13"/>
      <c r="BM58" s="12" t="s">
        <v>419</v>
      </c>
      <c r="BN58" s="12" t="s">
        <v>449</v>
      </c>
      <c r="BO58" s="130" t="s">
        <v>550</v>
      </c>
      <c r="BP58" s="14" t="s">
        <v>34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17</v>
      </c>
      <c r="E59" s="185">
        <v>50</v>
      </c>
      <c r="F59" s="134" t="s">
        <v>156</v>
      </c>
      <c r="G59" s="8" t="str">
        <f>IF(D59="","*",VLOOKUP(F59,BS_ATIVIDADE[#All],3,FALSE))</f>
        <v>MODERNIZAÇÃO</v>
      </c>
      <c r="H59" s="135" t="s">
        <v>619</v>
      </c>
      <c r="I59" s="135" t="s">
        <v>655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1292</v>
      </c>
      <c r="W59" s="135" t="s">
        <v>1338</v>
      </c>
      <c r="X59" s="152" t="s">
        <v>400</v>
      </c>
      <c r="Y59" s="129" t="s">
        <v>403</v>
      </c>
      <c r="Z59" s="129"/>
      <c r="AA59" s="71" t="s">
        <v>1339</v>
      </c>
      <c r="AB59" s="59" t="s">
        <v>392</v>
      </c>
      <c r="AC59" s="59" t="s">
        <v>387</v>
      </c>
      <c r="AD59" s="135">
        <v>0.29166666666666669</v>
      </c>
      <c r="AE59" s="71">
        <v>7671</v>
      </c>
      <c r="AF59" s="71">
        <v>9322</v>
      </c>
      <c r="AG59" s="71" t="s">
        <v>34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1382</v>
      </c>
      <c r="BK59" s="14" t="s">
        <v>1383</v>
      </c>
      <c r="BL59" s="13"/>
      <c r="BM59" s="12" t="s">
        <v>424</v>
      </c>
      <c r="BN59" s="12" t="s">
        <v>424</v>
      </c>
      <c r="BO59" s="12" t="s">
        <v>424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262</v>
      </c>
      <c r="E60" s="185">
        <v>51</v>
      </c>
      <c r="F60" s="134" t="s">
        <v>123</v>
      </c>
      <c r="G60" s="8" t="str">
        <f>IF(D60="","*",VLOOKUP(F60,BS_ATIVIDADE[#All],3,FALSE))</f>
        <v>MECANIZAÇÃO - DOL</v>
      </c>
      <c r="H60" s="135" t="s">
        <v>619</v>
      </c>
      <c r="I60" s="135" t="s">
        <v>617</v>
      </c>
      <c r="J60" s="151">
        <v>74</v>
      </c>
      <c r="K60" s="151">
        <v>109</v>
      </c>
      <c r="L60" s="71" t="s">
        <v>34</v>
      </c>
      <c r="M60" s="149" t="s">
        <v>617</v>
      </c>
      <c r="N60" s="149" t="s">
        <v>618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1342</v>
      </c>
      <c r="W60" s="135" t="s">
        <v>1343</v>
      </c>
      <c r="X60" s="152" t="s">
        <v>400</v>
      </c>
      <c r="Y60" s="129" t="s">
        <v>403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1384</v>
      </c>
      <c r="BK60" s="14" t="s">
        <v>1384</v>
      </c>
      <c r="BL60" s="13"/>
      <c r="BM60" s="12" t="s">
        <v>416</v>
      </c>
      <c r="BN60" s="12" t="s">
        <v>447</v>
      </c>
      <c r="BO60" s="130" t="s">
        <v>505</v>
      </c>
      <c r="BP60" s="14" t="s">
        <v>34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129</v>
      </c>
      <c r="E61" s="185">
        <v>53</v>
      </c>
      <c r="F61" s="134" t="s">
        <v>55</v>
      </c>
      <c r="G61" s="8" t="str">
        <f>IF(D61="","*",VLOOKUP(F61,BS_ATIVIDADE[#All],3,FALSE))</f>
        <v>DETECÇÃO</v>
      </c>
      <c r="H61" s="135" t="s">
        <v>1385</v>
      </c>
      <c r="I61" s="135" t="s">
        <v>632</v>
      </c>
      <c r="J61" s="151">
        <v>74</v>
      </c>
      <c r="K61" s="151">
        <v>0</v>
      </c>
      <c r="L61" s="71">
        <v>166</v>
      </c>
      <c r="M61" s="149" t="s">
        <v>1386</v>
      </c>
      <c r="N61" s="149" t="s">
        <v>1386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13</v>
      </c>
      <c r="W61" s="135" t="s">
        <v>1358</v>
      </c>
      <c r="X61" s="152" t="s">
        <v>400</v>
      </c>
      <c r="Y61" s="129" t="s">
        <v>403</v>
      </c>
      <c r="Z61" s="129"/>
      <c r="AA61" s="71">
        <v>1</v>
      </c>
      <c r="AB61" s="59" t="s">
        <v>392</v>
      </c>
      <c r="AC61" s="59" t="s">
        <v>387</v>
      </c>
      <c r="AD61" s="135">
        <v>0.29166666666666669</v>
      </c>
      <c r="AE61" s="71">
        <v>2720</v>
      </c>
      <c r="AF61" s="71" t="s">
        <v>34</v>
      </c>
      <c r="AG61" s="71" t="s">
        <v>34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1387</v>
      </c>
      <c r="BK61" s="14" t="s">
        <v>1387</v>
      </c>
      <c r="BL61" s="13"/>
      <c r="BM61" s="12" t="s">
        <v>424</v>
      </c>
      <c r="BN61" s="12" t="s">
        <v>424</v>
      </c>
      <c r="BO61" s="130" t="s">
        <v>424</v>
      </c>
      <c r="BP61" s="14" t="s">
        <v>34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1298</v>
      </c>
      <c r="E62" s="185">
        <v>56</v>
      </c>
      <c r="F62" s="134" t="s">
        <v>36</v>
      </c>
      <c r="G62" s="8" t="str">
        <f>IF(D62="","*",VLOOKUP(F62,BS_ATIVIDADE[#All],3,FALSE))</f>
        <v>CAMINHÂO - SOLDA</v>
      </c>
      <c r="H62" s="135" t="s">
        <v>846</v>
      </c>
      <c r="I62" s="135" t="s">
        <v>846</v>
      </c>
      <c r="J62" s="151">
        <v>78</v>
      </c>
      <c r="K62" s="151">
        <v>177.376</v>
      </c>
      <c r="L62" s="71" t="s">
        <v>34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1388</v>
      </c>
      <c r="W62" s="135" t="s">
        <v>1300</v>
      </c>
      <c r="X62" s="152" t="s">
        <v>400</v>
      </c>
      <c r="Y62" s="129" t="s">
        <v>403</v>
      </c>
      <c r="Z62" s="129"/>
      <c r="AA62" s="71">
        <v>1</v>
      </c>
      <c r="AB62" s="59" t="s">
        <v>392</v>
      </c>
      <c r="AC62" s="59" t="s">
        <v>387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1389</v>
      </c>
      <c r="BK62" s="14" t="s">
        <v>1390</v>
      </c>
      <c r="BL62" s="13"/>
      <c r="BM62" s="12" t="s">
        <v>424</v>
      </c>
      <c r="BN62" s="12" t="s">
        <v>424</v>
      </c>
      <c r="BO62" s="130" t="s">
        <v>424</v>
      </c>
      <c r="BP62" s="14" t="s">
        <v>34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172</v>
      </c>
      <c r="E63" s="185">
        <v>57</v>
      </c>
      <c r="F63" s="134" t="s">
        <v>130</v>
      </c>
      <c r="G63" s="8" t="str">
        <f>IF(D63="","*",VLOOKUP(F63,BS_ATIVIDADE[#All],3,FALSE))</f>
        <v>MECANIZAÇÃO - ESMERILHADORA</v>
      </c>
      <c r="H63" s="135" t="s">
        <v>1114</v>
      </c>
      <c r="I63" s="135" t="s">
        <v>1127</v>
      </c>
      <c r="J63" s="151">
        <v>103</v>
      </c>
      <c r="K63" s="151">
        <v>2031</v>
      </c>
      <c r="L63" s="71" t="s">
        <v>34</v>
      </c>
      <c r="M63" s="149" t="s">
        <v>1303</v>
      </c>
      <c r="N63" s="149" t="s">
        <v>1304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1258</v>
      </c>
      <c r="W63" s="135" t="s">
        <v>1259</v>
      </c>
      <c r="X63" s="152" t="s">
        <v>404</v>
      </c>
      <c r="Y63" s="129"/>
      <c r="Z63" s="129"/>
      <c r="AA63" s="71">
        <v>1</v>
      </c>
      <c r="AB63" s="59" t="s">
        <v>392</v>
      </c>
      <c r="AC63" s="59" t="s">
        <v>387</v>
      </c>
      <c r="AD63" s="135">
        <v>0.91666666666666663</v>
      </c>
      <c r="AE63" s="71">
        <v>6245</v>
      </c>
      <c r="AF63" s="71">
        <v>6246</v>
      </c>
      <c r="AG63" s="71" t="s">
        <v>34</v>
      </c>
      <c r="AH63" s="42" t="s">
        <v>1391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1392</v>
      </c>
      <c r="BK63" s="14" t="s">
        <v>1392</v>
      </c>
      <c r="BL63" s="13"/>
      <c r="BM63" s="12" t="s">
        <v>428</v>
      </c>
      <c r="BN63" s="12" t="s">
        <v>435</v>
      </c>
      <c r="BO63" s="130" t="s">
        <v>532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34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129</v>
      </c>
      <c r="E65" s="185">
        <v>59</v>
      </c>
      <c r="F65" s="134" t="s">
        <v>55</v>
      </c>
      <c r="G65" s="8" t="str">
        <f>IF(D65="","*",VLOOKUP(F65,BS_ATIVIDADE[#All],3,FALSE))</f>
        <v>DETECÇÃO</v>
      </c>
      <c r="H65" s="135" t="s">
        <v>731</v>
      </c>
      <c r="I65" s="135" t="s">
        <v>792</v>
      </c>
      <c r="J65" s="151">
        <v>98</v>
      </c>
      <c r="K65" s="151">
        <v>503</v>
      </c>
      <c r="L65" s="71" t="s">
        <v>34</v>
      </c>
      <c r="M65" s="149" t="s">
        <v>733</v>
      </c>
      <c r="N65" s="149" t="s">
        <v>1393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</v>
      </c>
      <c r="W65" s="135" t="s">
        <v>1351</v>
      </c>
      <c r="X65" s="152" t="s">
        <v>400</v>
      </c>
      <c r="Y65" s="129"/>
      <c r="Z65" s="129"/>
      <c r="AA65" s="71">
        <v>1</v>
      </c>
      <c r="AB65" s="59" t="s">
        <v>392</v>
      </c>
      <c r="AC65" s="59"/>
      <c r="AD65" s="135">
        <v>0.29166666666666669</v>
      </c>
      <c r="AE65" s="71">
        <v>5487</v>
      </c>
      <c r="AF65" s="71" t="s">
        <v>34</v>
      </c>
      <c r="AG65" s="71" t="s">
        <v>34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240</v>
      </c>
      <c r="E66" s="185">
        <v>60</v>
      </c>
      <c r="F66" s="134" t="s">
        <v>139</v>
      </c>
      <c r="G66" s="8" t="str">
        <f>IF(D66="","*",VLOOKUP(F66,BS_ATIVIDADE[#All],3,FALSE))</f>
        <v>MECANIZAÇÃO - SOCADORA</v>
      </c>
      <c r="H66" s="135" t="s">
        <v>766</v>
      </c>
      <c r="I66" s="135" t="s">
        <v>766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1323</v>
      </c>
      <c r="W66" s="135" t="s">
        <v>1363</v>
      </c>
      <c r="X66" s="152" t="s">
        <v>400</v>
      </c>
      <c r="Y66" s="129" t="s">
        <v>403</v>
      </c>
      <c r="Z66" s="129"/>
      <c r="AA66" s="71">
        <v>1</v>
      </c>
      <c r="AB66" s="59" t="s">
        <v>392</v>
      </c>
      <c r="AC66" s="59" t="s">
        <v>387</v>
      </c>
      <c r="AD66" s="135">
        <v>0.29166666666666669</v>
      </c>
      <c r="AE66" s="71">
        <v>6236</v>
      </c>
      <c r="AF66" s="71">
        <v>6636</v>
      </c>
      <c r="AG66" s="71" t="s">
        <v>34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1394</v>
      </c>
      <c r="BK66" s="14" t="s">
        <v>1395</v>
      </c>
      <c r="BL66" s="13"/>
      <c r="BM66" s="12" t="s">
        <v>419</v>
      </c>
      <c r="BN66" s="12" t="s">
        <v>449</v>
      </c>
      <c r="BO66" s="130" t="s">
        <v>511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9</v>
      </c>
      <c r="E67" s="185">
        <v>61</v>
      </c>
      <c r="F67" s="134" t="s">
        <v>209</v>
      </c>
      <c r="G67" s="8" t="str">
        <f>IF(D67="","*",VLOOKUP(F67,BS_ATIVIDADE[#All],3,FALSE))</f>
        <v>PEDRA</v>
      </c>
      <c r="H67" s="135" t="s">
        <v>729</v>
      </c>
      <c r="I67" s="135" t="s">
        <v>729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1268</v>
      </c>
      <c r="W67" s="135" t="s">
        <v>1269</v>
      </c>
      <c r="X67" s="152" t="s">
        <v>400</v>
      </c>
      <c r="Y67" s="129" t="s">
        <v>403</v>
      </c>
      <c r="Z67" s="129"/>
      <c r="AA67" s="71" t="s">
        <v>1396</v>
      </c>
      <c r="AB67" s="59" t="s">
        <v>392</v>
      </c>
      <c r="AC67" s="59" t="s">
        <v>387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1397</v>
      </c>
      <c r="BK67" s="14" t="s">
        <v>1398</v>
      </c>
      <c r="BL67" s="13"/>
      <c r="BM67" s="12" t="s">
        <v>419</v>
      </c>
      <c r="BN67" s="12" t="s">
        <v>449</v>
      </c>
      <c r="BO67" s="130" t="s">
        <v>511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34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324</v>
      </c>
      <c r="E69" s="185">
        <v>63</v>
      </c>
      <c r="F69" s="134" t="s">
        <v>216</v>
      </c>
      <c r="G69" s="8" t="str">
        <f>IF(D69="","*",VLOOKUP(F69,BS_ATIVIDADE[#All],3,FALSE))</f>
        <v>SOLDA</v>
      </c>
      <c r="H69" s="135" t="s">
        <v>34</v>
      </c>
      <c r="I69" s="135" t="s">
        <v>34</v>
      </c>
      <c r="J69" s="151">
        <v>74</v>
      </c>
      <c r="K69" s="151">
        <v>403.5</v>
      </c>
      <c r="L69" s="71" t="s">
        <v>34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704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1273</v>
      </c>
      <c r="W69" s="135" t="s">
        <v>1247</v>
      </c>
      <c r="X69" s="152" t="s">
        <v>400</v>
      </c>
      <c r="Y69" s="129" t="s">
        <v>403</v>
      </c>
      <c r="Z69" s="129"/>
      <c r="AA69" s="71"/>
      <c r="AB69" s="59"/>
      <c r="AC69" s="59"/>
      <c r="AD69" s="135" t="s">
        <v>34</v>
      </c>
      <c r="AE69" s="71" t="s">
        <v>34</v>
      </c>
      <c r="AF69" s="71" t="s">
        <v>34</v>
      </c>
      <c r="AG69" s="71" t="s">
        <v>34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1399</v>
      </c>
      <c r="BK69" s="14" t="s">
        <v>1400</v>
      </c>
      <c r="BL69" s="13"/>
      <c r="BM69" s="12" t="s">
        <v>426</v>
      </c>
      <c r="BN69" s="12" t="s">
        <v>443</v>
      </c>
      <c r="BO69" s="130" t="s">
        <v>531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129</v>
      </c>
      <c r="E70" s="185">
        <v>64</v>
      </c>
      <c r="F70" s="134" t="s">
        <v>55</v>
      </c>
      <c r="G70" s="8" t="str">
        <f>IF(D70="","*",VLOOKUP(F70,BS_ATIVIDADE[#All],3,FALSE))</f>
        <v>DETECÇÃO</v>
      </c>
      <c r="H70" s="135" t="s">
        <v>657</v>
      </c>
      <c r="I70" s="135" t="s">
        <v>731</v>
      </c>
      <c r="J70" s="151">
        <v>74</v>
      </c>
      <c r="K70" s="151">
        <v>290.7</v>
      </c>
      <c r="L70" s="71" t="s">
        <v>34</v>
      </c>
      <c r="M70" s="149" t="s">
        <v>21</v>
      </c>
      <c r="N70" s="149" t="s">
        <v>1401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13</v>
      </c>
      <c r="W70" s="135" t="s">
        <v>1402</v>
      </c>
      <c r="X70" s="152" t="s">
        <v>400</v>
      </c>
      <c r="Y70" s="129" t="s">
        <v>403</v>
      </c>
      <c r="Z70" s="129"/>
      <c r="AA70" s="71">
        <v>1</v>
      </c>
      <c r="AB70" s="59" t="s">
        <v>392</v>
      </c>
      <c r="AC70" s="59" t="s">
        <v>387</v>
      </c>
      <c r="AD70" s="135">
        <v>0.29166666666666669</v>
      </c>
      <c r="AE70" s="71">
        <v>5487</v>
      </c>
      <c r="AF70" s="71" t="s">
        <v>34</v>
      </c>
      <c r="AG70" s="71" t="s">
        <v>34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1403</v>
      </c>
      <c r="BK70" s="14" t="s">
        <v>1403</v>
      </c>
      <c r="BL70" s="13"/>
      <c r="BM70" s="12" t="s">
        <v>424</v>
      </c>
      <c r="BN70" s="12" t="s">
        <v>424</v>
      </c>
      <c r="BO70" s="130" t="s">
        <v>424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34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206</v>
      </c>
      <c r="E72" s="185">
        <v>49</v>
      </c>
      <c r="F72" s="134" t="s">
        <v>165</v>
      </c>
      <c r="G72" s="8" t="str">
        <f>IF(D72="","*",VLOOKUP(F72,BS_ATIVIDADE[#All],3,FALSE))</f>
        <v>MODERNIZAÇÃO</v>
      </c>
      <c r="H72" s="135" t="s">
        <v>643</v>
      </c>
      <c r="I72" s="135" t="s">
        <v>643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1292</v>
      </c>
      <c r="W72" s="135" t="s">
        <v>1380</v>
      </c>
      <c r="X72" s="152" t="s">
        <v>400</v>
      </c>
      <c r="Y72" s="129" t="s">
        <v>403</v>
      </c>
      <c r="Z72" s="129"/>
      <c r="AA72" s="71">
        <v>1</v>
      </c>
      <c r="AB72" s="59" t="s">
        <v>392</v>
      </c>
      <c r="AC72" s="59" t="s">
        <v>387</v>
      </c>
      <c r="AD72" s="135">
        <v>0.29166666666666669</v>
      </c>
      <c r="AE72" s="71">
        <v>6248</v>
      </c>
      <c r="AF72" s="71" t="s">
        <v>34</v>
      </c>
      <c r="AG72" s="71" t="s">
        <v>34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1404</v>
      </c>
      <c r="BK72" s="14" t="s">
        <v>1405</v>
      </c>
      <c r="BL72" s="13"/>
      <c r="BM72" s="12" t="s">
        <v>417</v>
      </c>
      <c r="BN72" s="12" t="s">
        <v>448</v>
      </c>
      <c r="BO72" s="130" t="s">
        <v>526</v>
      </c>
      <c r="BP72" s="14" t="s">
        <v>1406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34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34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299</v>
      </c>
      <c r="E75" s="185">
        <v>69</v>
      </c>
      <c r="F75" s="134" t="s">
        <v>216</v>
      </c>
      <c r="G75" s="8" t="str">
        <f>IF(D75="","*",VLOOKUP(F75,BS_ATIVIDADE[#All],3,FALSE))</f>
        <v>SOLDA</v>
      </c>
      <c r="H75" s="135" t="s">
        <v>34</v>
      </c>
      <c r="I75" s="135" t="s">
        <v>34</v>
      </c>
      <c r="J75" s="151">
        <v>74</v>
      </c>
      <c r="K75" s="151">
        <v>234.5</v>
      </c>
      <c r="L75" s="71" t="s">
        <v>34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1288</v>
      </c>
      <c r="W75" s="135" t="s">
        <v>1407</v>
      </c>
      <c r="X75" s="152" t="s">
        <v>400</v>
      </c>
      <c r="Y75" s="129" t="s">
        <v>403</v>
      </c>
      <c r="Z75" s="129"/>
      <c r="AA75" s="71" t="s">
        <v>34</v>
      </c>
      <c r="AB75" s="59"/>
      <c r="AC75" s="59"/>
      <c r="AD75" s="135" t="s">
        <v>34</v>
      </c>
      <c r="AE75" s="71" t="s">
        <v>34</v>
      </c>
      <c r="AF75" s="71" t="s">
        <v>34</v>
      </c>
      <c r="AG75" s="71" t="s">
        <v>34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1408</v>
      </c>
      <c r="BK75" s="14" t="s">
        <v>1408</v>
      </c>
      <c r="BL75" s="13"/>
      <c r="BM75" s="12" t="s">
        <v>424</v>
      </c>
      <c r="BN75" s="12" t="s">
        <v>424</v>
      </c>
      <c r="BO75" s="12" t="s">
        <v>424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215</v>
      </c>
      <c r="E76" s="185"/>
      <c r="F76" s="134" t="s">
        <v>258</v>
      </c>
      <c r="G76" s="8" t="str">
        <f>IF(D76="","*",VLOOKUP(F76,BS_ATIVIDADE[#All],3,FALSE))</f>
        <v>MODERNIZAÇÃO</v>
      </c>
      <c r="H76" s="135" t="s">
        <v>637</v>
      </c>
      <c r="I76" s="135" t="s">
        <v>637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1292</v>
      </c>
      <c r="W76" s="206" t="s">
        <v>1409</v>
      </c>
      <c r="X76" s="152" t="s">
        <v>404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262</v>
      </c>
      <c r="E77" s="185">
        <v>70</v>
      </c>
      <c r="F77" s="134" t="s">
        <v>123</v>
      </c>
      <c r="G77" s="8" t="str">
        <f>IF(D77="","*",VLOOKUP(F77,BS_ATIVIDADE[#All],3,FALSE))</f>
        <v>MECANIZAÇÃO - DOL</v>
      </c>
      <c r="H77" s="135" t="s">
        <v>619</v>
      </c>
      <c r="I77" s="135" t="s">
        <v>617</v>
      </c>
      <c r="J77" s="151">
        <v>74</v>
      </c>
      <c r="K77" s="151">
        <v>109</v>
      </c>
      <c r="L77" s="71" t="s">
        <v>34</v>
      </c>
      <c r="M77" s="149" t="s">
        <v>617</v>
      </c>
      <c r="N77" s="149" t="s">
        <v>618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1342</v>
      </c>
      <c r="W77" s="135" t="s">
        <v>1343</v>
      </c>
      <c r="X77" s="152" t="s">
        <v>400</v>
      </c>
      <c r="Y77" s="129"/>
      <c r="Z77" s="129"/>
      <c r="AA77" s="71">
        <v>1</v>
      </c>
      <c r="AB77" s="59" t="s">
        <v>392</v>
      </c>
      <c r="AC77" s="59" t="s">
        <v>387</v>
      </c>
      <c r="AD77" s="135">
        <v>0.29166666666666669</v>
      </c>
      <c r="AE77" s="71">
        <v>6202</v>
      </c>
      <c r="AF77" s="71">
        <v>6203</v>
      </c>
      <c r="AG77" s="71" t="s">
        <v>34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1410</v>
      </c>
      <c r="BK77" s="14" t="s">
        <v>1410</v>
      </c>
      <c r="BL77" s="13"/>
      <c r="BM77" s="12" t="s">
        <v>416</v>
      </c>
      <c r="BN77" s="12" t="s">
        <v>447</v>
      </c>
      <c r="BO77" s="130" t="s">
        <v>505</v>
      </c>
      <c r="BP77" s="14" t="s">
        <v>34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232</v>
      </c>
      <c r="E78" s="185">
        <v>71</v>
      </c>
      <c r="F78" s="134" t="s">
        <v>236</v>
      </c>
      <c r="G78" s="8" t="str">
        <f>IF(D78="","*",VLOOKUP(F78,BS_ATIVIDADE[#All],3,FALSE))</f>
        <v>OUTROS</v>
      </c>
      <c r="H78" s="135" t="s">
        <v>595</v>
      </c>
      <c r="I78" s="135" t="s">
        <v>643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1258</v>
      </c>
      <c r="W78" s="135" t="s">
        <v>1411</v>
      </c>
      <c r="X78" s="152" t="s">
        <v>404</v>
      </c>
      <c r="Y78" s="129"/>
      <c r="Z78" s="129"/>
      <c r="AA78" s="71">
        <v>1</v>
      </c>
      <c r="AB78" s="59" t="s">
        <v>392</v>
      </c>
      <c r="AC78" s="59" t="s">
        <v>387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1412</v>
      </c>
      <c r="BK78" s="14" t="s">
        <v>1413</v>
      </c>
      <c r="BL78" s="13"/>
      <c r="BM78" s="12" t="s">
        <v>428</v>
      </c>
      <c r="BN78" s="12" t="s">
        <v>435</v>
      </c>
      <c r="BO78" s="130" t="s">
        <v>519</v>
      </c>
      <c r="BP78" s="14" t="s">
        <v>1414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1298</v>
      </c>
      <c r="E79" s="185">
        <v>56</v>
      </c>
      <c r="F79" s="134" t="s">
        <v>36</v>
      </c>
      <c r="G79" s="8" t="str">
        <f>IF(D79="","*",VLOOKUP(F79,BS_ATIVIDADE[#All],3,FALSE))</f>
        <v>CAMINHÂO - SOLDA</v>
      </c>
      <c r="H79" s="135" t="s">
        <v>846</v>
      </c>
      <c r="I79" s="135" t="s">
        <v>846</v>
      </c>
      <c r="J79" s="151">
        <v>78</v>
      </c>
      <c r="K79" s="151">
        <v>177.376</v>
      </c>
      <c r="L79" s="71" t="s">
        <v>34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1388</v>
      </c>
      <c r="W79" s="135" t="s">
        <v>1300</v>
      </c>
      <c r="X79" s="152" t="s">
        <v>400</v>
      </c>
      <c r="Y79" s="129" t="s">
        <v>403</v>
      </c>
      <c r="Z79" s="129"/>
      <c r="AA79" s="71">
        <v>1</v>
      </c>
      <c r="AB79" s="59" t="s">
        <v>392</v>
      </c>
      <c r="AC79" s="59" t="s">
        <v>387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1415</v>
      </c>
      <c r="BK79" s="14" t="s">
        <v>1415</v>
      </c>
      <c r="BL79" s="13"/>
      <c r="BM79" s="12" t="s">
        <v>424</v>
      </c>
      <c r="BN79" s="12" t="s">
        <v>424</v>
      </c>
      <c r="BO79" s="12" t="s">
        <v>424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172</v>
      </c>
      <c r="E80" s="185">
        <v>57</v>
      </c>
      <c r="F80" s="134" t="s">
        <v>130</v>
      </c>
      <c r="G80" s="8" t="str">
        <f>IF(D80="","*",VLOOKUP(F80,BS_ATIVIDADE[#All],3,FALSE))</f>
        <v>MECANIZAÇÃO - ESMERILHADORA</v>
      </c>
      <c r="H80" s="135" t="s">
        <v>1416</v>
      </c>
      <c r="I80" s="135" t="s">
        <v>1127</v>
      </c>
      <c r="J80" s="151">
        <v>103</v>
      </c>
      <c r="K80" s="151">
        <v>2031</v>
      </c>
      <c r="L80" s="71" t="s">
        <v>34</v>
      </c>
      <c r="M80" s="149" t="s">
        <v>1303</v>
      </c>
      <c r="N80" s="149" t="s">
        <v>1304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1258</v>
      </c>
      <c r="W80" s="213" t="s">
        <v>1417</v>
      </c>
      <c r="X80" s="152" t="s">
        <v>404</v>
      </c>
      <c r="Y80" s="129" t="s">
        <v>403</v>
      </c>
      <c r="Z80" s="129"/>
      <c r="AA80" s="71">
        <v>1</v>
      </c>
      <c r="AB80" s="59" t="s">
        <v>392</v>
      </c>
      <c r="AC80" s="59" t="s">
        <v>387</v>
      </c>
      <c r="AD80" s="135">
        <v>0.91666666666666663</v>
      </c>
      <c r="AE80" s="71">
        <v>6245</v>
      </c>
      <c r="AF80" s="71">
        <v>6246</v>
      </c>
      <c r="AG80" s="71" t="s">
        <v>34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1418</v>
      </c>
      <c r="BK80" s="14" t="s">
        <v>1418</v>
      </c>
      <c r="BL80" s="13"/>
      <c r="BM80" s="12" t="s">
        <v>424</v>
      </c>
      <c r="BN80" s="12" t="s">
        <v>424</v>
      </c>
      <c r="BO80" s="12" t="s">
        <v>424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34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34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34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230</v>
      </c>
      <c r="E84" s="185">
        <v>77</v>
      </c>
      <c r="F84" s="134" t="s">
        <v>55</v>
      </c>
      <c r="G84" s="8" t="str">
        <f>IF(D84="","*",VLOOKUP(F84,BS_ATIVIDADE[#All],3,FALSE))</f>
        <v>DETECÇÃO</v>
      </c>
      <c r="H84" s="135" t="s">
        <v>795</v>
      </c>
      <c r="I84" s="135" t="s">
        <v>1419</v>
      </c>
      <c r="J84" s="151">
        <v>98</v>
      </c>
      <c r="K84" s="151">
        <v>751.5</v>
      </c>
      <c r="L84" s="71" t="s">
        <v>34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1323</v>
      </c>
      <c r="W84" s="135" t="s">
        <v>1324</v>
      </c>
      <c r="X84" s="152" t="s">
        <v>400</v>
      </c>
      <c r="Y84" s="129" t="s">
        <v>403</v>
      </c>
      <c r="Z84" s="129"/>
      <c r="AA84" s="71">
        <v>1</v>
      </c>
      <c r="AB84" s="59" t="s">
        <v>392</v>
      </c>
      <c r="AC84" s="59" t="s">
        <v>387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1420</v>
      </c>
      <c r="BK84" s="222" t="s">
        <v>1420</v>
      </c>
      <c r="BL84" s="13"/>
      <c r="BM84" s="12" t="s">
        <v>424</v>
      </c>
      <c r="BN84" s="12" t="s">
        <v>424</v>
      </c>
      <c r="BO84" s="130" t="s">
        <v>424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240</v>
      </c>
      <c r="E85" s="185">
        <v>79</v>
      </c>
      <c r="F85" s="134" t="s">
        <v>139</v>
      </c>
      <c r="G85" s="8" t="str">
        <f>IF(D85="","*",VLOOKUP(F85,BS_ATIVIDADE[#All],3,FALSE))</f>
        <v>MECANIZAÇÃO - SOCADORA</v>
      </c>
      <c r="H85" s="135" t="s">
        <v>766</v>
      </c>
      <c r="I85" s="135" t="s">
        <v>766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1323</v>
      </c>
      <c r="W85" s="135" t="s">
        <v>1363</v>
      </c>
      <c r="X85" s="152" t="s">
        <v>395</v>
      </c>
      <c r="Y85" s="129" t="s">
        <v>394</v>
      </c>
      <c r="Z85" s="129"/>
      <c r="AA85" s="71">
        <v>1</v>
      </c>
      <c r="AB85" s="59" t="s">
        <v>392</v>
      </c>
      <c r="AC85" s="59" t="s">
        <v>387</v>
      </c>
      <c r="AD85" s="135">
        <v>0.29166666666666669</v>
      </c>
      <c r="AE85" s="71">
        <v>6236</v>
      </c>
      <c r="AF85" s="71">
        <v>6636</v>
      </c>
      <c r="AG85" s="71" t="s">
        <v>34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1421</v>
      </c>
      <c r="BK85" s="14" t="s">
        <v>1422</v>
      </c>
      <c r="BL85" s="13"/>
      <c r="BM85" s="12" t="s">
        <v>419</v>
      </c>
      <c r="BN85" s="12" t="s">
        <v>440</v>
      </c>
      <c r="BO85" s="130" t="s">
        <v>550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339</v>
      </c>
      <c r="E86" s="185">
        <v>80</v>
      </c>
      <c r="F86" s="134" t="s">
        <v>190</v>
      </c>
      <c r="G86" s="8" t="str">
        <f>IF(D86="","*",VLOOKUP(F86,BS_ATIVIDADE[#All],3,FALSE))</f>
        <v>AMV</v>
      </c>
      <c r="H86" s="149" t="s">
        <v>1423</v>
      </c>
      <c r="I86" s="135" t="s">
        <v>34</v>
      </c>
      <c r="J86" s="151">
        <v>98</v>
      </c>
      <c r="K86" s="151">
        <v>617.88800000000003</v>
      </c>
      <c r="L86" s="71" t="s">
        <v>34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1423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1323</v>
      </c>
      <c r="W86" s="135" t="s">
        <v>1424</v>
      </c>
      <c r="X86" s="152" t="s">
        <v>400</v>
      </c>
      <c r="Y86" s="129" t="s">
        <v>403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1425</v>
      </c>
      <c r="BK86" s="14" t="s">
        <v>1426</v>
      </c>
      <c r="BL86" s="13"/>
      <c r="BM86" s="12" t="s">
        <v>424</v>
      </c>
      <c r="BN86" s="12" t="s">
        <v>424</v>
      </c>
      <c r="BO86" s="130" t="s">
        <v>424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9</v>
      </c>
      <c r="E87" s="185">
        <v>82</v>
      </c>
      <c r="F87" s="134" t="s">
        <v>209</v>
      </c>
      <c r="G87" s="8" t="str">
        <f>IF(D87="","*",VLOOKUP(F87,BS_ATIVIDADE[#All],3,FALSE))</f>
        <v>PEDRA</v>
      </c>
      <c r="H87" s="135" t="s">
        <v>729</v>
      </c>
      <c r="I87" s="135" t="s">
        <v>729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1268</v>
      </c>
      <c r="W87" s="213" t="s">
        <v>1427</v>
      </c>
      <c r="X87" s="152" t="s">
        <v>400</v>
      </c>
      <c r="Y87" s="129" t="s">
        <v>403</v>
      </c>
      <c r="Z87" s="129"/>
      <c r="AA87" s="71" t="s">
        <v>1396</v>
      </c>
      <c r="AB87" s="59" t="s">
        <v>392</v>
      </c>
      <c r="AC87" s="59" t="s">
        <v>387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1422</v>
      </c>
      <c r="BK87" s="14" t="s">
        <v>1422</v>
      </c>
      <c r="BL87" s="13"/>
      <c r="BM87" s="12" t="s">
        <v>419</v>
      </c>
      <c r="BN87" s="12" t="s">
        <v>449</v>
      </c>
      <c r="BO87" s="130" t="s">
        <v>511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292</v>
      </c>
      <c r="E88" s="185">
        <v>85</v>
      </c>
      <c r="F88" s="134" t="s">
        <v>194</v>
      </c>
      <c r="G88" s="8" t="str">
        <f>IF(D88="","*",VLOOKUP(F88,BS_ATIVIDADE[#All],3,FALSE))</f>
        <v>AMV</v>
      </c>
      <c r="H88" s="135" t="s">
        <v>684</v>
      </c>
      <c r="I88" s="135" t="s">
        <v>34</v>
      </c>
      <c r="J88" s="151">
        <v>74</v>
      </c>
      <c r="K88" s="151">
        <v>362.1</v>
      </c>
      <c r="L88" s="71" t="s">
        <v>34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1268</v>
      </c>
      <c r="W88" s="135" t="s">
        <v>1428</v>
      </c>
      <c r="X88" s="152" t="s">
        <v>400</v>
      </c>
      <c r="Y88" s="129" t="s">
        <v>403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1429</v>
      </c>
      <c r="BK88" s="14" t="s">
        <v>1429</v>
      </c>
      <c r="BL88" s="13"/>
      <c r="BM88" s="12" t="s">
        <v>424</v>
      </c>
      <c r="BN88" s="12" t="s">
        <v>424</v>
      </c>
      <c r="BO88" s="12" t="s">
        <v>424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324</v>
      </c>
      <c r="E89" s="185">
        <v>86</v>
      </c>
      <c r="F89" s="134" t="s">
        <v>216</v>
      </c>
      <c r="G89" s="8" t="str">
        <f>IF(D89="","*",VLOOKUP(F89,BS_ATIVIDADE[#All],3,FALSE))</f>
        <v>SOLDA</v>
      </c>
      <c r="H89" s="135" t="s">
        <v>684</v>
      </c>
      <c r="I89" s="135" t="s">
        <v>34</v>
      </c>
      <c r="J89" s="151">
        <v>74</v>
      </c>
      <c r="K89" s="151">
        <v>362.1</v>
      </c>
      <c r="L89" s="71" t="s">
        <v>34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1268</v>
      </c>
      <c r="W89" s="135" t="s">
        <v>1430</v>
      </c>
      <c r="X89" s="152" t="s">
        <v>400</v>
      </c>
      <c r="Y89" s="129" t="s">
        <v>403</v>
      </c>
      <c r="Z89" s="129"/>
      <c r="AA89" s="71"/>
      <c r="AB89" s="59"/>
      <c r="AC89" s="59"/>
      <c r="AD89" s="135" t="s">
        <v>34</v>
      </c>
      <c r="AE89" s="71" t="s">
        <v>34</v>
      </c>
      <c r="AF89" s="71" t="s">
        <v>34</v>
      </c>
      <c r="AG89" s="71" t="s">
        <v>34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1429</v>
      </c>
      <c r="BK89" s="14" t="s">
        <v>1429</v>
      </c>
      <c r="BL89" s="13"/>
      <c r="BM89" s="12" t="s">
        <v>424</v>
      </c>
      <c r="BN89" s="12" t="s">
        <v>424</v>
      </c>
      <c r="BO89" s="12" t="s">
        <v>424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299</v>
      </c>
      <c r="E90" s="185">
        <v>88</v>
      </c>
      <c r="F90" s="134" t="s">
        <v>216</v>
      </c>
      <c r="G90" s="8" t="str">
        <f>IF(D90="","*",VLOOKUP(F90,BS_ATIVIDADE[#All],3,FALSE))</f>
        <v>SOLDA</v>
      </c>
      <c r="H90" s="135" t="s">
        <v>657</v>
      </c>
      <c r="I90" s="135" t="s">
        <v>34</v>
      </c>
      <c r="J90" s="151">
        <v>74</v>
      </c>
      <c r="K90" s="151">
        <v>290.75900000000001</v>
      </c>
      <c r="L90" s="71" t="s">
        <v>34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1288</v>
      </c>
      <c r="W90" s="135" t="s">
        <v>1247</v>
      </c>
      <c r="X90" s="152" t="s">
        <v>400</v>
      </c>
      <c r="Y90" s="129" t="s">
        <v>403</v>
      </c>
      <c r="Z90" s="129"/>
      <c r="AA90" s="71" t="s">
        <v>34</v>
      </c>
      <c r="AB90" s="59"/>
      <c r="AC90" s="59"/>
      <c r="AD90" s="135" t="s">
        <v>34</v>
      </c>
      <c r="AE90" s="71" t="s">
        <v>34</v>
      </c>
      <c r="AF90" s="71" t="s">
        <v>34</v>
      </c>
      <c r="AG90" s="71" t="s">
        <v>34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1431</v>
      </c>
      <c r="BK90" s="14" t="s">
        <v>1432</v>
      </c>
      <c r="BL90" s="13"/>
      <c r="BM90" s="12" t="s">
        <v>424</v>
      </c>
      <c r="BN90" s="12" t="s">
        <v>424</v>
      </c>
      <c r="BO90" s="12" t="s">
        <v>424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382</v>
      </c>
      <c r="E91" s="185"/>
      <c r="F91" s="134" t="s">
        <v>23</v>
      </c>
      <c r="G91" s="8" t="str">
        <f>IF(D91="","*",VLOOKUP(F91,BS_ATIVIDADE[#All],3,FALSE))</f>
        <v>OUTROS</v>
      </c>
      <c r="H91" s="135" t="s">
        <v>643</v>
      </c>
      <c r="I91" s="135" t="s">
        <v>643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1292</v>
      </c>
      <c r="W91" s="206" t="s">
        <v>1433</v>
      </c>
      <c r="X91" s="152" t="s">
        <v>395</v>
      </c>
      <c r="Y91" s="129" t="s">
        <v>394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1434</v>
      </c>
      <c r="BK91" s="218" t="s">
        <v>1434</v>
      </c>
      <c r="BL91" s="13"/>
      <c r="BM91" s="12" t="s">
        <v>424</v>
      </c>
      <c r="BN91" s="12" t="s">
        <v>424</v>
      </c>
      <c r="BO91" s="12" t="s">
        <v>424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206</v>
      </c>
      <c r="E92" s="185">
        <v>49</v>
      </c>
      <c r="F92" s="134" t="s">
        <v>165</v>
      </c>
      <c r="G92" s="8" t="str">
        <f>IF(D92="","*",VLOOKUP(F92,BS_ATIVIDADE[#All],3,FALSE))</f>
        <v>MODERNIZAÇÃO</v>
      </c>
      <c r="H92" s="135" t="s">
        <v>643</v>
      </c>
      <c r="I92" s="135" t="s">
        <v>643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1292</v>
      </c>
      <c r="W92" s="135" t="s">
        <v>1380</v>
      </c>
      <c r="X92" s="152" t="s">
        <v>395</v>
      </c>
      <c r="Y92" s="129" t="s">
        <v>394</v>
      </c>
      <c r="Z92" s="129"/>
      <c r="AA92" s="71">
        <v>1</v>
      </c>
      <c r="AB92" s="59" t="s">
        <v>392</v>
      </c>
      <c r="AC92" s="59" t="s">
        <v>387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1435</v>
      </c>
      <c r="BK92" s="14" t="s">
        <v>1435</v>
      </c>
      <c r="BL92" s="13"/>
      <c r="BM92" s="12" t="s">
        <v>424</v>
      </c>
      <c r="BN92" s="12" t="s">
        <v>424</v>
      </c>
      <c r="BO92" s="12" t="s">
        <v>424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215</v>
      </c>
      <c r="E93" s="185">
        <v>90</v>
      </c>
      <c r="F93" s="134" t="s">
        <v>258</v>
      </c>
      <c r="G93" s="8" t="str">
        <f>IF(D93="","*",VLOOKUP(F93,BS_ATIVIDADE[#All],3,FALSE))</f>
        <v>MODERNIZAÇÃO</v>
      </c>
      <c r="H93" s="135" t="s">
        <v>637</v>
      </c>
      <c r="I93" s="135" t="s">
        <v>637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1292</v>
      </c>
      <c r="W93" s="135" t="s">
        <v>1409</v>
      </c>
      <c r="X93" s="152" t="s">
        <v>400</v>
      </c>
      <c r="Y93" s="129" t="s">
        <v>403</v>
      </c>
      <c r="Z93" s="129"/>
      <c r="AA93" s="71">
        <v>1</v>
      </c>
      <c r="AB93" s="59" t="s">
        <v>392</v>
      </c>
      <c r="AC93" s="59" t="s">
        <v>387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1436</v>
      </c>
      <c r="BK93" s="14" t="s">
        <v>1437</v>
      </c>
      <c r="BL93" s="13"/>
      <c r="BM93" s="12" t="s">
        <v>424</v>
      </c>
      <c r="BN93" s="12" t="s">
        <v>424</v>
      </c>
      <c r="BO93" s="12" t="s">
        <v>424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181</v>
      </c>
      <c r="E94" s="185">
        <v>91</v>
      </c>
      <c r="F94" s="134" t="s">
        <v>101</v>
      </c>
      <c r="G94" s="8" t="str">
        <f>IF(D94="","*",VLOOKUP(F94,BS_ATIVIDADE[#All],3,FALSE))</f>
        <v>TRILHEIRO - DESCARGA</v>
      </c>
      <c r="H94" s="135" t="s">
        <v>617</v>
      </c>
      <c r="I94" s="135" t="s">
        <v>617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1438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1439</v>
      </c>
      <c r="W94" s="135" t="s">
        <v>1440</v>
      </c>
      <c r="X94" s="152" t="s">
        <v>400</v>
      </c>
      <c r="Y94" s="129" t="s">
        <v>403</v>
      </c>
      <c r="Z94" s="129"/>
      <c r="AA94" s="71">
        <v>2</v>
      </c>
      <c r="AB94" s="59" t="s">
        <v>397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1441</v>
      </c>
      <c r="BK94" s="14" t="s">
        <v>1442</v>
      </c>
      <c r="BL94" s="13"/>
      <c r="BM94" s="12" t="s">
        <v>424</v>
      </c>
      <c r="BN94" s="12" t="s">
        <v>424</v>
      </c>
      <c r="BO94" s="130" t="s">
        <v>424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232</v>
      </c>
      <c r="E95" s="185">
        <v>92</v>
      </c>
      <c r="F95" s="134" t="s">
        <v>236</v>
      </c>
      <c r="G95" s="8" t="str">
        <f>IF(D95="","*",VLOOKUP(F95,BS_ATIVIDADE[#All],3,FALSE))</f>
        <v>OUTROS</v>
      </c>
      <c r="H95" s="135" t="s">
        <v>595</v>
      </c>
      <c r="I95" s="135" t="s">
        <v>641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1443</v>
      </c>
      <c r="W95" s="135" t="s">
        <v>1444</v>
      </c>
      <c r="X95" s="152" t="s">
        <v>400</v>
      </c>
      <c r="Y95" s="129" t="s">
        <v>403</v>
      </c>
      <c r="Z95" s="129"/>
      <c r="AA95" s="71">
        <v>1</v>
      </c>
      <c r="AB95" s="59" t="s">
        <v>392</v>
      </c>
      <c r="AC95" s="59" t="s">
        <v>387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1445</v>
      </c>
      <c r="BK95" s="14" t="s">
        <v>1446</v>
      </c>
      <c r="BL95" s="13"/>
      <c r="BM95" s="12" t="s">
        <v>424</v>
      </c>
      <c r="BN95" s="12" t="s">
        <v>424</v>
      </c>
      <c r="BO95" s="130" t="s">
        <v>424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172</v>
      </c>
      <c r="E96" s="185">
        <v>94</v>
      </c>
      <c r="F96" s="134" t="s">
        <v>130</v>
      </c>
      <c r="G96" s="8" t="str">
        <f>IF(D96="","*",VLOOKUP(F96,BS_ATIVIDADE[#All],3,FALSE))</f>
        <v>MECANIZAÇÃO - ESMERILHADORA</v>
      </c>
      <c r="H96" s="135" t="s">
        <v>1127</v>
      </c>
      <c r="I96" s="135" t="s">
        <v>1127</v>
      </c>
      <c r="J96" s="151">
        <v>103</v>
      </c>
      <c r="K96" s="151">
        <v>2155.152</v>
      </c>
      <c r="L96" s="71" t="s">
        <v>34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1258</v>
      </c>
      <c r="W96" s="213" t="s">
        <v>1447</v>
      </c>
      <c r="X96" s="152" t="s">
        <v>400</v>
      </c>
      <c r="Y96" s="129"/>
      <c r="Z96" s="129"/>
      <c r="AA96" s="71">
        <v>1</v>
      </c>
      <c r="AB96" s="59" t="s">
        <v>392</v>
      </c>
      <c r="AC96" s="59" t="s">
        <v>387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1448</v>
      </c>
      <c r="BK96" s="14" t="s">
        <v>1448</v>
      </c>
      <c r="BL96" s="13"/>
      <c r="BM96" s="12" t="s">
        <v>416</v>
      </c>
      <c r="BN96" s="12" t="s">
        <v>437</v>
      </c>
      <c r="BO96" s="130" t="s">
        <v>549</v>
      </c>
      <c r="BP96" s="14" t="s">
        <v>1449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1298</v>
      </c>
      <c r="E97" s="185">
        <v>56</v>
      </c>
      <c r="F97" s="134" t="s">
        <v>36</v>
      </c>
      <c r="G97" s="8" t="str">
        <f>IF(D97="","*",VLOOKUP(F97,BS_ATIVIDADE[#All],3,FALSE))</f>
        <v>CAMINHÂO - SOLDA</v>
      </c>
      <c r="H97" s="135" t="s">
        <v>846</v>
      </c>
      <c r="I97" s="135" t="s">
        <v>846</v>
      </c>
      <c r="J97" s="151">
        <v>78</v>
      </c>
      <c r="K97" s="151">
        <v>177.376</v>
      </c>
      <c r="L97" s="71" t="s">
        <v>34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1388</v>
      </c>
      <c r="W97" s="135" t="s">
        <v>1300</v>
      </c>
      <c r="X97" s="152" t="s">
        <v>400</v>
      </c>
      <c r="Y97" s="129" t="s">
        <v>403</v>
      </c>
      <c r="Z97" s="129"/>
      <c r="AA97" s="71">
        <v>1</v>
      </c>
      <c r="AB97" s="59" t="s">
        <v>392</v>
      </c>
      <c r="AC97" s="59" t="s">
        <v>387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1450</v>
      </c>
      <c r="BK97" s="14" t="s">
        <v>1451</v>
      </c>
      <c r="BL97" s="13"/>
      <c r="BM97" s="12" t="s">
        <v>424</v>
      </c>
      <c r="BN97" s="12" t="s">
        <v>424</v>
      </c>
      <c r="BO97" s="12" t="s">
        <v>424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262</v>
      </c>
      <c r="E98" s="185">
        <v>117</v>
      </c>
      <c r="F98" s="134" t="s">
        <v>123</v>
      </c>
      <c r="G98" s="8" t="str">
        <f>IF(D98="","*",VLOOKUP(F98,BS_ATIVIDADE[#All],3,FALSE))</f>
        <v>MECANIZAÇÃO - DOL</v>
      </c>
      <c r="H98" s="135" t="s">
        <v>595</v>
      </c>
      <c r="I98" s="135" t="s">
        <v>595</v>
      </c>
      <c r="J98" s="151">
        <v>74</v>
      </c>
      <c r="K98" s="151">
        <v>24</v>
      </c>
      <c r="L98" s="71" t="s">
        <v>34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1452</v>
      </c>
      <c r="W98" s="135" t="s">
        <v>1343</v>
      </c>
      <c r="X98" s="152" t="s">
        <v>395</v>
      </c>
      <c r="Y98" s="129"/>
      <c r="Z98" s="129"/>
      <c r="AA98" s="71">
        <v>1</v>
      </c>
      <c r="AB98" s="59" t="s">
        <v>392</v>
      </c>
      <c r="AC98" s="59" t="s">
        <v>387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1410</v>
      </c>
      <c r="BK98" s="14" t="s">
        <v>1410</v>
      </c>
      <c r="BL98" s="13"/>
      <c r="BM98" s="12" t="s">
        <v>416</v>
      </c>
      <c r="BN98" s="12" t="s">
        <v>447</v>
      </c>
      <c r="BO98" s="130" t="s">
        <v>505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34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34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1453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34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240</v>
      </c>
      <c r="E102" s="185">
        <v>79</v>
      </c>
      <c r="F102" s="134" t="s">
        <v>139</v>
      </c>
      <c r="G102" s="8" t="str">
        <f>IF(D102="","*",VLOOKUP(F102,BS_ATIVIDADE[#All],3,FALSE))</f>
        <v>MECANIZAÇÃO - SOCADORA</v>
      </c>
      <c r="H102" s="135" t="s">
        <v>766</v>
      </c>
      <c r="I102" s="135" t="s">
        <v>766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1262</v>
      </c>
      <c r="W102" s="135" t="s">
        <v>1454</v>
      </c>
      <c r="X102" s="152" t="s">
        <v>400</v>
      </c>
      <c r="Y102" s="129" t="s">
        <v>403</v>
      </c>
      <c r="Z102" s="129"/>
      <c r="AA102" s="71">
        <v>1</v>
      </c>
      <c r="AB102" s="59" t="s">
        <v>392</v>
      </c>
      <c r="AC102" s="59" t="s">
        <v>387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1455</v>
      </c>
      <c r="BK102" s="14" t="s">
        <v>1456</v>
      </c>
      <c r="BL102" s="13"/>
      <c r="BM102" s="12" t="s">
        <v>419</v>
      </c>
      <c r="BN102" s="12" t="s">
        <v>449</v>
      </c>
      <c r="BO102" s="130" t="s">
        <v>528</v>
      </c>
      <c r="BP102" s="14" t="s">
        <v>34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230</v>
      </c>
      <c r="E103" s="185">
        <v>102</v>
      </c>
      <c r="F103" s="134" t="s">
        <v>55</v>
      </c>
      <c r="G103" s="8" t="str">
        <f>IF(D103="","*",VLOOKUP(F103,BS_ATIVIDADE[#All],3,FALSE))</f>
        <v>DETECÇÃO</v>
      </c>
      <c r="H103" s="135" t="s">
        <v>764</v>
      </c>
      <c r="I103" s="135" t="s">
        <v>729</v>
      </c>
      <c r="J103" s="151">
        <v>98</v>
      </c>
      <c r="K103" s="151">
        <v>616</v>
      </c>
      <c r="L103" s="71" t="s">
        <v>34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1323</v>
      </c>
      <c r="W103" s="135" t="s">
        <v>1457</v>
      </c>
      <c r="X103" s="152" t="s">
        <v>400</v>
      </c>
      <c r="Y103" s="129" t="s">
        <v>403</v>
      </c>
      <c r="Z103" s="129"/>
      <c r="AA103" s="71">
        <v>1</v>
      </c>
      <c r="AB103" s="59" t="s">
        <v>392</v>
      </c>
      <c r="AC103" s="59" t="s">
        <v>387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1458</v>
      </c>
      <c r="BK103" s="14" t="s">
        <v>1458</v>
      </c>
      <c r="BL103" s="13"/>
      <c r="BM103" s="12" t="s">
        <v>424</v>
      </c>
      <c r="BN103" s="12" t="s">
        <v>424</v>
      </c>
      <c r="BO103" s="130" t="s">
        <v>424</v>
      </c>
      <c r="BP103" s="14" t="s">
        <v>34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324</v>
      </c>
      <c r="E104" s="185"/>
      <c r="F104" s="134" t="s">
        <v>216</v>
      </c>
      <c r="G104" s="8" t="str">
        <f>IF(D104="","*",VLOOKUP(F104,BS_ATIVIDADE[#All],3,FALSE))</f>
        <v>SOLDA</v>
      </c>
      <c r="H104" s="149" t="s">
        <v>704</v>
      </c>
      <c r="I104" s="135" t="s">
        <v>34</v>
      </c>
      <c r="J104" s="151">
        <v>74</v>
      </c>
      <c r="K104" s="151">
        <v>403.505</v>
      </c>
      <c r="L104" s="71" t="s">
        <v>34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704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1247</v>
      </c>
      <c r="X104" s="152" t="s">
        <v>400</v>
      </c>
      <c r="Y104" s="129" t="s">
        <v>403</v>
      </c>
      <c r="Z104" s="129"/>
      <c r="AA104" s="71"/>
      <c r="AB104" s="59"/>
      <c r="AC104" s="59"/>
      <c r="AD104" s="135" t="s">
        <v>34</v>
      </c>
      <c r="AE104" s="71" t="s">
        <v>34</v>
      </c>
      <c r="AF104" s="71" t="s">
        <v>34</v>
      </c>
      <c r="AG104" s="71" t="s">
        <v>34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1459</v>
      </c>
      <c r="BK104" s="14" t="s">
        <v>1459</v>
      </c>
      <c r="BL104" s="13"/>
      <c r="BM104" s="12" t="s">
        <v>426</v>
      </c>
      <c r="BN104" s="12" t="s">
        <v>451</v>
      </c>
      <c r="BO104" s="130" t="s">
        <v>451</v>
      </c>
      <c r="BP104" s="14" t="s">
        <v>34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206</v>
      </c>
      <c r="E105" s="185">
        <v>108</v>
      </c>
      <c r="F105" s="134" t="s">
        <v>165</v>
      </c>
      <c r="G105" s="8" t="str">
        <f>IF(D105="","*",VLOOKUP(F105,BS_ATIVIDADE[#All],3,FALSE))</f>
        <v>MODERNIZAÇÃO</v>
      </c>
      <c r="H105" s="135" t="s">
        <v>643</v>
      </c>
      <c r="I105" s="135" t="s">
        <v>643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1292</v>
      </c>
      <c r="W105" s="135" t="s">
        <v>1380</v>
      </c>
      <c r="X105" s="152" t="s">
        <v>400</v>
      </c>
      <c r="Y105" s="129" t="s">
        <v>403</v>
      </c>
      <c r="Z105" s="129"/>
      <c r="AA105" s="71">
        <v>1</v>
      </c>
      <c r="AB105" s="59" t="s">
        <v>392</v>
      </c>
      <c r="AC105" s="59" t="s">
        <v>387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1460</v>
      </c>
      <c r="BK105" s="14" t="s">
        <v>1460</v>
      </c>
      <c r="BL105" s="13"/>
      <c r="BM105" s="12" t="s">
        <v>419</v>
      </c>
      <c r="BN105" s="12" t="s">
        <v>449</v>
      </c>
      <c r="BO105" s="130" t="s">
        <v>550</v>
      </c>
      <c r="BP105" s="14" t="s">
        <v>34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215</v>
      </c>
      <c r="E106" s="185">
        <v>110</v>
      </c>
      <c r="F106" s="134" t="s">
        <v>258</v>
      </c>
      <c r="G106" s="8" t="str">
        <f>IF(D106="","*",VLOOKUP(F106,BS_ATIVIDADE[#All],3,FALSE))</f>
        <v>MODERNIZAÇÃO</v>
      </c>
      <c r="H106" s="135" t="s">
        <v>637</v>
      </c>
      <c r="I106" s="135" t="s">
        <v>637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1292</v>
      </c>
      <c r="W106" s="135" t="s">
        <v>1409</v>
      </c>
      <c r="X106" s="152" t="s">
        <v>400</v>
      </c>
      <c r="Y106" s="129" t="s">
        <v>403</v>
      </c>
      <c r="Z106" s="129"/>
      <c r="AA106" s="71">
        <v>1</v>
      </c>
      <c r="AB106" s="59" t="s">
        <v>392</v>
      </c>
      <c r="AC106" s="59" t="s">
        <v>387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1461</v>
      </c>
      <c r="BK106" s="14" t="s">
        <v>1461</v>
      </c>
      <c r="BL106" s="13"/>
      <c r="BM106" s="12" t="s">
        <v>424</v>
      </c>
      <c r="BN106" s="12" t="s">
        <v>424</v>
      </c>
      <c r="BO106" s="130" t="s">
        <v>424</v>
      </c>
      <c r="BP106" s="14" t="s">
        <v>34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232</v>
      </c>
      <c r="E107" s="185">
        <v>111</v>
      </c>
      <c r="F107" s="134" t="s">
        <v>236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655</v>
      </c>
      <c r="J107" s="151">
        <v>74</v>
      </c>
      <c r="K107" s="151">
        <v>107.7</v>
      </c>
      <c r="L107" s="71">
        <v>290</v>
      </c>
      <c r="M107" s="149" t="s">
        <v>1462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1258</v>
      </c>
      <c r="W107" s="135" t="s">
        <v>1444</v>
      </c>
      <c r="X107" s="152" t="s">
        <v>400</v>
      </c>
      <c r="Y107" s="129" t="s">
        <v>403</v>
      </c>
      <c r="Z107" s="129"/>
      <c r="AA107" s="71">
        <v>1</v>
      </c>
      <c r="AB107" s="59" t="s">
        <v>392</v>
      </c>
      <c r="AC107" s="59" t="s">
        <v>387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1463</v>
      </c>
      <c r="BK107" s="14" t="s">
        <v>1463</v>
      </c>
      <c r="BL107" s="13"/>
      <c r="BM107" s="12" t="s">
        <v>424</v>
      </c>
      <c r="BN107" s="12" t="s">
        <v>424</v>
      </c>
      <c r="BO107" s="130" t="s">
        <v>424</v>
      </c>
      <c r="BP107" s="14" t="s">
        <v>34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181</v>
      </c>
      <c r="E108" s="185">
        <v>112</v>
      </c>
      <c r="F108" s="134" t="s">
        <v>101</v>
      </c>
      <c r="G108" s="8" t="str">
        <f>IF(D108="","*",VLOOKUP(F108,BS_ATIVIDADE[#All],3,FALSE))</f>
        <v>TRILHEIRO - DESCARGA</v>
      </c>
      <c r="H108" s="135" t="s">
        <v>619</v>
      </c>
      <c r="I108" s="135" t="s">
        <v>619</v>
      </c>
      <c r="J108" s="151">
        <v>74</v>
      </c>
      <c r="K108" s="151">
        <v>93.760999999999996</v>
      </c>
      <c r="L108" s="71" t="s">
        <v>34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1439</v>
      </c>
      <c r="W108" s="135" t="s">
        <v>1464</v>
      </c>
      <c r="X108" s="152" t="s">
        <v>400</v>
      </c>
      <c r="Y108" s="129" t="s">
        <v>403</v>
      </c>
      <c r="Z108" s="129"/>
      <c r="AA108" s="71" t="s">
        <v>1465</v>
      </c>
      <c r="AB108" s="59" t="s">
        <v>402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1466</v>
      </c>
      <c r="BK108" s="14" t="s">
        <v>1466</v>
      </c>
      <c r="BL108" s="13"/>
      <c r="BM108" s="12" t="s">
        <v>419</v>
      </c>
      <c r="BN108" s="12" t="s">
        <v>449</v>
      </c>
      <c r="BO108" s="130" t="s">
        <v>511</v>
      </c>
      <c r="BP108" s="14" t="s">
        <v>34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299</v>
      </c>
      <c r="E109" s="185">
        <v>115</v>
      </c>
      <c r="F109" s="134" t="s">
        <v>216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34</v>
      </c>
      <c r="J109" s="151">
        <v>74</v>
      </c>
      <c r="K109" s="151">
        <v>97.04</v>
      </c>
      <c r="L109" s="71" t="s">
        <v>34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1288</v>
      </c>
      <c r="W109" s="135" t="s">
        <v>1247</v>
      </c>
      <c r="X109" s="152" t="s">
        <v>400</v>
      </c>
      <c r="Y109" s="129" t="s">
        <v>403</v>
      </c>
      <c r="Z109" s="129"/>
      <c r="AA109" s="71" t="s">
        <v>34</v>
      </c>
      <c r="AB109" s="59"/>
      <c r="AC109" s="59"/>
      <c r="AD109" s="135" t="s">
        <v>34</v>
      </c>
      <c r="AE109" s="71" t="s">
        <v>34</v>
      </c>
      <c r="AF109" s="71" t="s">
        <v>34</v>
      </c>
      <c r="AG109" s="71" t="s">
        <v>34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1467</v>
      </c>
      <c r="BK109" s="14" t="s">
        <v>1467</v>
      </c>
      <c r="BL109" s="13"/>
      <c r="BM109" s="12" t="s">
        <v>426</v>
      </c>
      <c r="BN109" s="12" t="s">
        <v>451</v>
      </c>
      <c r="BO109" s="130" t="s">
        <v>451</v>
      </c>
      <c r="BP109" s="14" t="s">
        <v>34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172</v>
      </c>
      <c r="E110" s="185">
        <v>116</v>
      </c>
      <c r="F110" s="134" t="s">
        <v>130</v>
      </c>
      <c r="G110" s="8" t="str">
        <f>IF(D110="","*",VLOOKUP(F110,BS_ATIVIDADE[#All],3,FALSE))</f>
        <v>MECANIZAÇÃO - ESMERILHADORA</v>
      </c>
      <c r="H110" s="135" t="s">
        <v>1127</v>
      </c>
      <c r="I110" s="135" t="s">
        <v>1127</v>
      </c>
      <c r="J110" s="151">
        <v>103</v>
      </c>
      <c r="K110" s="151">
        <v>2155.152</v>
      </c>
      <c r="L110" s="71" t="s">
        <v>34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1258</v>
      </c>
      <c r="W110" s="213" t="s">
        <v>1447</v>
      </c>
      <c r="X110" s="152" t="s">
        <v>400</v>
      </c>
      <c r="Y110" s="129" t="s">
        <v>403</v>
      </c>
      <c r="Z110" s="129"/>
      <c r="AA110" s="71">
        <v>1</v>
      </c>
      <c r="AB110" s="59" t="s">
        <v>392</v>
      </c>
      <c r="AC110" s="59" t="s">
        <v>387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1468</v>
      </c>
      <c r="BK110" s="14" t="s">
        <v>1468</v>
      </c>
      <c r="BL110" s="13"/>
      <c r="BM110" s="12" t="s">
        <v>419</v>
      </c>
      <c r="BN110" s="12" t="s">
        <v>449</v>
      </c>
      <c r="BO110" s="130" t="s">
        <v>550</v>
      </c>
      <c r="BP110" s="14" t="s">
        <v>34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34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240</v>
      </c>
      <c r="E112" s="185">
        <v>119</v>
      </c>
      <c r="F112" s="134" t="s">
        <v>139</v>
      </c>
      <c r="G112" s="8" t="str">
        <f>IF(D112="","*",VLOOKUP(F112,BS_ATIVIDADE[#All],3,FALSE))</f>
        <v>MECANIZAÇÃO - SOCADORA</v>
      </c>
      <c r="H112" s="135" t="s">
        <v>766</v>
      </c>
      <c r="I112" s="135" t="s">
        <v>766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1262</v>
      </c>
      <c r="W112" s="135" t="s">
        <v>1363</v>
      </c>
      <c r="X112" s="152" t="s">
        <v>400</v>
      </c>
      <c r="Y112" s="129"/>
      <c r="Z112" s="129"/>
      <c r="AA112" s="71">
        <v>1</v>
      </c>
      <c r="AB112" s="59" t="s">
        <v>392</v>
      </c>
      <c r="AC112" s="59" t="s">
        <v>387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1469</v>
      </c>
      <c r="BK112" s="14" t="s">
        <v>1469</v>
      </c>
      <c r="BL112" s="13"/>
      <c r="BM112" s="12" t="s">
        <v>419</v>
      </c>
      <c r="BN112" s="12" t="s">
        <v>449</v>
      </c>
      <c r="BO112" s="130" t="s">
        <v>550</v>
      </c>
      <c r="BP112" s="14" t="s">
        <v>34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232</v>
      </c>
      <c r="E113" s="185">
        <v>123</v>
      </c>
      <c r="F113" s="134" t="s">
        <v>236</v>
      </c>
      <c r="G113" s="8" t="str">
        <f>IF(D113="","*",VLOOKUP(F113,BS_ATIVIDADE[#All],3,FALSE))</f>
        <v>OUTROS</v>
      </c>
      <c r="H113" s="135" t="s">
        <v>655</v>
      </c>
      <c r="I113" s="135" t="s">
        <v>702</v>
      </c>
      <c r="J113" s="151">
        <v>74</v>
      </c>
      <c r="K113" s="151">
        <v>291</v>
      </c>
      <c r="L113" s="71">
        <v>404</v>
      </c>
      <c r="M113" s="149" t="s">
        <v>1470</v>
      </c>
      <c r="N113" s="149" t="s">
        <v>1471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1258</v>
      </c>
      <c r="W113" s="135" t="s">
        <v>1444</v>
      </c>
      <c r="X113" s="152" t="s">
        <v>400</v>
      </c>
      <c r="Y113" s="129"/>
      <c r="Z113" s="129"/>
      <c r="AA113" s="71">
        <v>1</v>
      </c>
      <c r="AB113" s="59" t="s">
        <v>392</v>
      </c>
      <c r="AC113" s="59" t="s">
        <v>387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1472</v>
      </c>
      <c r="BK113" s="14" t="s">
        <v>1472</v>
      </c>
      <c r="BL113" s="13"/>
      <c r="BM113" s="12" t="s">
        <v>424</v>
      </c>
      <c r="BN113" s="12" t="s">
        <v>424</v>
      </c>
      <c r="BO113" s="130" t="s">
        <v>424</v>
      </c>
      <c r="BP113" s="14" t="s">
        <v>34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206</v>
      </c>
      <c r="E114" s="185">
        <v>121</v>
      </c>
      <c r="F114" s="134" t="s">
        <v>165</v>
      </c>
      <c r="G114" s="8" t="str">
        <f>IF(D114="","*",VLOOKUP(F114,BS_ATIVIDADE[#All],3,FALSE))</f>
        <v>MODERNIZAÇÃO</v>
      </c>
      <c r="H114" s="135" t="s">
        <v>643</v>
      </c>
      <c r="I114" s="135" t="s">
        <v>643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1292</v>
      </c>
      <c r="W114" s="135" t="s">
        <v>1380</v>
      </c>
      <c r="X114" s="152" t="s">
        <v>400</v>
      </c>
      <c r="Y114" s="129"/>
      <c r="Z114" s="129"/>
      <c r="AA114" s="71">
        <v>1</v>
      </c>
      <c r="AB114" s="59" t="s">
        <v>392</v>
      </c>
      <c r="AC114" s="59" t="s">
        <v>387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1473</v>
      </c>
      <c r="BK114" s="14" t="s">
        <v>1474</v>
      </c>
      <c r="BL114" s="13"/>
      <c r="BM114" s="12" t="s">
        <v>424</v>
      </c>
      <c r="BN114" s="12" t="s">
        <v>424</v>
      </c>
      <c r="BO114" s="130" t="s">
        <v>424</v>
      </c>
      <c r="BP114" s="14" t="s">
        <v>34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215</v>
      </c>
      <c r="E115" s="185">
        <v>122</v>
      </c>
      <c r="F115" s="134" t="s">
        <v>258</v>
      </c>
      <c r="G115" s="8" t="str">
        <f>IF(D115="","*",VLOOKUP(F115,BS_ATIVIDADE[#All],3,FALSE))</f>
        <v>MODERNIZAÇÃO</v>
      </c>
      <c r="H115" s="135" t="s">
        <v>637</v>
      </c>
      <c r="I115" s="135" t="s">
        <v>637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1292</v>
      </c>
      <c r="W115" s="135" t="s">
        <v>1409</v>
      </c>
      <c r="X115" s="152" t="s">
        <v>400</v>
      </c>
      <c r="Y115" s="129"/>
      <c r="Z115" s="129"/>
      <c r="AA115" s="71">
        <v>1</v>
      </c>
      <c r="AB115" s="59" t="s">
        <v>392</v>
      </c>
      <c r="AC115" s="59" t="s">
        <v>387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1475</v>
      </c>
      <c r="BK115" s="14" t="s">
        <v>1475</v>
      </c>
      <c r="BL115" s="13"/>
      <c r="BM115" s="12" t="s">
        <v>422</v>
      </c>
      <c r="BN115" s="12" t="s">
        <v>450</v>
      </c>
      <c r="BO115" s="130" t="s">
        <v>513</v>
      </c>
      <c r="BP115" s="14" t="s">
        <v>34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172</v>
      </c>
      <c r="E116" s="185">
        <v>123</v>
      </c>
      <c r="F116" s="134" t="s">
        <v>130</v>
      </c>
      <c r="G116" s="8" t="str">
        <f>IF(D116="","*",VLOOKUP(F116,BS_ATIVIDADE[#All],3,FALSE))</f>
        <v>MECANIZAÇÃO - ESMERILHADORA</v>
      </c>
      <c r="H116" s="135" t="s">
        <v>1127</v>
      </c>
      <c r="I116" s="135" t="s">
        <v>1127</v>
      </c>
      <c r="J116" s="151">
        <v>103</v>
      </c>
      <c r="K116" s="151">
        <v>2155.152</v>
      </c>
      <c r="L116" s="71" t="s">
        <v>34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1443</v>
      </c>
      <c r="W116" s="135" t="s">
        <v>1259</v>
      </c>
      <c r="X116" s="152" t="s">
        <v>400</v>
      </c>
      <c r="Y116" s="129"/>
      <c r="Z116" s="129"/>
      <c r="AA116" s="71">
        <v>1</v>
      </c>
      <c r="AB116" s="59" t="s">
        <v>392</v>
      </c>
      <c r="AC116" s="59" t="s">
        <v>387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1476</v>
      </c>
      <c r="BK116" s="14" t="s">
        <v>1476</v>
      </c>
      <c r="BL116" s="13"/>
      <c r="BM116" s="12" t="s">
        <v>424</v>
      </c>
      <c r="BN116" s="12" t="s">
        <v>424</v>
      </c>
      <c r="BO116" s="130" t="s">
        <v>424</v>
      </c>
      <c r="BP116" s="14" t="s">
        <v>34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34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240</v>
      </c>
      <c r="E120" s="185">
        <v>127</v>
      </c>
      <c r="F120" s="134" t="s">
        <v>139</v>
      </c>
      <c r="G120" s="8" t="str">
        <f>IF(D120="","*",VLOOKUP(F120,BS_ATIVIDADE[#All],3,FALSE))</f>
        <v>MECANIZAÇÃO - SOCADORA</v>
      </c>
      <c r="H120" s="135" t="s">
        <v>766</v>
      </c>
      <c r="I120" s="135" t="s">
        <v>766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1323</v>
      </c>
      <c r="W120" s="135" t="s">
        <v>1363</v>
      </c>
      <c r="X120" s="152" t="s">
        <v>395</v>
      </c>
      <c r="Y120" s="129" t="s">
        <v>394</v>
      </c>
      <c r="Z120" s="129"/>
      <c r="AA120" s="71">
        <v>1</v>
      </c>
      <c r="AB120" s="59" t="s">
        <v>392</v>
      </c>
      <c r="AC120" s="59" t="s">
        <v>387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1477</v>
      </c>
      <c r="BK120" s="14" t="s">
        <v>1478</v>
      </c>
      <c r="BL120" s="13"/>
      <c r="BM120" s="12" t="s">
        <v>419</v>
      </c>
      <c r="BN120" s="12" t="s">
        <v>440</v>
      </c>
      <c r="BO120" s="130" t="s">
        <v>528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206</v>
      </c>
      <c r="E121" s="185">
        <v>133</v>
      </c>
      <c r="F121" s="134" t="s">
        <v>133</v>
      </c>
      <c r="G121" s="8" t="str">
        <f>IF(D121="","*",VLOOKUP(F121,BS_ATIVIDADE[#All],3,FALSE))</f>
        <v>OUTROS - MECANIZAÇÃO</v>
      </c>
      <c r="H121" s="135" t="s">
        <v>643</v>
      </c>
      <c r="I121" s="135" t="s">
        <v>643</v>
      </c>
      <c r="J121" s="151">
        <v>74</v>
      </c>
      <c r="K121" s="151">
        <v>226</v>
      </c>
      <c r="L121" s="71" t="s">
        <v>34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643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1292</v>
      </c>
      <c r="W121" s="135" t="s">
        <v>1479</v>
      </c>
      <c r="X121" s="152"/>
      <c r="Y121" s="129"/>
      <c r="Z121" s="129"/>
      <c r="AA121" s="71">
        <v>1</v>
      </c>
      <c r="AB121" s="59" t="s">
        <v>392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9</v>
      </c>
      <c r="E122" s="185">
        <v>134</v>
      </c>
      <c r="F122" s="134" t="s">
        <v>209</v>
      </c>
      <c r="G122" s="8" t="str">
        <f>IF(D122="","*",VLOOKUP(F122,BS_ATIVIDADE[#All],3,FALSE))</f>
        <v>PEDRA</v>
      </c>
      <c r="H122" s="135" t="s">
        <v>729</v>
      </c>
      <c r="I122" s="135" t="s">
        <v>729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1268</v>
      </c>
      <c r="W122" s="135" t="s">
        <v>1480</v>
      </c>
      <c r="X122" s="152" t="s">
        <v>400</v>
      </c>
      <c r="Y122" s="129" t="s">
        <v>403</v>
      </c>
      <c r="Z122" s="129"/>
      <c r="AA122" s="71" t="s">
        <v>1396</v>
      </c>
      <c r="AB122" s="59" t="s">
        <v>392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1481</v>
      </c>
      <c r="BK122" s="14" t="s">
        <v>1481</v>
      </c>
      <c r="BL122" s="13"/>
      <c r="BM122" s="12" t="s">
        <v>419</v>
      </c>
      <c r="BN122" s="12" t="s">
        <v>449</v>
      </c>
      <c r="BO122" s="130" t="s">
        <v>511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232</v>
      </c>
      <c r="E123" s="185">
        <v>135</v>
      </c>
      <c r="F123" s="134" t="s">
        <v>236</v>
      </c>
      <c r="G123" s="8" t="str">
        <f>IF(D123="","*",VLOOKUP(F123,BS_ATIVIDADE[#All],3,FALSE))</f>
        <v>OUTROS</v>
      </c>
      <c r="H123" s="135" t="s">
        <v>1482</v>
      </c>
      <c r="I123" s="135" t="s">
        <v>727</v>
      </c>
      <c r="J123" s="151">
        <v>74</v>
      </c>
      <c r="K123" s="151">
        <v>404</v>
      </c>
      <c r="L123" s="71" t="s">
        <v>34</v>
      </c>
      <c r="M123" s="149" t="s">
        <v>1483</v>
      </c>
      <c r="N123" s="149" t="s">
        <v>1484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1258</v>
      </c>
      <c r="W123" s="135" t="s">
        <v>1444</v>
      </c>
      <c r="X123" s="152" t="s">
        <v>400</v>
      </c>
      <c r="Y123" s="129" t="s">
        <v>403</v>
      </c>
      <c r="Z123" s="129"/>
      <c r="AA123" s="71">
        <v>1</v>
      </c>
      <c r="AB123" s="59" t="s">
        <v>392</v>
      </c>
      <c r="AC123" s="59" t="s">
        <v>387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1485</v>
      </c>
      <c r="BK123" s="14" t="s">
        <v>1485</v>
      </c>
      <c r="BL123" s="13"/>
      <c r="BM123" s="12" t="s">
        <v>424</v>
      </c>
      <c r="BN123" s="12" t="s">
        <v>424</v>
      </c>
      <c r="BO123" s="130" t="s">
        <v>424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324</v>
      </c>
      <c r="E124" s="185">
        <v>136</v>
      </c>
      <c r="F124" s="134" t="s">
        <v>216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34</v>
      </c>
      <c r="J124" s="151">
        <v>74</v>
      </c>
      <c r="K124" s="151">
        <v>362.11</v>
      </c>
      <c r="L124" s="71" t="s">
        <v>34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1247</v>
      </c>
      <c r="X124" s="152" t="s">
        <v>400</v>
      </c>
      <c r="Y124" s="129" t="s">
        <v>403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1486</v>
      </c>
      <c r="BK124" s="14" t="s">
        <v>1487</v>
      </c>
      <c r="BL124" s="13"/>
      <c r="BM124" s="12" t="s">
        <v>420</v>
      </c>
      <c r="BN124" s="12" t="s">
        <v>450</v>
      </c>
      <c r="BO124" s="130" t="s">
        <v>513</v>
      </c>
      <c r="BP124" s="14" t="s">
        <v>1488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215</v>
      </c>
      <c r="E125" s="185">
        <v>148</v>
      </c>
      <c r="F125" s="134" t="s">
        <v>258</v>
      </c>
      <c r="G125" s="8" t="str">
        <f>IF(D125="","*",VLOOKUP(F125,BS_ATIVIDADE[#All],3,FALSE))</f>
        <v>MODERNIZAÇÃO</v>
      </c>
      <c r="H125" s="135" t="s">
        <v>637</v>
      </c>
      <c r="I125" s="135" t="s">
        <v>637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1292</v>
      </c>
      <c r="W125" s="135" t="s">
        <v>1409</v>
      </c>
      <c r="X125" s="152" t="s">
        <v>400</v>
      </c>
      <c r="Y125" s="129" t="s">
        <v>403</v>
      </c>
      <c r="Z125" s="129"/>
      <c r="AA125" s="71">
        <v>1</v>
      </c>
      <c r="AB125" s="59" t="s">
        <v>392</v>
      </c>
      <c r="AC125" s="59" t="s">
        <v>387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1489</v>
      </c>
      <c r="BK125" s="14" t="s">
        <v>1490</v>
      </c>
      <c r="BL125" s="13"/>
      <c r="BM125" s="12" t="s">
        <v>422</v>
      </c>
      <c r="BN125" s="12" t="s">
        <v>450</v>
      </c>
      <c r="BO125" s="130" t="s">
        <v>562</v>
      </c>
      <c r="BP125" s="14" t="s">
        <v>1491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299</v>
      </c>
      <c r="E126" s="185">
        <v>149</v>
      </c>
      <c r="F126" s="134" t="s">
        <v>216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34</v>
      </c>
      <c r="J126" s="151">
        <v>74</v>
      </c>
      <c r="K126" s="151">
        <v>143.33000000000001</v>
      </c>
      <c r="L126" s="71" t="s">
        <v>34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1288</v>
      </c>
      <c r="W126" s="135" t="s">
        <v>1247</v>
      </c>
      <c r="X126" s="152" t="s">
        <v>400</v>
      </c>
      <c r="Y126" s="129" t="s">
        <v>403</v>
      </c>
      <c r="Z126" s="129"/>
      <c r="AA126" s="71" t="s">
        <v>34</v>
      </c>
      <c r="AB126" s="59"/>
      <c r="AC126" s="59"/>
      <c r="AD126" s="135" t="s">
        <v>34</v>
      </c>
      <c r="AE126" s="71" t="s">
        <v>34</v>
      </c>
      <c r="AF126" s="71" t="s">
        <v>34</v>
      </c>
      <c r="AG126" s="71" t="s">
        <v>34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1492</v>
      </c>
      <c r="BK126" s="14" t="s">
        <v>1492</v>
      </c>
      <c r="BL126" s="13"/>
      <c r="BM126" s="12" t="s">
        <v>419</v>
      </c>
      <c r="BN126" s="12" t="s">
        <v>449</v>
      </c>
      <c r="BO126" s="12" t="s">
        <v>528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181</v>
      </c>
      <c r="E127" s="185">
        <v>150</v>
      </c>
      <c r="F127" s="134" t="s">
        <v>101</v>
      </c>
      <c r="G127" s="8" t="str">
        <f>IF(D127="","*",VLOOKUP(F127,BS_ATIVIDADE[#All],3,FALSE))</f>
        <v>TRILHEIRO - DESCARGA</v>
      </c>
      <c r="H127" s="135" t="s">
        <v>619</v>
      </c>
      <c r="I127" s="135" t="s">
        <v>619</v>
      </c>
      <c r="J127" s="151">
        <v>74</v>
      </c>
      <c r="K127" s="151">
        <v>93.760999999999996</v>
      </c>
      <c r="L127" s="71" t="s">
        <v>34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1439</v>
      </c>
      <c r="W127" s="135" t="s">
        <v>1493</v>
      </c>
      <c r="X127" s="152" t="s">
        <v>395</v>
      </c>
      <c r="Y127" s="129" t="s">
        <v>394</v>
      </c>
      <c r="Z127" s="129"/>
      <c r="AA127" s="71" t="s">
        <v>1494</v>
      </c>
      <c r="AB127" s="59" t="s">
        <v>392</v>
      </c>
      <c r="AC127" s="59" t="s">
        <v>387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1412</v>
      </c>
      <c r="BK127" s="14" t="s">
        <v>1495</v>
      </c>
      <c r="BL127" s="13"/>
      <c r="BM127" s="12" t="s">
        <v>426</v>
      </c>
      <c r="BN127" s="12" t="s">
        <v>451</v>
      </c>
      <c r="BO127" s="130" t="s">
        <v>451</v>
      </c>
      <c r="BP127" s="14" t="s">
        <v>1496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34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1298</v>
      </c>
      <c r="E129" s="185">
        <v>152</v>
      </c>
      <c r="F129" s="134" t="s">
        <v>36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34</v>
      </c>
      <c r="J129" s="151">
        <v>78</v>
      </c>
      <c r="K129" s="151">
        <v>177.6</v>
      </c>
      <c r="L129" s="71" t="s">
        <v>34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1299</v>
      </c>
      <c r="W129" s="135" t="s">
        <v>1300</v>
      </c>
      <c r="X129" s="152" t="s">
        <v>400</v>
      </c>
      <c r="Y129" s="129" t="s">
        <v>403</v>
      </c>
      <c r="Z129" s="129"/>
      <c r="AA129" s="71">
        <v>1</v>
      </c>
      <c r="AB129" s="59" t="s">
        <v>392</v>
      </c>
      <c r="AC129" s="59" t="s">
        <v>387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1497</v>
      </c>
      <c r="BK129" s="14" t="s">
        <v>1498</v>
      </c>
      <c r="BL129" s="13"/>
      <c r="BM129" s="12" t="s">
        <v>426</v>
      </c>
      <c r="BN129" s="12" t="s">
        <v>451</v>
      </c>
      <c r="BO129" s="130" t="s">
        <v>451</v>
      </c>
      <c r="BP129" s="14" t="s">
        <v>1499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172</v>
      </c>
      <c r="E130" s="185">
        <v>153</v>
      </c>
      <c r="F130" s="134" t="s">
        <v>130</v>
      </c>
      <c r="G130" s="8" t="str">
        <f>IF(D130="","*",VLOOKUP(F130,BS_ATIVIDADE[#All],3,FALSE))</f>
        <v>MECANIZAÇÃO - ESMERILHADORA</v>
      </c>
      <c r="H130" s="135" t="s">
        <v>1127</v>
      </c>
      <c r="I130" s="135" t="s">
        <v>1139</v>
      </c>
      <c r="J130" s="151">
        <v>103</v>
      </c>
      <c r="K130" s="151">
        <v>2152</v>
      </c>
      <c r="L130" s="71" t="s">
        <v>34</v>
      </c>
      <c r="M130" s="149" t="s">
        <v>1500</v>
      </c>
      <c r="N130" s="149" t="s">
        <v>1501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1258</v>
      </c>
      <c r="W130" s="135" t="s">
        <v>1502</v>
      </c>
      <c r="X130" s="152" t="s">
        <v>400</v>
      </c>
      <c r="Y130" s="129" t="s">
        <v>403</v>
      </c>
      <c r="Z130" s="129"/>
      <c r="AA130" s="71">
        <v>1</v>
      </c>
      <c r="AB130" s="59" t="s">
        <v>392</v>
      </c>
      <c r="AC130" s="59" t="s">
        <v>387</v>
      </c>
      <c r="AD130" s="135">
        <v>0.95833333333333337</v>
      </c>
      <c r="AE130" s="71">
        <v>6245</v>
      </c>
      <c r="AF130" s="71">
        <v>6246</v>
      </c>
      <c r="AG130" s="71" t="s">
        <v>34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1503</v>
      </c>
      <c r="BK130" s="14" t="s">
        <v>1503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34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34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286</v>
      </c>
      <c r="E133" s="185">
        <v>156</v>
      </c>
      <c r="F133" s="134" t="s">
        <v>190</v>
      </c>
      <c r="G133" s="8" t="str">
        <f>IF(D133="","*",VLOOKUP(F133,BS_ATIVIDADE[#All],3,FALSE))</f>
        <v>AMV</v>
      </c>
      <c r="H133" s="135" t="s">
        <v>1504</v>
      </c>
      <c r="I133" s="135" t="s">
        <v>1504</v>
      </c>
      <c r="J133" s="151">
        <v>98</v>
      </c>
      <c r="K133" s="151">
        <v>688.4</v>
      </c>
      <c r="L133" s="71" t="s">
        <v>34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1504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1323</v>
      </c>
      <c r="W133" s="135" t="s">
        <v>1367</v>
      </c>
      <c r="X133" s="152" t="s">
        <v>400</v>
      </c>
      <c r="Y133" s="129" t="s">
        <v>403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1505</v>
      </c>
      <c r="BK133" s="14" t="s">
        <v>1506</v>
      </c>
      <c r="BL133" s="13"/>
      <c r="BM133" s="12" t="s">
        <v>424</v>
      </c>
      <c r="BN133" s="12" t="s">
        <v>424</v>
      </c>
      <c r="BO133" s="12" t="s">
        <v>424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286</v>
      </c>
      <c r="E134" s="185">
        <v>157</v>
      </c>
      <c r="F134" s="134" t="s">
        <v>223</v>
      </c>
      <c r="G134" s="8" t="str">
        <f>IF(D134="","*",VLOOKUP(F134,BS_ATIVIDADE[#All],3,FALSE))</f>
        <v>TRILHO - SUBSTITUIÇÂO</v>
      </c>
      <c r="H134" s="135" t="s">
        <v>1504</v>
      </c>
      <c r="I134" s="135" t="s">
        <v>1504</v>
      </c>
      <c r="J134" s="151">
        <v>98</v>
      </c>
      <c r="K134" s="151">
        <v>688.4</v>
      </c>
      <c r="L134" s="71" t="s">
        <v>34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1504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1323</v>
      </c>
      <c r="W134" s="135" t="s">
        <v>1507</v>
      </c>
      <c r="X134" s="152" t="s">
        <v>400</v>
      </c>
      <c r="Y134" s="129" t="s">
        <v>403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1505</v>
      </c>
      <c r="BK134" s="14" t="s">
        <v>1508</v>
      </c>
      <c r="BL134" s="13"/>
      <c r="BM134" s="12" t="s">
        <v>420</v>
      </c>
      <c r="BN134" s="12" t="s">
        <v>450</v>
      </c>
      <c r="BO134" s="130" t="s">
        <v>502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240</v>
      </c>
      <c r="E135" s="185">
        <v>158</v>
      </c>
      <c r="F135" s="134" t="s">
        <v>139</v>
      </c>
      <c r="G135" s="8" t="str">
        <f>IF(D135="","*",VLOOKUP(F135,BS_ATIVIDADE[#All],3,FALSE))</f>
        <v>MECANIZAÇÃO - SOCADORA</v>
      </c>
      <c r="H135" s="135" t="s">
        <v>764</v>
      </c>
      <c r="I135" s="135" t="s">
        <v>764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1262</v>
      </c>
      <c r="W135" s="135" t="s">
        <v>1454</v>
      </c>
      <c r="X135" s="152" t="s">
        <v>395</v>
      </c>
      <c r="Y135" s="129" t="s">
        <v>394</v>
      </c>
      <c r="Z135" s="129"/>
      <c r="AA135" s="71">
        <v>1</v>
      </c>
      <c r="AB135" s="59" t="s">
        <v>392</v>
      </c>
      <c r="AC135" s="59" t="s">
        <v>387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1509</v>
      </c>
      <c r="BK135" s="14" t="s">
        <v>1510</v>
      </c>
      <c r="BL135" s="13"/>
      <c r="BM135" s="12" t="s">
        <v>424</v>
      </c>
      <c r="BN135" s="12" t="s">
        <v>424</v>
      </c>
      <c r="BO135" s="12" t="s">
        <v>424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232</v>
      </c>
      <c r="E136" s="185"/>
      <c r="F136" s="134" t="s">
        <v>236</v>
      </c>
      <c r="G136" s="8" t="str">
        <f>IF(D136="","*",VLOOKUP(F136,BS_ATIVIDADE[#All],3,FALSE))</f>
        <v>OUTROS</v>
      </c>
      <c r="H136" s="135" t="s">
        <v>727</v>
      </c>
      <c r="I136" s="135" t="s">
        <v>764</v>
      </c>
      <c r="J136" s="151">
        <v>74</v>
      </c>
      <c r="K136" s="151">
        <v>501.22</v>
      </c>
      <c r="L136" s="71">
        <v>617</v>
      </c>
      <c r="M136" s="149" t="s">
        <v>1511</v>
      </c>
      <c r="N136" s="212" t="s">
        <v>1512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1258</v>
      </c>
      <c r="W136" s="206" t="s">
        <v>1444</v>
      </c>
      <c r="X136" s="152" t="s">
        <v>400</v>
      </c>
      <c r="Y136" s="129" t="s">
        <v>403</v>
      </c>
      <c r="Z136" s="129"/>
      <c r="AA136" s="71">
        <v>1</v>
      </c>
      <c r="AB136" s="59" t="s">
        <v>392</v>
      </c>
      <c r="AC136" s="59" t="s">
        <v>387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1412</v>
      </c>
      <c r="BK136" s="14" t="s">
        <v>1513</v>
      </c>
      <c r="BL136" s="13"/>
      <c r="BM136" s="12" t="s">
        <v>424</v>
      </c>
      <c r="BN136" s="12" t="s">
        <v>424</v>
      </c>
      <c r="BO136" s="12" t="s">
        <v>424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9</v>
      </c>
      <c r="E137" s="185">
        <v>159</v>
      </c>
      <c r="F137" s="134" t="s">
        <v>209</v>
      </c>
      <c r="G137" s="8" t="str">
        <f>IF(D137="","*",VLOOKUP(F137,BS_ATIVIDADE[#All],3,FALSE))</f>
        <v>PEDRA</v>
      </c>
      <c r="H137" s="135" t="s">
        <v>727</v>
      </c>
      <c r="I137" s="135" t="s">
        <v>727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1268</v>
      </c>
      <c r="W137" s="135" t="s">
        <v>1514</v>
      </c>
      <c r="X137" s="152" t="s">
        <v>400</v>
      </c>
      <c r="Y137" s="129" t="s">
        <v>403</v>
      </c>
      <c r="Z137" s="129"/>
      <c r="AA137" s="71" t="s">
        <v>1396</v>
      </c>
      <c r="AB137" s="59" t="s">
        <v>392</v>
      </c>
      <c r="AC137" s="59" t="s">
        <v>387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1515</v>
      </c>
      <c r="BK137" s="14" t="s">
        <v>1516</v>
      </c>
      <c r="BL137" s="13"/>
      <c r="BM137" s="12" t="s">
        <v>419</v>
      </c>
      <c r="BN137" s="12" t="s">
        <v>449</v>
      </c>
      <c r="BO137" s="130" t="s">
        <v>511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324</v>
      </c>
      <c r="E138" s="185">
        <v>160</v>
      </c>
      <c r="F138" s="134" t="s">
        <v>216</v>
      </c>
      <c r="G138" s="8" t="str">
        <f>IF(D138="","*",VLOOKUP(F138,BS_ATIVIDADE[#All],3,FALSE))</f>
        <v>SOLDA</v>
      </c>
      <c r="H138" s="149" t="s">
        <v>704</v>
      </c>
      <c r="I138" s="135" t="s">
        <v>34</v>
      </c>
      <c r="J138" s="151">
        <v>74</v>
      </c>
      <c r="K138" s="151">
        <v>403.505</v>
      </c>
      <c r="L138" s="71" t="s">
        <v>34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704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 t="s">
        <v>1247</v>
      </c>
      <c r="X138" s="152" t="s">
        <v>400</v>
      </c>
      <c r="Y138" s="129" t="s">
        <v>403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1517</v>
      </c>
      <c r="BK138" s="14" t="s">
        <v>1518</v>
      </c>
      <c r="BL138" s="13"/>
      <c r="BM138" s="12" t="s">
        <v>426</v>
      </c>
      <c r="BN138" s="12" t="s">
        <v>451</v>
      </c>
      <c r="BO138" s="130" t="s">
        <v>451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129</v>
      </c>
      <c r="E139" s="185"/>
      <c r="F139" s="134" t="s">
        <v>55</v>
      </c>
      <c r="G139" s="8" t="str">
        <f>IF(D139="","*",VLOOKUP(F139,BS_ATIVIDADE[#All],3,FALSE))</f>
        <v>DETECÇÃO</v>
      </c>
      <c r="H139" s="149" t="s">
        <v>653</v>
      </c>
      <c r="I139" s="135" t="s">
        <v>727</v>
      </c>
      <c r="J139" s="151">
        <v>74</v>
      </c>
      <c r="K139" s="151">
        <v>291</v>
      </c>
      <c r="L139" s="71">
        <v>499</v>
      </c>
      <c r="M139" s="149" t="s">
        <v>21</v>
      </c>
      <c r="N139" s="212" t="s">
        <v>1401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1350</v>
      </c>
      <c r="W139" s="206" t="s">
        <v>1519</v>
      </c>
      <c r="X139" s="152" t="s">
        <v>400</v>
      </c>
      <c r="Y139" s="129" t="s">
        <v>403</v>
      </c>
      <c r="Z139" s="129"/>
      <c r="AA139" s="71">
        <v>1</v>
      </c>
      <c r="AB139" s="59" t="s">
        <v>392</v>
      </c>
      <c r="AC139" s="59" t="s">
        <v>387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1520</v>
      </c>
      <c r="BK139" s="14" t="s">
        <v>1521</v>
      </c>
      <c r="BL139" s="13"/>
      <c r="BM139" s="12" t="s">
        <v>424</v>
      </c>
      <c r="BN139" s="12" t="s">
        <v>424</v>
      </c>
      <c r="BO139" s="12" t="s">
        <v>424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206</v>
      </c>
      <c r="E141" s="185">
        <v>161</v>
      </c>
      <c r="F141" s="134" t="s">
        <v>165</v>
      </c>
      <c r="G141" s="8" t="str">
        <f>IF(D141="","*",VLOOKUP(F141,BS_ATIVIDADE[#All],3,FALSE))</f>
        <v>MODERNIZAÇÃO</v>
      </c>
      <c r="H141" s="135" t="s">
        <v>643</v>
      </c>
      <c r="I141" s="135" t="s">
        <v>643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1292</v>
      </c>
      <c r="W141" s="135" t="s">
        <v>1454</v>
      </c>
      <c r="X141" s="152" t="s">
        <v>395</v>
      </c>
      <c r="Y141" s="129" t="s">
        <v>403</v>
      </c>
      <c r="Z141" s="129"/>
      <c r="AA141" s="71">
        <v>1</v>
      </c>
      <c r="AB141" s="59" t="s">
        <v>392</v>
      </c>
      <c r="AC141" s="59" t="s">
        <v>387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1522</v>
      </c>
      <c r="BK141" s="14" t="s">
        <v>1523</v>
      </c>
      <c r="BL141" s="13"/>
      <c r="BM141" s="12" t="s">
        <v>422</v>
      </c>
      <c r="BN141" s="12" t="s">
        <v>450</v>
      </c>
      <c r="BO141" s="130" t="s">
        <v>502</v>
      </c>
      <c r="BP141" s="14" t="s">
        <v>1524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382</v>
      </c>
      <c r="E142" s="185"/>
      <c r="F142" s="134" t="s">
        <v>23</v>
      </c>
      <c r="G142" s="8" t="str">
        <f>IF(D142="","*",VLOOKUP(F142,BS_ATIVIDADE[#All],3,FALSE))</f>
        <v>OUTROS</v>
      </c>
      <c r="H142" s="135" t="s">
        <v>653</v>
      </c>
      <c r="I142" s="135" t="s">
        <v>1525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1292</v>
      </c>
      <c r="W142" s="206" t="s">
        <v>1526</v>
      </c>
      <c r="X142" s="152" t="s">
        <v>395</v>
      </c>
      <c r="Y142" s="129" t="s">
        <v>394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1527</v>
      </c>
      <c r="BK142" s="14" t="s">
        <v>1527</v>
      </c>
      <c r="BL142" s="13"/>
      <c r="BM142" s="12" t="s">
        <v>424</v>
      </c>
      <c r="BN142" s="12" t="s">
        <v>424</v>
      </c>
      <c r="BO142" s="12" t="s">
        <v>424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17</v>
      </c>
      <c r="E143" s="185">
        <v>162</v>
      </c>
      <c r="F143" s="134" t="s">
        <v>156</v>
      </c>
      <c r="G143" s="8" t="str">
        <f>IF(D143="","*",VLOOKUP(F143,BS_ATIVIDADE[#All],3,FALSE))</f>
        <v>MODERNIZAÇÃO</v>
      </c>
      <c r="H143" s="135" t="s">
        <v>653</v>
      </c>
      <c r="I143" s="135" t="s">
        <v>1525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1292</v>
      </c>
      <c r="W143" s="135" t="s">
        <v>1528</v>
      </c>
      <c r="X143" s="152" t="s">
        <v>395</v>
      </c>
      <c r="Y143" s="129" t="s">
        <v>403</v>
      </c>
      <c r="Z143" s="129"/>
      <c r="AA143" s="71" t="s">
        <v>1339</v>
      </c>
      <c r="AB143" s="59" t="s">
        <v>392</v>
      </c>
      <c r="AC143" s="59" t="s">
        <v>387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1529</v>
      </c>
      <c r="BK143" s="14" t="s">
        <v>1527</v>
      </c>
      <c r="BL143" s="13"/>
      <c r="BM143" s="12" t="s">
        <v>424</v>
      </c>
      <c r="BN143" s="12" t="s">
        <v>424</v>
      </c>
      <c r="BO143" s="12" t="s">
        <v>424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288</v>
      </c>
      <c r="E144" s="185"/>
      <c r="F144" s="134" t="s">
        <v>194</v>
      </c>
      <c r="G144" s="8" t="str">
        <f>IF(D144="","*",VLOOKUP(F144,BS_ATIVIDADE[#All],3,FALSE))</f>
        <v>AMV</v>
      </c>
      <c r="H144" s="212" t="s">
        <v>1530</v>
      </c>
      <c r="I144" s="135" t="s">
        <v>34</v>
      </c>
      <c r="J144" s="151">
        <v>74</v>
      </c>
      <c r="K144" s="151">
        <v>189.87100000000001</v>
      </c>
      <c r="L144" s="71" t="s">
        <v>34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1530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1439</v>
      </c>
      <c r="W144" s="206" t="s">
        <v>1428</v>
      </c>
      <c r="X144" s="152" t="s">
        <v>400</v>
      </c>
      <c r="Y144" s="129" t="s">
        <v>403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1531</v>
      </c>
      <c r="BK144" s="14" t="s">
        <v>1532</v>
      </c>
      <c r="BL144" s="13"/>
      <c r="BM144" s="12" t="s">
        <v>422</v>
      </c>
      <c r="BN144" s="12" t="s">
        <v>450</v>
      </c>
      <c r="BO144" s="130" t="s">
        <v>502</v>
      </c>
      <c r="BP144" s="14" t="s">
        <v>1532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215</v>
      </c>
      <c r="E145" s="185">
        <v>163</v>
      </c>
      <c r="F145" s="134" t="s">
        <v>258</v>
      </c>
      <c r="G145" s="8" t="str">
        <f>IF(D145="","*",VLOOKUP(F145,BS_ATIVIDADE[#All],3,FALSE))</f>
        <v>MODERNIZAÇÃO</v>
      </c>
      <c r="H145" s="135" t="s">
        <v>637</v>
      </c>
      <c r="I145" s="135" t="s">
        <v>637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1292</v>
      </c>
      <c r="W145" s="135" t="s">
        <v>1533</v>
      </c>
      <c r="X145" s="152" t="s">
        <v>400</v>
      </c>
      <c r="Y145" s="129"/>
      <c r="Z145" s="129"/>
      <c r="AA145" s="71">
        <v>1</v>
      </c>
      <c r="AB145" s="59" t="s">
        <v>392</v>
      </c>
      <c r="AC145" s="59" t="s">
        <v>387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299</v>
      </c>
      <c r="E146" s="185"/>
      <c r="F146" s="134" t="s">
        <v>216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34</v>
      </c>
      <c r="J146" s="151">
        <v>74</v>
      </c>
      <c r="K146" s="151">
        <v>97.04</v>
      </c>
      <c r="L146" s="71" t="s">
        <v>34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1439</v>
      </c>
      <c r="W146" s="135" t="s">
        <v>1247</v>
      </c>
      <c r="X146" s="152" t="s">
        <v>400</v>
      </c>
      <c r="Y146" s="129" t="s">
        <v>403</v>
      </c>
      <c r="Z146" s="129"/>
      <c r="AA146" s="71" t="s">
        <v>34</v>
      </c>
      <c r="AB146" s="59"/>
      <c r="AC146" s="59"/>
      <c r="AD146" s="135" t="s">
        <v>34</v>
      </c>
      <c r="AE146" s="71" t="s">
        <v>34</v>
      </c>
      <c r="AF146" s="71" t="s">
        <v>34</v>
      </c>
      <c r="AG146" s="71" t="s">
        <v>34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1517</v>
      </c>
      <c r="BK146" s="14" t="s">
        <v>1534</v>
      </c>
      <c r="BL146" s="13"/>
      <c r="BM146" s="12" t="s">
        <v>417</v>
      </c>
      <c r="BN146" s="12" t="s">
        <v>438</v>
      </c>
      <c r="BO146" s="130" t="s">
        <v>506</v>
      </c>
      <c r="BP146" s="14" t="s">
        <v>1535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181</v>
      </c>
      <c r="E147" s="185"/>
      <c r="F147" s="134" t="s">
        <v>101</v>
      </c>
      <c r="G147" s="8" t="str">
        <f>IF(D147="","*",VLOOKUP(F147,BS_ATIVIDADE[#All],3,FALSE))</f>
        <v>TRILHEIRO - DESCARGA</v>
      </c>
      <c r="H147" s="135" t="s">
        <v>619</v>
      </c>
      <c r="I147" s="135" t="s">
        <v>619</v>
      </c>
      <c r="J147" s="151">
        <v>74</v>
      </c>
      <c r="K147" s="151">
        <v>93.760999999999996</v>
      </c>
      <c r="L147" s="71" t="s">
        <v>34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1439</v>
      </c>
      <c r="W147" s="206" t="s">
        <v>1493</v>
      </c>
      <c r="X147" s="152" t="s">
        <v>400</v>
      </c>
      <c r="Y147" s="129" t="s">
        <v>403</v>
      </c>
      <c r="Z147" s="129"/>
      <c r="AA147" s="71" t="s">
        <v>1536</v>
      </c>
      <c r="AB147" s="59" t="s">
        <v>397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1412</v>
      </c>
      <c r="BK147" s="14" t="s">
        <v>1537</v>
      </c>
      <c r="BL147" s="13"/>
      <c r="BM147" s="12" t="s">
        <v>416</v>
      </c>
      <c r="BN147" s="12" t="s">
        <v>437</v>
      </c>
      <c r="BO147" s="130" t="s">
        <v>555</v>
      </c>
      <c r="BP147" s="14" t="s">
        <v>1538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294</v>
      </c>
      <c r="E148" s="185">
        <v>165</v>
      </c>
      <c r="F148" s="134" t="s">
        <v>194</v>
      </c>
      <c r="G148" s="8" t="str">
        <f>IF(D148="","*",VLOOKUP(F148,BS_ATIVIDADE[#All],3,FALSE))</f>
        <v>AMV</v>
      </c>
      <c r="H148" s="149" t="s">
        <v>1539</v>
      </c>
      <c r="I148" s="135" t="s">
        <v>34</v>
      </c>
      <c r="J148" s="151">
        <v>74</v>
      </c>
      <c r="K148" s="151">
        <v>62.3</v>
      </c>
      <c r="L148" s="71" t="s">
        <v>34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1539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1439</v>
      </c>
      <c r="W148" s="135" t="s">
        <v>1428</v>
      </c>
      <c r="X148" s="152" t="s">
        <v>400</v>
      </c>
      <c r="Y148" s="129" t="s">
        <v>403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1540</v>
      </c>
      <c r="BK148" s="14" t="s">
        <v>1541</v>
      </c>
      <c r="BL148" s="13"/>
      <c r="BM148" s="12" t="s">
        <v>420</v>
      </c>
      <c r="BN148" s="12" t="s">
        <v>450</v>
      </c>
      <c r="BO148" s="130" t="s">
        <v>502</v>
      </c>
      <c r="BP148" s="14" t="s">
        <v>1542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262</v>
      </c>
      <c r="E149" s="185" t="s">
        <v>1543</v>
      </c>
      <c r="F149" s="134" t="s">
        <v>123</v>
      </c>
      <c r="G149" s="8" t="str">
        <f>IF(D149="","*",VLOOKUP(F149,BS_ATIVIDADE[#All],3,FALSE))</f>
        <v>MECANIZAÇÃO - DOL</v>
      </c>
      <c r="H149" s="135" t="s">
        <v>595</v>
      </c>
      <c r="I149" s="135" t="s">
        <v>595</v>
      </c>
      <c r="J149" s="151">
        <v>74</v>
      </c>
      <c r="K149" s="151">
        <v>24</v>
      </c>
      <c r="L149" s="71" t="s">
        <v>34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1452</v>
      </c>
      <c r="W149" s="135" t="s">
        <v>1343</v>
      </c>
      <c r="X149" s="152" t="s">
        <v>395</v>
      </c>
      <c r="Y149" s="129"/>
      <c r="Z149" s="129"/>
      <c r="AA149" s="71">
        <v>1</v>
      </c>
      <c r="AB149" s="59" t="s">
        <v>392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1410</v>
      </c>
      <c r="BJ149" s="14" t="s">
        <v>1410</v>
      </c>
      <c r="BK149" s="14" t="s">
        <v>1410</v>
      </c>
      <c r="BL149" s="13"/>
      <c r="BM149" s="12" t="s">
        <v>416</v>
      </c>
      <c r="BN149" s="12" t="s">
        <v>447</v>
      </c>
      <c r="BO149" s="130" t="s">
        <v>505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1298</v>
      </c>
      <c r="E150" s="185">
        <v>167</v>
      </c>
      <c r="F150" s="134" t="s">
        <v>36</v>
      </c>
      <c r="G150" s="8" t="str">
        <f>IF(D150="","*",VLOOKUP(F150,BS_ATIVIDADE[#All],3,FALSE))</f>
        <v>CAMINHÂO - SOLDA</v>
      </c>
      <c r="H150" s="135" t="s">
        <v>846</v>
      </c>
      <c r="I150" s="135" t="s">
        <v>846</v>
      </c>
      <c r="J150" s="151">
        <v>78</v>
      </c>
      <c r="K150" s="151">
        <v>177.6</v>
      </c>
      <c r="L150" s="71" t="s">
        <v>34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1544</v>
      </c>
      <c r="W150" s="135" t="s">
        <v>1300</v>
      </c>
      <c r="X150" s="152" t="s">
        <v>400</v>
      </c>
      <c r="Y150" s="129" t="s">
        <v>403</v>
      </c>
      <c r="Z150" s="129"/>
      <c r="AA150" s="71">
        <v>1</v>
      </c>
      <c r="AB150" s="59" t="s">
        <v>392</v>
      </c>
      <c r="AC150" s="59" t="s">
        <v>387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1545</v>
      </c>
      <c r="BK150" s="14" t="s">
        <v>1546</v>
      </c>
      <c r="BL150" s="13"/>
      <c r="BM150" s="12" t="s">
        <v>427</v>
      </c>
      <c r="BN150" s="12" t="s">
        <v>452</v>
      </c>
      <c r="BO150" s="130" t="s">
        <v>503</v>
      </c>
      <c r="BP150" s="14" t="s">
        <v>1547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152</v>
      </c>
      <c r="E151" s="185">
        <v>168</v>
      </c>
      <c r="F151" s="134" t="s">
        <v>55</v>
      </c>
      <c r="G151" s="8" t="str">
        <f>IF(D151="","*",VLOOKUP(F151,BS_ATIVIDADE[#All],3,FALSE))</f>
        <v>DETECÇÃO</v>
      </c>
      <c r="H151" s="135" t="s">
        <v>912</v>
      </c>
      <c r="I151" s="135" t="s">
        <v>896</v>
      </c>
      <c r="J151" s="151">
        <v>78</v>
      </c>
      <c r="K151" s="151">
        <v>303.10899999999998</v>
      </c>
      <c r="L151" s="71">
        <v>276.38</v>
      </c>
      <c r="M151" s="149" t="s">
        <v>1548</v>
      </c>
      <c r="N151" s="149" t="s">
        <v>1549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1357</v>
      </c>
      <c r="W151" s="206" t="s">
        <v>1519</v>
      </c>
      <c r="X151" s="152" t="s">
        <v>400</v>
      </c>
      <c r="Y151" s="129" t="s">
        <v>403</v>
      </c>
      <c r="Z151" s="129"/>
      <c r="AA151" s="71">
        <v>1</v>
      </c>
      <c r="AB151" s="59" t="s">
        <v>392</v>
      </c>
      <c r="AC151" s="59" t="s">
        <v>387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1550</v>
      </c>
      <c r="BK151" s="14" t="s">
        <v>1551</v>
      </c>
      <c r="BL151" s="13"/>
      <c r="BM151" s="12" t="s">
        <v>427</v>
      </c>
      <c r="BN151" s="12" t="s">
        <v>452</v>
      </c>
      <c r="BO151" s="130" t="s">
        <v>503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34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34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240</v>
      </c>
      <c r="E154" s="185">
        <v>171</v>
      </c>
      <c r="F154" s="134" t="s">
        <v>139</v>
      </c>
      <c r="G154" s="8" t="str">
        <f>IF(D154="","*",VLOOKUP(F154,BS_ATIVIDADE[#All],3,FALSE))</f>
        <v>MECANIZAÇÃO - SOCADORA</v>
      </c>
      <c r="H154" s="135" t="s">
        <v>764</v>
      </c>
      <c r="I154" s="135" t="s">
        <v>764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1552</v>
      </c>
      <c r="W154" s="135" t="s">
        <v>1454</v>
      </c>
      <c r="X154" s="152" t="s">
        <v>400</v>
      </c>
      <c r="Y154" s="129" t="s">
        <v>403</v>
      </c>
      <c r="Z154" s="129"/>
      <c r="AA154" s="71">
        <v>1</v>
      </c>
      <c r="AB154" s="59" t="s">
        <v>392</v>
      </c>
      <c r="AC154" s="59" t="s">
        <v>387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1412</v>
      </c>
      <c r="BK154" s="14" t="s">
        <v>1553</v>
      </c>
      <c r="BL154" s="13"/>
      <c r="BM154" s="12" t="s">
        <v>424</v>
      </c>
      <c r="BN154" s="12" t="s">
        <v>424</v>
      </c>
      <c r="BO154" s="12" t="s">
        <v>424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232</v>
      </c>
      <c r="E155" s="185"/>
      <c r="F155" s="134" t="s">
        <v>236</v>
      </c>
      <c r="G155" s="8" t="str">
        <f>IF(D155="","*",VLOOKUP(F155,BS_ATIVIDADE[#All],3,FALSE))</f>
        <v>OUTROS</v>
      </c>
      <c r="H155" s="135" t="s">
        <v>764</v>
      </c>
      <c r="I155" s="135" t="s">
        <v>795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795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1258</v>
      </c>
      <c r="W155" s="206" t="s">
        <v>1444</v>
      </c>
      <c r="X155" s="152" t="s">
        <v>400</v>
      </c>
      <c r="Y155" s="129" t="s">
        <v>403</v>
      </c>
      <c r="Z155" s="129"/>
      <c r="AA155" s="71">
        <v>1</v>
      </c>
      <c r="AB155" s="59" t="s">
        <v>392</v>
      </c>
      <c r="AC155" s="59" t="s">
        <v>387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1554</v>
      </c>
      <c r="BK155" s="218" t="s">
        <v>1554</v>
      </c>
      <c r="BL155" s="13"/>
      <c r="BM155" s="12" t="s">
        <v>424</v>
      </c>
      <c r="BN155" s="12" t="s">
        <v>424</v>
      </c>
      <c r="BO155" s="12" t="s">
        <v>424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9</v>
      </c>
      <c r="E156" s="185">
        <v>172</v>
      </c>
      <c r="F156" s="134" t="s">
        <v>209</v>
      </c>
      <c r="G156" s="8" t="str">
        <f>IF(D156="","*",VLOOKUP(F156,BS_ATIVIDADE[#All],3,FALSE))</f>
        <v>PEDRA</v>
      </c>
      <c r="H156" s="135" t="s">
        <v>727</v>
      </c>
      <c r="I156" s="135" t="s">
        <v>727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1268</v>
      </c>
      <c r="W156" s="135" t="s">
        <v>1514</v>
      </c>
      <c r="X156" s="152" t="s">
        <v>400</v>
      </c>
      <c r="Y156" s="129" t="s">
        <v>403</v>
      </c>
      <c r="Z156" s="129"/>
      <c r="AA156" s="71" t="s">
        <v>1396</v>
      </c>
      <c r="AB156" s="59" t="s">
        <v>392</v>
      </c>
      <c r="AC156" s="59" t="s">
        <v>387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1555</v>
      </c>
      <c r="BK156" s="14" t="s">
        <v>1556</v>
      </c>
      <c r="BL156" s="13"/>
      <c r="BM156" s="12" t="s">
        <v>420</v>
      </c>
      <c r="BN156" s="12" t="s">
        <v>450</v>
      </c>
      <c r="BO156" s="130" t="s">
        <v>562</v>
      </c>
      <c r="BP156" s="14" t="s">
        <v>1556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324</v>
      </c>
      <c r="E158" s="185">
        <v>173</v>
      </c>
      <c r="F158" s="134" t="s">
        <v>216</v>
      </c>
      <c r="G158" s="8" t="str">
        <f>IF(D158="","*",VLOOKUP(F158,BS_ATIVIDADE[#All],3,FALSE))</f>
        <v>SOLDA</v>
      </c>
      <c r="H158" s="135" t="s">
        <v>1557</v>
      </c>
      <c r="I158" s="135" t="s">
        <v>34</v>
      </c>
      <c r="J158" s="151">
        <v>74</v>
      </c>
      <c r="K158" s="151">
        <v>362.11</v>
      </c>
      <c r="L158" s="71" t="s">
        <v>34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1557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1273</v>
      </c>
      <c r="W158" s="135" t="s">
        <v>1558</v>
      </c>
      <c r="X158" s="152" t="s">
        <v>400</v>
      </c>
      <c r="Y158" s="129" t="s">
        <v>403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1559</v>
      </c>
      <c r="BJ158" s="14" t="s">
        <v>1559</v>
      </c>
      <c r="BK158" s="14" t="s">
        <v>1559</v>
      </c>
      <c r="BL158" s="13"/>
      <c r="BM158" s="12" t="s">
        <v>424</v>
      </c>
      <c r="BN158" s="12" t="s">
        <v>424</v>
      </c>
      <c r="BO158" s="12" t="s">
        <v>424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34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34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129</v>
      </c>
      <c r="E161" s="185">
        <v>180</v>
      </c>
      <c r="F161" s="134" t="s">
        <v>55</v>
      </c>
      <c r="G161" s="8" t="str">
        <f>IF(D161="","*",VLOOKUP(F161,BS_ATIVIDADE[#All],3,FALSE))</f>
        <v>DETECÇÃO</v>
      </c>
      <c r="H161" s="149" t="s">
        <v>653</v>
      </c>
      <c r="I161" s="135" t="s">
        <v>617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1278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1350</v>
      </c>
      <c r="W161" s="206" t="s">
        <v>1519</v>
      </c>
      <c r="X161" s="152" t="s">
        <v>400</v>
      </c>
      <c r="Y161" s="129" t="s">
        <v>403</v>
      </c>
      <c r="Z161" s="129"/>
      <c r="AA161" s="71">
        <v>1</v>
      </c>
      <c r="AB161" s="59" t="s">
        <v>392</v>
      </c>
      <c r="AC161" s="59" t="s">
        <v>387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1560</v>
      </c>
      <c r="BK161" s="14" t="s">
        <v>1560</v>
      </c>
      <c r="BL161" s="13"/>
      <c r="BM161" s="12" t="s">
        <v>424</v>
      </c>
      <c r="BN161" s="12" t="s">
        <v>424</v>
      </c>
      <c r="BO161" s="130" t="s">
        <v>424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215</v>
      </c>
      <c r="E162" s="185">
        <v>177</v>
      </c>
      <c r="F162" s="134" t="s">
        <v>258</v>
      </c>
      <c r="G162" s="8" t="str">
        <f>IF(D162="","*",VLOOKUP(F162,BS_ATIVIDADE[#All],3,FALSE))</f>
        <v>MODERNIZAÇÃO</v>
      </c>
      <c r="H162" s="135" t="s">
        <v>639</v>
      </c>
      <c r="I162" s="135" t="s">
        <v>639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1292</v>
      </c>
      <c r="W162" s="135" t="s">
        <v>1533</v>
      </c>
      <c r="X162" s="152" t="s">
        <v>400</v>
      </c>
      <c r="Y162" s="129" t="s">
        <v>403</v>
      </c>
      <c r="Z162" s="129"/>
      <c r="AA162" s="71">
        <v>1</v>
      </c>
      <c r="AB162" s="59" t="s">
        <v>392</v>
      </c>
      <c r="AC162" s="59" t="s">
        <v>387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1561</v>
      </c>
      <c r="BK162" s="14" t="s">
        <v>1561</v>
      </c>
      <c r="BL162" s="13"/>
      <c r="BM162" s="12" t="s">
        <v>419</v>
      </c>
      <c r="BN162" s="12" t="s">
        <v>449</v>
      </c>
      <c r="BO162" s="130" t="s">
        <v>511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299</v>
      </c>
      <c r="E163" s="185">
        <v>178</v>
      </c>
      <c r="F163" s="134" t="s">
        <v>216</v>
      </c>
      <c r="G163" s="8" t="str">
        <f>IF(D163="","*",VLOOKUP(F163,BS_ATIVIDADE[#All],3,FALSE))</f>
        <v>SOLDA</v>
      </c>
      <c r="H163" s="135" t="s">
        <v>616</v>
      </c>
      <c r="I163" s="135" t="s">
        <v>34</v>
      </c>
      <c r="J163" s="151">
        <v>74</v>
      </c>
      <c r="K163" s="151">
        <v>97.04</v>
      </c>
      <c r="L163" s="71" t="s">
        <v>34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1288</v>
      </c>
      <c r="W163" s="135" t="s">
        <v>1558</v>
      </c>
      <c r="X163" s="152" t="s">
        <v>400</v>
      </c>
      <c r="Y163" s="129" t="s">
        <v>403</v>
      </c>
      <c r="Z163" s="129"/>
      <c r="AA163" s="71" t="s">
        <v>34</v>
      </c>
      <c r="AB163" s="59"/>
      <c r="AC163" s="59"/>
      <c r="AD163" s="135" t="s">
        <v>34</v>
      </c>
      <c r="AE163" s="71" t="s">
        <v>34</v>
      </c>
      <c r="AF163" s="71" t="s">
        <v>34</v>
      </c>
      <c r="AG163" s="71" t="s">
        <v>34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1562</v>
      </c>
      <c r="BK163" s="14" t="s">
        <v>1563</v>
      </c>
      <c r="BL163" s="13"/>
      <c r="BM163" s="12" t="s">
        <v>426</v>
      </c>
      <c r="BN163" s="12" t="s">
        <v>451</v>
      </c>
      <c r="BO163" s="130" t="s">
        <v>451</v>
      </c>
      <c r="BP163" s="14" t="s">
        <v>1564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34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1298</v>
      </c>
      <c r="E166" s="185">
        <v>181</v>
      </c>
      <c r="F166" s="134" t="s">
        <v>36</v>
      </c>
      <c r="G166" s="8" t="str">
        <f>IF(D166="","*",VLOOKUP(F166,BS_ATIVIDADE[#All],3,FALSE))</f>
        <v>CAMINHÂO - SOLDA</v>
      </c>
      <c r="H166" s="135" t="s">
        <v>846</v>
      </c>
      <c r="I166" s="135" t="s">
        <v>846</v>
      </c>
      <c r="J166" s="151">
        <v>78</v>
      </c>
      <c r="K166" s="151">
        <v>178.35</v>
      </c>
      <c r="L166" s="71" t="s">
        <v>34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1544</v>
      </c>
      <c r="W166" s="135" t="s">
        <v>1300</v>
      </c>
      <c r="X166" s="152" t="s">
        <v>400</v>
      </c>
      <c r="Y166" s="129" t="s">
        <v>403</v>
      </c>
      <c r="Z166" s="129"/>
      <c r="AA166" s="71">
        <v>1</v>
      </c>
      <c r="AB166" s="59" t="s">
        <v>392</v>
      </c>
      <c r="AC166" s="59" t="s">
        <v>387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1565</v>
      </c>
      <c r="BK166" s="14" t="s">
        <v>1566</v>
      </c>
      <c r="BL166" s="13"/>
      <c r="BM166" s="12" t="s">
        <v>426</v>
      </c>
      <c r="BN166" s="12" t="s">
        <v>451</v>
      </c>
      <c r="BO166" s="130" t="s">
        <v>451</v>
      </c>
      <c r="BP166" s="14" t="s">
        <v>1564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172</v>
      </c>
      <c r="E167" s="185">
        <v>182</v>
      </c>
      <c r="F167" s="134" t="s">
        <v>130</v>
      </c>
      <c r="G167" s="8" t="str">
        <f>IF(D167="","*",VLOOKUP(F167,BS_ATIVIDADE[#All],3,FALSE))</f>
        <v>MECANIZAÇÃO - ESMERILHADORA</v>
      </c>
      <c r="H167" s="135" t="s">
        <v>595</v>
      </c>
      <c r="I167" s="135" t="s">
        <v>619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1258</v>
      </c>
      <c r="W167" s="135" t="s">
        <v>1567</v>
      </c>
      <c r="X167" s="152" t="s">
        <v>400</v>
      </c>
      <c r="Y167" s="129"/>
      <c r="Z167" s="129"/>
      <c r="AA167" s="71">
        <v>1</v>
      </c>
      <c r="AB167" s="59" t="s">
        <v>392</v>
      </c>
      <c r="AC167" s="59" t="s">
        <v>387</v>
      </c>
      <c r="AD167" s="135">
        <v>0.95833333333333337</v>
      </c>
      <c r="AE167" s="71">
        <v>6245</v>
      </c>
      <c r="AF167" s="71">
        <v>6246</v>
      </c>
      <c r="AG167" s="71" t="s">
        <v>34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1418</v>
      </c>
      <c r="BK167" s="14" t="s">
        <v>1568</v>
      </c>
      <c r="BL167" s="13"/>
      <c r="BM167" s="12" t="s">
        <v>424</v>
      </c>
      <c r="BN167" s="12" t="s">
        <v>424</v>
      </c>
      <c r="BO167" s="130" t="s">
        <v>424</v>
      </c>
      <c r="BP167" s="14" t="s">
        <v>34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34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240</v>
      </c>
      <c r="E169" s="185">
        <v>184</v>
      </c>
      <c r="F169" s="134" t="s">
        <v>139</v>
      </c>
      <c r="G169" s="8" t="str">
        <f>IF(D169="","*",VLOOKUP(F169,BS_ATIVIDADE[#All],3,FALSE))</f>
        <v>MECANIZAÇÃO - SOCADORA</v>
      </c>
      <c r="H169" s="135" t="s">
        <v>764</v>
      </c>
      <c r="I169" s="135" t="s">
        <v>764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1552</v>
      </c>
      <c r="W169" s="135" t="s">
        <v>1454</v>
      </c>
      <c r="X169" s="152" t="s">
        <v>400</v>
      </c>
      <c r="Y169" s="129" t="s">
        <v>403</v>
      </c>
      <c r="Z169" s="129"/>
      <c r="AA169" s="71">
        <v>1</v>
      </c>
      <c r="AB169" s="59" t="s">
        <v>392</v>
      </c>
      <c r="AC169" s="59" t="s">
        <v>387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1410</v>
      </c>
      <c r="BK169" s="14" t="s">
        <v>1410</v>
      </c>
      <c r="BL169" s="13"/>
      <c r="BM169" s="12" t="s">
        <v>416</v>
      </c>
      <c r="BN169" s="12" t="s">
        <v>447</v>
      </c>
      <c r="BO169" s="130" t="s">
        <v>505</v>
      </c>
      <c r="BP169" s="14" t="s">
        <v>1410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9</v>
      </c>
      <c r="E170" s="185">
        <v>185</v>
      </c>
      <c r="F170" s="134" t="s">
        <v>209</v>
      </c>
      <c r="G170" s="8" t="str">
        <f>IF(D170="","*",VLOOKUP(F170,BS_ATIVIDADE[#All],3,FALSE))</f>
        <v>PEDRA</v>
      </c>
      <c r="H170" s="135" t="s">
        <v>727</v>
      </c>
      <c r="I170" s="135" t="s">
        <v>727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1268</v>
      </c>
      <c r="W170" s="135" t="s">
        <v>1514</v>
      </c>
      <c r="X170" s="152" t="s">
        <v>400</v>
      </c>
      <c r="Y170" s="129" t="s">
        <v>403</v>
      </c>
      <c r="Z170" s="129"/>
      <c r="AA170" s="71" t="s">
        <v>1396</v>
      </c>
      <c r="AB170" s="59" t="s">
        <v>392</v>
      </c>
      <c r="AC170" s="59" t="s">
        <v>387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1569</v>
      </c>
      <c r="BK170" s="14" t="s">
        <v>1570</v>
      </c>
      <c r="BL170" s="13"/>
      <c r="BM170" s="12" t="s">
        <v>415</v>
      </c>
      <c r="BN170" s="12" t="s">
        <v>446</v>
      </c>
      <c r="BO170" s="130" t="s">
        <v>503</v>
      </c>
      <c r="BP170" s="14" t="s">
        <v>1571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324</v>
      </c>
      <c r="E171" s="185">
        <v>186</v>
      </c>
      <c r="F171" s="134" t="s">
        <v>216</v>
      </c>
      <c r="G171" s="8" t="str">
        <f>IF(D171="","*",VLOOKUP(F171,BS_ATIVIDADE[#All],3,FALSE))</f>
        <v>SOLDA</v>
      </c>
      <c r="H171" s="135" t="s">
        <v>704</v>
      </c>
      <c r="I171" s="135" t="s">
        <v>34</v>
      </c>
      <c r="J171" s="151">
        <v>74</v>
      </c>
      <c r="K171" s="151">
        <v>403.505</v>
      </c>
      <c r="L171" s="71" t="s">
        <v>34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704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1273</v>
      </c>
      <c r="W171" s="135" t="s">
        <v>1558</v>
      </c>
      <c r="X171" s="152" t="s">
        <v>400</v>
      </c>
      <c r="Y171" s="129" t="s">
        <v>403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1572</v>
      </c>
      <c r="BK171" s="14" t="s">
        <v>1572</v>
      </c>
      <c r="BL171" s="13"/>
      <c r="BM171" s="12" t="s">
        <v>424</v>
      </c>
      <c r="BN171" s="12" t="s">
        <v>424</v>
      </c>
      <c r="BO171" s="130" t="s">
        <v>424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206</v>
      </c>
      <c r="E172" s="185"/>
      <c r="F172" s="134" t="s">
        <v>165</v>
      </c>
      <c r="G172" s="8" t="str">
        <f>IF(D172="","*",VLOOKUP(F172,BS_ATIVIDADE[#All],3,FALSE))</f>
        <v>MODERNIZAÇÃO</v>
      </c>
      <c r="H172" s="135" t="s">
        <v>643</v>
      </c>
      <c r="I172" s="135" t="s">
        <v>643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1292</v>
      </c>
      <c r="W172" s="135" t="s">
        <v>1454</v>
      </c>
      <c r="X172" s="152" t="s">
        <v>400</v>
      </c>
      <c r="Y172" s="129" t="s">
        <v>403</v>
      </c>
      <c r="Z172" s="129"/>
      <c r="AA172" s="71">
        <v>1</v>
      </c>
      <c r="AB172" s="59" t="s">
        <v>392</v>
      </c>
      <c r="AC172" s="59" t="s">
        <v>387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1573</v>
      </c>
      <c r="BK172" s="14" t="s">
        <v>1573</v>
      </c>
      <c r="BL172" s="13"/>
      <c r="BM172" s="12" t="s">
        <v>419</v>
      </c>
      <c r="BN172" s="12" t="s">
        <v>449</v>
      </c>
      <c r="BO172" s="130" t="s">
        <v>511</v>
      </c>
      <c r="BP172" s="14" t="s">
        <v>1574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215</v>
      </c>
      <c r="E173" s="185">
        <v>187</v>
      </c>
      <c r="F173" s="134" t="s">
        <v>258</v>
      </c>
      <c r="G173" s="8" t="str">
        <f>IF(D173="","*",VLOOKUP(F173,BS_ATIVIDADE[#All],3,FALSE))</f>
        <v>MODERNIZAÇÃO</v>
      </c>
      <c r="H173" s="135" t="s">
        <v>639</v>
      </c>
      <c r="I173" s="135" t="s">
        <v>639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1292</v>
      </c>
      <c r="W173" s="135" t="s">
        <v>1409</v>
      </c>
      <c r="X173" s="152" t="s">
        <v>400</v>
      </c>
      <c r="Y173" s="129" t="s">
        <v>403</v>
      </c>
      <c r="Z173" s="129"/>
      <c r="AA173" s="71">
        <v>1</v>
      </c>
      <c r="AB173" s="59" t="s">
        <v>392</v>
      </c>
      <c r="AC173" s="59" t="s">
        <v>387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1575</v>
      </c>
      <c r="BK173" s="14" t="s">
        <v>1575</v>
      </c>
      <c r="BL173" s="13"/>
      <c r="BM173" s="12" t="s">
        <v>419</v>
      </c>
      <c r="BN173" s="12" t="s">
        <v>449</v>
      </c>
      <c r="BO173" s="130" t="s">
        <v>511</v>
      </c>
      <c r="BP173" s="14" t="s">
        <v>1574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185</v>
      </c>
      <c r="E174" s="185">
        <v>188</v>
      </c>
      <c r="F174" s="134" t="s">
        <v>48</v>
      </c>
      <c r="G174" s="8" t="str">
        <f>IF(D174="","*",VLOOKUP(F174,BS_ATIVIDADE[#All],3,FALSE))</f>
        <v>OUTROS</v>
      </c>
      <c r="H174" s="135" t="s">
        <v>617</v>
      </c>
      <c r="I174" s="135" t="s">
        <v>595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1576</v>
      </c>
      <c r="W174" s="135" t="s">
        <v>1577</v>
      </c>
      <c r="X174" s="152" t="s">
        <v>400</v>
      </c>
      <c r="Y174" s="129" t="s">
        <v>403</v>
      </c>
      <c r="Z174" s="129"/>
      <c r="AA174" s="71">
        <v>1</v>
      </c>
      <c r="AB174" s="59" t="s">
        <v>392</v>
      </c>
      <c r="AC174" s="59" t="s">
        <v>387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1578</v>
      </c>
      <c r="BK174" s="14" t="s">
        <v>1578</v>
      </c>
      <c r="BL174" s="13"/>
      <c r="BM174" s="12" t="s">
        <v>417</v>
      </c>
      <c r="BN174" s="12" t="s">
        <v>438</v>
      </c>
      <c r="BO174" s="130" t="s">
        <v>502</v>
      </c>
      <c r="BP174" s="14" t="s">
        <v>1535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299</v>
      </c>
      <c r="E175" s="185">
        <v>189</v>
      </c>
      <c r="F175" s="134" t="s">
        <v>216</v>
      </c>
      <c r="G175" s="8" t="str">
        <f>IF(D175="","*",VLOOKUP(F175,BS_ATIVIDADE[#All],3,FALSE))</f>
        <v>SOLDA</v>
      </c>
      <c r="H175" s="135" t="s">
        <v>616</v>
      </c>
      <c r="I175" s="135" t="s">
        <v>34</v>
      </c>
      <c r="J175" s="151">
        <v>74</v>
      </c>
      <c r="K175" s="151">
        <v>97.04</v>
      </c>
      <c r="L175" s="71" t="s">
        <v>34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1288</v>
      </c>
      <c r="W175" s="135" t="s">
        <v>1558</v>
      </c>
      <c r="X175" s="152" t="s">
        <v>400</v>
      </c>
      <c r="Y175" s="129" t="s">
        <v>403</v>
      </c>
      <c r="Z175" s="129"/>
      <c r="AA175" s="71" t="s">
        <v>34</v>
      </c>
      <c r="AB175" s="59"/>
      <c r="AC175" s="59"/>
      <c r="AD175" s="135" t="s">
        <v>34</v>
      </c>
      <c r="AE175" s="71" t="s">
        <v>34</v>
      </c>
      <c r="AF175" s="71" t="s">
        <v>34</v>
      </c>
      <c r="AG175" s="71" t="s">
        <v>34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1579</v>
      </c>
      <c r="BK175" s="14" t="s">
        <v>1580</v>
      </c>
      <c r="BL175" s="13"/>
      <c r="BM175" s="12" t="s">
        <v>426</v>
      </c>
      <c r="BN175" s="12" t="s">
        <v>451</v>
      </c>
      <c r="BO175" s="130" t="s">
        <v>451</v>
      </c>
      <c r="BP175" s="14" t="s">
        <v>1581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129</v>
      </c>
      <c r="E176" s="185">
        <v>190</v>
      </c>
      <c r="F176" s="134" t="s">
        <v>55</v>
      </c>
      <c r="G176" s="8" t="str">
        <f>IF(D176="","*",VLOOKUP(F176,BS_ATIVIDADE[#All],3,FALSE))</f>
        <v>DETECÇÃO</v>
      </c>
      <c r="H176" s="135" t="s">
        <v>1347</v>
      </c>
      <c r="I176" s="135" t="s">
        <v>617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1350</v>
      </c>
      <c r="W176" s="206" t="s">
        <v>1519</v>
      </c>
      <c r="X176" s="152" t="s">
        <v>400</v>
      </c>
      <c r="Y176" s="129" t="s">
        <v>403</v>
      </c>
      <c r="Z176" s="129"/>
      <c r="AA176" s="71">
        <v>1</v>
      </c>
      <c r="AB176" s="59" t="s">
        <v>392</v>
      </c>
      <c r="AC176" s="59" t="s">
        <v>387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1582</v>
      </c>
      <c r="BK176" s="14" t="s">
        <v>1582</v>
      </c>
      <c r="BL176" s="13"/>
      <c r="BM176" s="12" t="s">
        <v>424</v>
      </c>
      <c r="BN176" s="12" t="s">
        <v>424</v>
      </c>
      <c r="BO176" s="130" t="s">
        <v>424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1298</v>
      </c>
      <c r="E177" s="185">
        <v>191</v>
      </c>
      <c r="F177" s="134" t="s">
        <v>36</v>
      </c>
      <c r="G177" s="8" t="str">
        <f>IF(D177="","*",VLOOKUP(F177,BS_ATIVIDADE[#All],3,FALSE))</f>
        <v>CAMINHÂO - SOLDA</v>
      </c>
      <c r="H177" s="135" t="s">
        <v>846</v>
      </c>
      <c r="I177" s="135" t="s">
        <v>846</v>
      </c>
      <c r="J177" s="151">
        <v>78</v>
      </c>
      <c r="K177" s="151">
        <v>178.35</v>
      </c>
      <c r="L177" s="71" t="s">
        <v>34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1544</v>
      </c>
      <c r="W177" s="135" t="s">
        <v>1300</v>
      </c>
      <c r="X177" s="152" t="s">
        <v>400</v>
      </c>
      <c r="Y177" s="129" t="s">
        <v>403</v>
      </c>
      <c r="Z177" s="129"/>
      <c r="AA177" s="71">
        <v>1</v>
      </c>
      <c r="AB177" s="59" t="s">
        <v>392</v>
      </c>
      <c r="AC177" s="59" t="s">
        <v>387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1583</v>
      </c>
      <c r="BK177" s="14" t="s">
        <v>1583</v>
      </c>
      <c r="BL177" s="13"/>
      <c r="BM177" s="12" t="s">
        <v>426</v>
      </c>
      <c r="BN177" s="12" t="s">
        <v>451</v>
      </c>
      <c r="BO177" s="130" t="s">
        <v>451</v>
      </c>
      <c r="BP177" s="14" t="s">
        <v>1581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>
      <c r="A178" s="44" t="str">
        <f t="shared" si="6"/>
        <v>E1446093</v>
      </c>
      <c r="B178" s="133">
        <v>46093</v>
      </c>
      <c r="C178" s="7">
        <f>IF(BS_CONTROLE[[#This Row],[DATA]]="","",WEEKNUM(BS_CONTROLE[[#This Row],[DATA]]))</f>
        <v>11</v>
      </c>
      <c r="D178" s="45" t="s">
        <v>172</v>
      </c>
      <c r="E178" s="185">
        <v>192</v>
      </c>
      <c r="F178" s="134" t="s">
        <v>48</v>
      </c>
      <c r="G178" s="8" t="str">
        <f>IF(D178="","*",VLOOKUP(F178,BS_ATIVIDADE[#All],3,FALSE))</f>
        <v>OUTROS</v>
      </c>
      <c r="H178" s="135" t="s">
        <v>597</v>
      </c>
      <c r="I178" s="135" t="s">
        <v>619</v>
      </c>
      <c r="J178" s="151">
        <v>74</v>
      </c>
      <c r="K178" s="151">
        <v>24</v>
      </c>
      <c r="L178" s="71" t="s">
        <v>34</v>
      </c>
      <c r="M178" s="149" t="s">
        <v>1584</v>
      </c>
      <c r="N178" s="149" t="s">
        <v>1585</v>
      </c>
      <c r="O178" s="135">
        <v>0.99930555555555556</v>
      </c>
      <c r="P178" s="135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199" t="str">
        <f>IFERROR(_xlfn.XLOOKUP(J178, BASE_MAPA!$B$2:$B$408, BASE_MAPA!$G$2:$G$408), "ERRO")</f>
        <v>MARCO INICIAL - ALTO ARAGUAIA</v>
      </c>
      <c r="V178" s="143" t="s">
        <v>1258</v>
      </c>
      <c r="W178" s="135" t="s">
        <v>1586</v>
      </c>
      <c r="X178" s="152" t="s">
        <v>404</v>
      </c>
      <c r="Y178" s="129"/>
      <c r="Z178" s="129"/>
      <c r="AA178" s="71">
        <v>1</v>
      </c>
      <c r="AB178" s="59" t="s">
        <v>392</v>
      </c>
      <c r="AC178" s="59" t="s">
        <v>387</v>
      </c>
      <c r="AD178" s="135">
        <v>0.91666666666666663</v>
      </c>
      <c r="AE178" s="71">
        <v>6245</v>
      </c>
      <c r="AF178" s="71">
        <v>6246</v>
      </c>
      <c r="AG178" s="71" t="s">
        <v>34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75" t="str">
        <f>IF(BS_CONTROLE[[#This Row],[Local - Partida]]=0, "-", BS_CONTROLE[[#This Row],[Local - Partida]])</f>
        <v>TAP2</v>
      </c>
      <c r="AL178" s="175" t="str">
        <f>IF(BS_CONTROLE[[#This Row],[Local - Encerramento]]=0, "-", BS_CONTROLE[[#This Row],[Local - Encerramento]])</f>
        <v>TIN2</v>
      </c>
      <c r="AM178" s="175" t="str">
        <f>IF(BS_CONTROLE[[#This Row],[Entre - Estações]]=0, "-", BS_CONTROLE[[#This Row],[Entre - Estações]])</f>
        <v>TAP-TIN</v>
      </c>
      <c r="AN178" s="175" t="str">
        <f>IF(BS_CONTROLE[[#This Row],[SB]]=0, "-", BS_CONTROLE[[#This Row],[SB]])</f>
        <v>TAPTIN</v>
      </c>
      <c r="AO178" s="176">
        <f>IF(BS_CONTROLE[[#This Row],[SUB]]=0, "-", BS_CONTROLE[[#This Row],[SUB]])</f>
        <v>74</v>
      </c>
      <c r="AP178" s="177">
        <f>IF(BS_CONTROLE[[#This Row],[KM - Inicio]]=0, "-", BS_CONTROLE[[#This Row],[KM - Inicio]])</f>
        <v>24</v>
      </c>
      <c r="AQ178" s="177" t="str">
        <f>IF(BS_CONTROLE[[#This Row],[KM - Fim]]=0, "-", BS_CONTROLE[[#This Row],[KM - Fim]])</f>
        <v>-</v>
      </c>
      <c r="AR178" s="32">
        <v>4.8611111111111112E-3</v>
      </c>
      <c r="AS178" s="32">
        <v>9.0277777777777769E-3</v>
      </c>
      <c r="AT178" s="32">
        <v>5.0694444444444445E-2</v>
      </c>
      <c r="AU178" s="32"/>
      <c r="AV178" s="32"/>
      <c r="AW178" s="32"/>
      <c r="AX178" s="32"/>
      <c r="AY178" s="184">
        <f>IF(D178="","*",IFERROR(IF(ISODD(COUNT(AS178:AX178)),"ERRO",SUM((AT178-AS178),(AV178-AU178),(AX178-AW178))),"ERRO"))</f>
        <v>4.1666666666666671E-2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200" t="str">
        <f>IFERROR(_xlfn.XLOOKUP(AO178, BASE_MAPA!$B$2:$B$408, BASE_MAPA!$G$2:$G$408), "ERRO")</f>
        <v>MARCO INICIAL - ALTO ARAGUAIA</v>
      </c>
      <c r="BF178" s="178" t="str">
        <f>IF(BS_CONTROLE[[#This Row],[Responsavel pelo boletim]]=0, "-", BS_CONTROLE[[#This Row],[Responsavel pelo boletim]])</f>
        <v>Fernanda</v>
      </c>
      <c r="BG178" s="13"/>
      <c r="BH178" s="14">
        <v>2</v>
      </c>
      <c r="BI178" s="14"/>
      <c r="BJ178" s="14" t="s">
        <v>1587</v>
      </c>
      <c r="BK178" s="14" t="s">
        <v>1587</v>
      </c>
      <c r="BL178" s="13"/>
      <c r="BM178" s="12" t="s">
        <v>424</v>
      </c>
      <c r="BN178" s="12" t="s">
        <v>424</v>
      </c>
      <c r="BO178" s="130" t="s">
        <v>424</v>
      </c>
      <c r="BP178" s="14" t="s">
        <v>34</v>
      </c>
      <c r="BQ178" s="10" t="str">
        <f t="shared" si="7"/>
        <v>Aderente</v>
      </c>
      <c r="BR178" s="15">
        <f t="shared" si="8"/>
        <v>1.0000000000000002</v>
      </c>
      <c r="BS178" s="15">
        <f t="shared" si="9"/>
        <v>1</v>
      </c>
      <c r="BT178" s="157" t="str">
        <f t="shared" si="5"/>
        <v>OKOK</v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34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240</v>
      </c>
      <c r="E180" s="185">
        <v>194</v>
      </c>
      <c r="F180" s="134" t="s">
        <v>139</v>
      </c>
      <c r="G180" s="8" t="str">
        <f>IF(D180="","*",VLOOKUP(F180,BS_ATIVIDADE[#All],3,FALSE))</f>
        <v>MECANIZAÇÃO - SOCADORA</v>
      </c>
      <c r="H180" s="135" t="s">
        <v>764</v>
      </c>
      <c r="I180" s="135" t="s">
        <v>764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1552</v>
      </c>
      <c r="W180" s="135" t="s">
        <v>1454</v>
      </c>
      <c r="X180" s="152" t="s">
        <v>395</v>
      </c>
      <c r="Y180" s="129"/>
      <c r="Z180" s="129"/>
      <c r="AA180" s="71">
        <v>1</v>
      </c>
      <c r="AB180" s="59" t="s">
        <v>392</v>
      </c>
      <c r="AC180" s="59" t="s">
        <v>387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1410</v>
      </c>
      <c r="BK180" s="14" t="s">
        <v>1410</v>
      </c>
      <c r="BL180" s="13"/>
      <c r="BM180" s="12" t="s">
        <v>416</v>
      </c>
      <c r="BN180" s="12" t="s">
        <v>447</v>
      </c>
      <c r="BO180" s="130" t="s">
        <v>505</v>
      </c>
      <c r="BP180" s="14" t="s">
        <v>1410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 hidden="1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324</v>
      </c>
      <c r="E181" s="185">
        <v>195</v>
      </c>
      <c r="F181" s="134" t="s">
        <v>216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34</v>
      </c>
      <c r="J181" s="151">
        <v>74</v>
      </c>
      <c r="K181" s="151">
        <v>492.94299999999998</v>
      </c>
      <c r="L181" s="71" t="s">
        <v>34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1273</v>
      </c>
      <c r="W181" s="135" t="s">
        <v>1588</v>
      </c>
      <c r="X181" s="152" t="s">
        <v>400</v>
      </c>
      <c r="Y181" s="129" t="s">
        <v>403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 hidden="1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9</v>
      </c>
      <c r="E182" s="185">
        <v>196</v>
      </c>
      <c r="F182" s="134" t="s">
        <v>209</v>
      </c>
      <c r="G182" s="8" t="str">
        <f>IF(D182="","*",VLOOKUP(F182,BS_ATIVIDADE[#All],3,FALSE))</f>
        <v>PEDRA</v>
      </c>
      <c r="H182" s="135" t="s">
        <v>727</v>
      </c>
      <c r="I182" s="135" t="s">
        <v>727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1268</v>
      </c>
      <c r="W182" s="135" t="s">
        <v>1589</v>
      </c>
      <c r="X182" s="152" t="s">
        <v>400</v>
      </c>
      <c r="Y182" s="129" t="s">
        <v>403</v>
      </c>
      <c r="Z182" s="129"/>
      <c r="AA182" s="71" t="s">
        <v>1396</v>
      </c>
      <c r="AB182" s="59" t="s">
        <v>392</v>
      </c>
      <c r="AC182" s="59" t="s">
        <v>387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 hidden="1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382</v>
      </c>
      <c r="E183" s="185"/>
      <c r="F183" s="134" t="s">
        <v>23</v>
      </c>
      <c r="G183" s="8" t="str">
        <f>IF(D183="","*",VLOOKUP(F183,BS_ATIVIDADE[#All],3,FALSE))</f>
        <v>OUTROS</v>
      </c>
      <c r="H183" s="135" t="s">
        <v>643</v>
      </c>
      <c r="I183" s="135" t="s">
        <v>643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1292</v>
      </c>
      <c r="W183" s="206" t="s">
        <v>1526</v>
      </c>
      <c r="X183" s="152" t="s">
        <v>395</v>
      </c>
      <c r="Y183" s="129" t="s">
        <v>394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 hidden="1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206</v>
      </c>
      <c r="E184" s="185">
        <v>197</v>
      </c>
      <c r="F184" s="134" t="s">
        <v>165</v>
      </c>
      <c r="G184" s="8" t="str">
        <f>IF(D184="","*",VLOOKUP(F184,BS_ATIVIDADE[#All],3,FALSE))</f>
        <v>MODERNIZAÇÃO</v>
      </c>
      <c r="H184" s="135" t="s">
        <v>643</v>
      </c>
      <c r="I184" s="135" t="s">
        <v>643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1292</v>
      </c>
      <c r="W184" s="135" t="s">
        <v>1454</v>
      </c>
      <c r="X184" s="152" t="s">
        <v>400</v>
      </c>
      <c r="Y184" s="129" t="s">
        <v>403</v>
      </c>
      <c r="Z184" s="129"/>
      <c r="AA184" s="71">
        <v>1</v>
      </c>
      <c r="AB184" s="59" t="s">
        <v>392</v>
      </c>
      <c r="AC184" s="59" t="s">
        <v>387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 hidden="1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215</v>
      </c>
      <c r="E185" s="185">
        <v>198</v>
      </c>
      <c r="F185" s="134" t="s">
        <v>258</v>
      </c>
      <c r="G185" s="8" t="str">
        <f>IF(D185="","*",VLOOKUP(F185,BS_ATIVIDADE[#All],3,FALSE))</f>
        <v>MODERNIZAÇÃO</v>
      </c>
      <c r="H185" s="135" t="s">
        <v>639</v>
      </c>
      <c r="I185" s="135" t="s">
        <v>639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1292</v>
      </c>
      <c r="W185" s="135" t="s">
        <v>1409</v>
      </c>
      <c r="X185" s="152" t="s">
        <v>400</v>
      </c>
      <c r="Y185" s="129" t="s">
        <v>403</v>
      </c>
      <c r="Z185" s="129"/>
      <c r="AA185" s="71">
        <v>1</v>
      </c>
      <c r="AB185" s="59" t="s">
        <v>392</v>
      </c>
      <c r="AC185" s="59" t="s">
        <v>387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 hidden="1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299</v>
      </c>
      <c r="E186" s="185">
        <v>199</v>
      </c>
      <c r="F186" s="134" t="s">
        <v>216</v>
      </c>
      <c r="G186" s="8" t="str">
        <f>IF(D186="","*",VLOOKUP(F186,BS_ATIVIDADE[#All],3,FALSE))</f>
        <v>SOLDA</v>
      </c>
      <c r="H186" s="135" t="s">
        <v>616</v>
      </c>
      <c r="I186" s="135" t="s">
        <v>34</v>
      </c>
      <c r="J186" s="151">
        <v>74</v>
      </c>
      <c r="K186" s="151">
        <v>97.04</v>
      </c>
      <c r="L186" s="71" t="s">
        <v>34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1288</v>
      </c>
      <c r="W186" s="135" t="s">
        <v>1590</v>
      </c>
      <c r="X186" s="152" t="s">
        <v>400</v>
      </c>
      <c r="Y186" s="129" t="s">
        <v>403</v>
      </c>
      <c r="Z186" s="129"/>
      <c r="AA186" s="71" t="s">
        <v>34</v>
      </c>
      <c r="AB186" s="59"/>
      <c r="AC186" s="59"/>
      <c r="AD186" s="135" t="s">
        <v>34</v>
      </c>
      <c r="AE186" s="71" t="s">
        <v>34</v>
      </c>
      <c r="AF186" s="71" t="s">
        <v>34</v>
      </c>
      <c r="AG186" s="71" t="s">
        <v>34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 hidden="1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1298</v>
      </c>
      <c r="E187" s="185">
        <v>200</v>
      </c>
      <c r="F187" s="134" t="s">
        <v>36</v>
      </c>
      <c r="G187" s="8" t="str">
        <f>IF(D187="","*",VLOOKUP(F187,BS_ATIVIDADE[#All],3,FALSE))</f>
        <v>CAMINHÂO - SOLDA</v>
      </c>
      <c r="H187" s="135" t="s">
        <v>846</v>
      </c>
      <c r="I187" s="135" t="s">
        <v>846</v>
      </c>
      <c r="J187" s="151">
        <v>78</v>
      </c>
      <c r="K187" s="151">
        <v>178.35</v>
      </c>
      <c r="L187" s="71" t="s">
        <v>34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1544</v>
      </c>
      <c r="W187" s="135" t="s">
        <v>1300</v>
      </c>
      <c r="X187" s="152" t="s">
        <v>400</v>
      </c>
      <c r="Y187" s="129" t="s">
        <v>403</v>
      </c>
      <c r="Z187" s="129"/>
      <c r="AA187" s="71">
        <v>1</v>
      </c>
      <c r="AB187" s="59" t="s">
        <v>392</v>
      </c>
      <c r="AC187" s="59" t="s">
        <v>387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 hidden="1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106</v>
      </c>
      <c r="E188" s="185">
        <v>201</v>
      </c>
      <c r="F188" s="134" t="s">
        <v>107</v>
      </c>
      <c r="G188" s="8" t="str">
        <f>IF(D188="","*",VLOOKUP(F188,BS_ATIVIDADE[#All],3,FALSE))</f>
        <v>OUTROS</v>
      </c>
      <c r="H188" s="135" t="s">
        <v>1012</v>
      </c>
      <c r="I188" s="135" t="s">
        <v>1007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1591</v>
      </c>
      <c r="W188" s="135" t="s">
        <v>1592</v>
      </c>
      <c r="X188" s="152" t="s">
        <v>400</v>
      </c>
      <c r="Y188" s="129" t="s">
        <v>403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34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34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34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34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34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34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34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34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34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34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34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34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34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34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34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34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34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34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34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34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34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34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34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34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34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34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34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34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34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34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34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34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34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34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34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34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34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34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34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34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34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34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34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34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34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34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34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34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34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34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34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34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34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34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34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34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34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34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34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34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34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34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34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34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34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34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34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34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34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34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34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34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34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34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34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34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34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34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34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34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34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34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34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34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34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34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34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34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34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34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34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34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34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34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34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34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34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34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34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34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34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34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34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34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34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34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34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34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34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34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34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34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34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34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34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34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34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34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34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34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34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34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34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34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34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34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34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34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34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34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34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34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34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34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34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34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34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34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34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34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34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34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34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34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34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34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34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34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34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34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34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34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34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34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34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34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34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34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34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34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34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34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34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34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34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34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34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34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34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34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34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34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34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34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34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34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34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34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34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34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34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34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34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34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34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34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34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34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34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34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34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34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34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34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34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34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34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34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34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34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34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34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34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34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34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34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34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34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34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34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34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34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34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34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34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34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34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34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34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34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34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34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34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34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34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34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34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34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34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34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34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34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34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34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34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34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34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34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34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34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34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34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34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34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34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34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34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34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34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34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34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34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34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34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34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34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34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34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34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34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34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34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34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34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34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34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34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34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34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34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34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34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34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34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34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34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34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34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34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34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34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34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34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34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34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34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34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34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34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34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34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34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34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34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34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34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34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34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34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34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34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34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34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34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34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34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34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34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34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34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34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34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34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34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34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34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34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34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34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34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34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34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34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34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34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34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34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34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34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34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34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34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34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34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34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34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34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34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34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34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34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34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34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34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34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34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34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34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34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34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34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34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34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34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34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34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34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34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34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34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34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34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34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34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34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34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34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34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34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34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34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34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34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34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34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34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34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34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34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34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34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34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34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34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34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34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34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34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34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34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34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34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34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34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34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34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34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34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34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34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34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34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34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34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34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34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34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34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34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34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34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34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34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34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34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34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34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34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34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34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34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34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34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34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34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34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34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34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34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34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34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34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34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34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34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34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34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34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34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34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34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34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34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34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34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34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34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34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34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34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34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34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34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34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34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34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34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34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34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34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34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34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34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34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34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34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34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34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34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34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34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34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34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34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34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34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34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34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34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34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34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34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34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34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34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34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34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34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34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34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34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34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34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34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34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34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34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34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34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34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34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34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34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34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34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34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34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34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34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34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34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34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34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34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34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34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34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34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34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34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34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34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34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34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34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34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34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34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34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34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34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34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34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34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34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34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34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34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34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34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34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34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34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34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34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34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34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34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34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34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34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34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34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34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34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34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34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34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34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34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34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34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34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34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34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34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34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34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34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34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34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34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34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34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34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34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34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34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34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34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34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34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34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34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34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34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34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34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34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34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34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34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34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34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1593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8" operator="equal">
      <formula>"ERRO"</formula>
    </cfRule>
  </conditionalFormatting>
  <conditionalFormatting sqref="X4 Y1:Z782">
    <cfRule type="cellIs" dxfId="120" priority="18547" operator="equal">
      <formula>"OPORTUNIDADE"</formula>
    </cfRule>
  </conditionalFormatting>
  <conditionalFormatting sqref="AZ6:AZ782">
    <cfRule type="expression" dxfId="119" priority="18542">
      <formula>$BU6=1</formula>
    </cfRule>
  </conditionalFormatting>
  <conditionalFormatting sqref="BQ6:BQ782">
    <cfRule type="cellIs" dxfId="118" priority="18553" operator="equal">
      <formula>"Produção e Intervalo"</formula>
    </cfRule>
    <cfRule type="cellIs" dxfId="117" priority="18554" operator="equal">
      <formula>"Aderente"</formula>
    </cfRule>
    <cfRule type="cellIs" dxfId="116" priority="18555" operator="equal">
      <formula>"Intervalo"</formula>
    </cfRule>
    <cfRule type="cellIs" dxfId="115" priority="18556" operator="equal">
      <formula>"Produção"</formula>
    </cfRule>
    <cfRule type="cellIs" dxfId="114" priority="18557" operator="equal">
      <formula>"ERRO"</formula>
    </cfRule>
  </conditionalFormatting>
  <conditionalFormatting sqref="BR6:BS782">
    <cfRule type="cellIs" dxfId="113" priority="18535" operator="equal">
      <formula>"*"</formula>
    </cfRule>
    <cfRule type="cellIs" dxfId="112" priority="18536" operator="greaterThanOrEqual">
      <formula>1</formula>
    </cfRule>
    <cfRule type="cellIs" dxfId="111" priority="18537" operator="lessThan">
      <formula>1</formula>
    </cfRule>
  </conditionalFormatting>
  <conditionalFormatting sqref="Y6:Z782">
    <cfRule type="cellIs" dxfId="110" priority="18483" operator="equal">
      <formula>"NÃO"</formula>
    </cfRule>
    <cfRule type="cellIs" dxfId="109" priority="18484" operator="equal">
      <formula>"SIM"</formula>
    </cfRule>
  </conditionalFormatting>
  <conditionalFormatting sqref="Y1047845:Y1048576">
    <cfRule type="cellIs" dxfId="108" priority="18364" operator="equal">
      <formula>"OPORTUNIDADE"</formula>
    </cfRule>
  </conditionalFormatting>
  <conditionalFormatting sqref="Y1047845:Y1048576">
    <cfRule type="cellIs" dxfId="107" priority="18362" operator="equal">
      <formula>"NÃO"</formula>
    </cfRule>
    <cfRule type="cellIs" dxfId="106" priority="18363" operator="equal">
      <formula>"SIM"</formula>
    </cfRule>
  </conditionalFormatting>
  <conditionalFormatting sqref="BK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9 BK181:BK782">
    <cfRule type="iconSet" priority="23096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300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3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5">
      <iconSet showValue="0">
        <cfvo type="percent" val="0"/>
        <cfvo type="num" val="1"/>
        <cfvo type="num" val="1" gte="0"/>
      </iconSet>
    </cfRule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E6" sqref="E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1594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127</v>
      </c>
      <c r="D3" s="186" t="s">
        <v>1595</v>
      </c>
      <c r="E3" s="186" t="s">
        <v>1596</v>
      </c>
      <c r="F3" s="186" t="s">
        <v>1597</v>
      </c>
      <c r="G3" s="186" t="s">
        <v>1598</v>
      </c>
      <c r="H3" s="186" t="s">
        <v>1599</v>
      </c>
    </row>
    <row r="4" spans="3:8">
      <c r="C4" s="187" t="s">
        <v>17</v>
      </c>
      <c r="D4" s="187">
        <v>9322</v>
      </c>
      <c r="E4" s="188">
        <v>46094</v>
      </c>
      <c r="F4" s="190">
        <v>2000</v>
      </c>
      <c r="G4" s="187"/>
      <c r="H4" s="187"/>
    </row>
    <row r="5" spans="3:8">
      <c r="C5" s="187" t="s">
        <v>17</v>
      </c>
      <c r="D5" s="187">
        <v>7671</v>
      </c>
      <c r="E5" s="188">
        <v>46094</v>
      </c>
      <c r="F5" s="190">
        <v>7000</v>
      </c>
      <c r="G5" s="187"/>
      <c r="H5" s="187"/>
    </row>
    <row r="6" spans="3:8">
      <c r="C6" s="187" t="s">
        <v>17</v>
      </c>
      <c r="D6" s="187">
        <v>7672</v>
      </c>
      <c r="E6" s="188">
        <v>46000</v>
      </c>
      <c r="F6" s="189" t="s">
        <v>1600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1601</v>
      </c>
      <c r="D13" s="187">
        <v>9049</v>
      </c>
      <c r="E13" s="188">
        <v>46044</v>
      </c>
      <c r="F13" s="190" t="s">
        <v>1602</v>
      </c>
      <c r="G13" s="187" t="s">
        <v>1603</v>
      </c>
      <c r="H13" s="187"/>
    </row>
    <row r="14" spans="3:8">
      <c r="C14" s="187" t="s">
        <v>1601</v>
      </c>
      <c r="D14" s="187">
        <v>9044</v>
      </c>
      <c r="E14" s="188">
        <v>46044</v>
      </c>
      <c r="F14" s="190" t="s">
        <v>1604</v>
      </c>
      <c r="G14" s="187" t="s">
        <v>1605</v>
      </c>
      <c r="H14" s="187"/>
    </row>
    <row r="15" spans="3:8">
      <c r="C15" s="187" t="s">
        <v>932</v>
      </c>
      <c r="D15" s="187">
        <v>9423</v>
      </c>
      <c r="E15" s="188">
        <v>46062</v>
      </c>
      <c r="F15" s="190" t="s">
        <v>1606</v>
      </c>
      <c r="G15" s="187"/>
      <c r="H15" s="187"/>
    </row>
    <row r="16" spans="3:8">
      <c r="C16" s="187" t="s">
        <v>932</v>
      </c>
      <c r="D16" s="187">
        <v>9372</v>
      </c>
      <c r="E16" s="188">
        <v>46062</v>
      </c>
      <c r="F16" s="190" t="s">
        <v>1606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181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181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181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1243</v>
      </c>
      <c r="Q1" s="244"/>
      <c r="R1" s="88"/>
      <c r="S1" s="88"/>
      <c r="T1" s="89"/>
      <c r="U1" s="245" t="s">
        <v>1607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1608</v>
      </c>
      <c r="B2" s="91" t="s">
        <v>1609</v>
      </c>
      <c r="C2" s="91" t="s">
        <v>30</v>
      </c>
      <c r="D2" s="92" t="s">
        <v>1195</v>
      </c>
      <c r="E2" s="92" t="s">
        <v>5</v>
      </c>
      <c r="F2" s="92" t="s">
        <v>1610</v>
      </c>
      <c r="G2" s="92" t="s">
        <v>452</v>
      </c>
      <c r="H2" s="92" t="s">
        <v>1184</v>
      </c>
      <c r="I2" s="92" t="s">
        <v>1186</v>
      </c>
      <c r="J2" s="92" t="s">
        <v>1187</v>
      </c>
      <c r="K2" s="92" t="s">
        <v>1190</v>
      </c>
      <c r="L2" s="195" t="s">
        <v>569</v>
      </c>
      <c r="M2" s="105" t="s">
        <v>566</v>
      </c>
      <c r="N2" s="182" t="s">
        <v>1188</v>
      </c>
      <c r="O2" s="182" t="s">
        <v>1189</v>
      </c>
      <c r="P2" s="106" t="s">
        <v>1191</v>
      </c>
      <c r="Q2" s="106" t="s">
        <v>1192</v>
      </c>
      <c r="R2" s="93" t="s">
        <v>1193</v>
      </c>
      <c r="S2" s="93" t="s">
        <v>1611</v>
      </c>
      <c r="T2" s="94" t="s">
        <v>1198</v>
      </c>
      <c r="U2" s="90">
        <f ca="1">TODAY()-1</f>
        <v>46094</v>
      </c>
      <c r="V2" s="90">
        <f ca="1">U2-1</f>
        <v>46093</v>
      </c>
      <c r="W2" s="90">
        <f ca="1">V2-1</f>
        <v>46092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 t="str">
        <f ca="1">_xlfn.XLOOKUP(G4&amp;$U$2,BS_CONTROLE[CHAVE],BS_CONTROLE[Quantidade_11],"-")</f>
        <v>-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1293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10000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1293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16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105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1</v>
      </c>
      <c r="W20" s="98">
        <f ca="1">_xlfn.XLOOKUP(G20&amp;$W$2,BS_CONTROLE[CHAVE],BS_CONTROLE[Quantidade_11],"-")</f>
        <v>10000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 t="str">
        <f ca="1">_xlfn.XLOOKUP(G25&amp;$U$2,BS_CONTROLE[CHAVE],BS_CONTROLE[Quantidade_11],"-")</f>
        <v>-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1293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16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0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10000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1293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16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105</v>
      </c>
      <c r="W58" s="98">
        <f ca="1">_xlfn.XLOOKUP(G58&amp;$W$2,BS_CONTROLE[CHAVE],BS_CONTROLE[Quantidade_11],"-")</f>
        <v>210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10000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105</v>
      </c>
      <c r="W62" s="98">
        <f ca="1">_xlfn.XLOOKUP(G62&amp;$W$2,BS_CONTROLE[CHAVE],BS_CONTROLE[Quantidade_11],"-")</f>
        <v>210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1293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16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105</v>
      </c>
      <c r="W67" s="98">
        <f ca="1">_xlfn.XLOOKUP(G67&amp;$W$2,BS_CONTROLE[CHAVE],BS_CONTROLE[Quantidade_11],"-")</f>
        <v>210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10000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 t="str">
        <f ca="1">_xlfn.XLOOKUP(G82&amp;$U$2,BS_CONTROLE[CHAVE],BS_CONTROLE[Quantidade_11],"-")</f>
        <v>-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1293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16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1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0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1</v>
      </c>
      <c r="W93" s="98">
        <f ca="1">_xlfn.XLOOKUP(G93&amp;$W$2,BS_CONTROLE[CHAVE],BS_CONTROLE[Quantidade_11],"-")</f>
        <v>10000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 t="str">
        <f ca="1">_xlfn.XLOOKUP(G99&amp;$U$2,BS_CONTROLE[CHAVE],BS_CONTROLE[Quantidade_11],"-")</f>
        <v>-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1293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1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1</v>
      </c>
      <c r="W107" s="98">
        <f ca="1">_xlfn.XLOOKUP(G107&amp;$W$2,BS_CONTROLE[CHAVE],BS_CONTROLE[Quantidade_11],"-")</f>
        <v>10000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 t="str">
        <f ca="1">_xlfn.XLOOKUP(G109&amp;$U$2,BS_CONTROLE[CHAVE],BS_CONTROLE[Quantidade_11],"-")</f>
        <v>-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1293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1</v>
      </c>
      <c r="W113" s="98">
        <f ca="1">_xlfn.XLOOKUP(G113&amp;$W$2,BS_CONTROLE[CHAVE],BS_CONTROLE[Quantidade_11],"-")</f>
        <v>10000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 t="str">
        <f ca="1">_xlfn.XLOOKUP(G117&amp;$U$2,BS_CONTROLE[CHAVE],BS_CONTROLE[Quantidade_11],"-")</f>
        <v>-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1293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16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1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1</v>
      </c>
      <c r="W127" s="98">
        <f ca="1">_xlfn.XLOOKUP(G127&amp;$W$2,BS_CONTROLE[CHAVE],BS_CONTROLE[Quantidade_11],"-")</f>
        <v>10000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 t="str">
        <f ca="1">_xlfn.XLOOKUP(G132&amp;$U$2,BS_CONTROLE[CHAVE],BS_CONTROLE[Quantidade_11],"-")</f>
        <v>-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1293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16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1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>
        <f ca="1">_xlfn.XLOOKUP(G136&amp;$V$2,BS_CONTROLE[CHAVE],BS_CONTROLE[Quantidade_11],"-")</f>
        <v>105</v>
      </c>
      <c r="W136" s="98">
        <f ca="1">_xlfn.XLOOKUP(G136&amp;$W$2,BS_CONTROLE[CHAVE],BS_CONTROLE[Quantidade_11],"-")</f>
        <v>210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0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 t="str">
        <f ca="1">_xlfn.XLOOKUP(G151&amp;$U$2,BS_CONTROLE[CHAVE],BS_CONTROLE[Quantidade_11],"-")</f>
        <v>-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1293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16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1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105</v>
      </c>
      <c r="W158" s="98">
        <f ca="1">_xlfn.XLOOKUP(G158&amp;$W$2,BS_CONTROLE[CHAVE],BS_CONTROLE[Quantidade_11],"-")</f>
        <v>210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1</v>
      </c>
      <c r="W164" s="98">
        <f ca="1">_xlfn.XLOOKUP(G164&amp;$W$2,BS_CONTROLE[CHAVE],BS_CONTROLE[Quantidade_11],"-")</f>
        <v>10000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1293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16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1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>
        <f ca="1">_xlfn.XLOOKUP(G171&amp;$V$2,BS_CONTROLE[CHAVE],BS_CONTROLE[Quantidade_11],"-")</f>
        <v>0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0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 t="str">
        <f ca="1">_xlfn.XLOOKUP(G173&amp;$U$2,BS_CONTROLE[CHAVE],BS_CONTROLE[Quantidade_11],"-")</f>
        <v>-</v>
      </c>
      <c r="V173" s="98">
        <f ca="1">_xlfn.XLOOKUP(G173&amp;$V$2,BS_CONTROLE[CHAVE],BS_CONTROLE[Quantidade_11],"-")</f>
        <v>105</v>
      </c>
      <c r="W173" s="98">
        <f ca="1">_xlfn.XLOOKUP(G173&amp;$W$2,BS_CONTROLE[CHAVE],BS_CONTROLE[Quantidade_11],"-")</f>
        <v>210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Extra</v>
      </c>
      <c r="C175" s="95" t="str">
        <f>IF(FN_MC!Z178="","*",FN_MC!Z178)</f>
        <v>*</v>
      </c>
      <c r="D175" s="96" t="str">
        <f>IF(FN_MC!S178="","*",FN_MC!S178)</f>
        <v>FERRONORTE</v>
      </c>
      <c r="E175" s="96" t="str">
        <f>IF(FN_MC!T178="","*",FN_MC!T178)</f>
        <v>TMI-TCS</v>
      </c>
      <c r="F175" s="96">
        <f>IF(FN_MC!B178="","*",FN_MC!B178)</f>
        <v>46093</v>
      </c>
      <c r="G175" s="96" t="str">
        <f>IF(FN_MC!D178="","*",FN_MC!D178)</f>
        <v>E14</v>
      </c>
      <c r="H175" s="96" t="str">
        <f>IF(FN_MC!F178="","*",FN_MC!F178)</f>
        <v>DESLOCAMENTO</v>
      </c>
      <c r="I175" s="96" t="str">
        <f>IF(FN_MC!H178="","*",FN_MC!H178)</f>
        <v>TAP2</v>
      </c>
      <c r="J175" s="96" t="str">
        <f>IF(FN_MC!I178="","*",FN_MC!I178)</f>
        <v>TIN2</v>
      </c>
      <c r="K175" s="96" t="str">
        <f>IF(FN_MC!M178="","*",FN_MC!M178)</f>
        <v>TAP-TIN</v>
      </c>
      <c r="L175" s="196" t="str">
        <f>IF(FN_MC!N178="","*",FN_MC!N178)</f>
        <v>TAPTIN</v>
      </c>
      <c r="M175" s="97">
        <f>IF(FN_MC!J178="","*",FN_MC!J178)</f>
        <v>74</v>
      </c>
      <c r="N175" s="183">
        <f>IF(FN_MC!K178="","*",FN_MC!K178)</f>
        <v>24</v>
      </c>
      <c r="O175" s="183" t="str">
        <f>IF(FN_MC!L178="","*",FN_MC!L178)</f>
        <v>-</v>
      </c>
      <c r="P175" s="107">
        <f>IF(FN_MC!O178="","*",FN_MC!O178)</f>
        <v>0.99930555555555556</v>
      </c>
      <c r="Q175" s="107">
        <f>IF(FN_MC!P178="","*",FN_MC!P178)</f>
        <v>4.1666666666666664E-2</v>
      </c>
      <c r="R175" s="96" t="str">
        <f>IF(FN_MC!Q178="","*",CONCATENATE(FN_MC!Q178," ",FN_MC!R178))</f>
        <v>1 BINÁRIO</v>
      </c>
      <c r="S175" s="96" t="str">
        <f>IF(FN_MC!V178="","*",FN_MC!V178)</f>
        <v>Fernanda</v>
      </c>
      <c r="T175" s="96" t="str">
        <f>IF(FN_MC!W178="","*",FN_MC!W178)</f>
        <v xml:space="preserve">Deslocamento  </v>
      </c>
      <c r="U175" s="98" t="str">
        <f ca="1">_xlfn.XLOOKUP(G175&amp;$U$2,BS_CONTROLE[CHAVE],BS_CONTROLE[Quantidade_11],"-")</f>
        <v>-</v>
      </c>
      <c r="V175" s="98">
        <f ca="1">_xlfn.XLOOKUP(G175&amp;$V$2,BS_CONTROLE[CHAVE],BS_CONTROLE[Quantidade_11],"-")</f>
        <v>1</v>
      </c>
      <c r="W175" s="98">
        <f ca="1">_xlfn.XLOOKUP(G175&amp;$W$2,BS_CONTROLE[CHAVE],BS_CONTROLE[Quantidade_11],"-")</f>
        <v>10000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 t="str">
        <f ca="1">_xlfn.XLOOKUP(G177&amp;$U$2,BS_CONTROLE[CHAVE],BS_CONTROLE[Quantidade_11],"-")</f>
        <v>-</v>
      </c>
      <c r="V177" s="98">
        <f ca="1">_xlfn.XLOOKUP(G177&amp;$V$2,BS_CONTROLE[CHAVE],BS_CONTROLE[Quantidade_11],"-")</f>
        <v>0</v>
      </c>
      <c r="W177" s="98">
        <f ca="1">_xlfn.XLOOKUP(G177&amp;$W$2,BS_CONTROLE[CHAVE],BS_CONTROLE[Quantidade_11],"-")</f>
        <v>1293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0</v>
      </c>
      <c r="V178" s="98">
        <f ca="1">_xlfn.XLOOKUP(G178&amp;$V$2,BS_CONTROLE[CHAVE],BS_CONTROLE[Quantidade_11],"-")</f>
        <v>1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16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>
        <f ca="1">_xlfn.XLOOKUP(G180&amp;$U$2,BS_CONTROLE[CHAVE],BS_CONTROLE[Quantidade_11],"-")</f>
        <v>0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>
        <f ca="1">_xlfn.XLOOKUP(G181&amp;$U$2,BS_CONTROLE[CHAVE],BS_CONTROLE[Quantidade_11],"-")</f>
        <v>0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>
        <f ca="1">_xlfn.XLOOKUP(G185&amp;$U$2,BS_CONTROLE[CHAVE],BS_CONTROLE[Quantidade_11],"-")</f>
        <v>0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388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1612</v>
      </c>
      <c r="D5" s="247"/>
      <c r="E5" s="247"/>
      <c r="F5" s="247"/>
      <c r="G5" s="247"/>
      <c r="H5" s="247"/>
      <c r="I5" s="247"/>
      <c r="J5" s="248"/>
      <c r="K5" s="249" t="s">
        <v>1613</v>
      </c>
      <c r="L5" s="250"/>
      <c r="M5" s="250"/>
      <c r="N5" s="250"/>
      <c r="O5" s="251" t="s">
        <v>1614</v>
      </c>
      <c r="P5" s="252"/>
      <c r="Q5" s="253"/>
    </row>
    <row r="6" spans="1:17" s="81" customFormat="1" ht="15.75" customHeight="1">
      <c r="A6" s="75" t="s">
        <v>1610</v>
      </c>
      <c r="B6" s="82" t="s">
        <v>1609</v>
      </c>
      <c r="C6" s="83" t="s">
        <v>1195</v>
      </c>
      <c r="D6" s="84" t="s">
        <v>1196</v>
      </c>
      <c r="E6" s="83" t="s">
        <v>1615</v>
      </c>
      <c r="F6" s="83" t="s">
        <v>1186</v>
      </c>
      <c r="G6" s="83" t="s">
        <v>1190</v>
      </c>
      <c r="H6" s="124" t="s">
        <v>52</v>
      </c>
      <c r="I6" s="109" t="s">
        <v>1191</v>
      </c>
      <c r="J6" s="109" t="s">
        <v>1192</v>
      </c>
      <c r="K6" s="116" t="s">
        <v>1186</v>
      </c>
      <c r="L6" s="116" t="s">
        <v>1616</v>
      </c>
      <c r="M6" s="116" t="s">
        <v>52</v>
      </c>
      <c r="N6" s="117" t="s">
        <v>1190</v>
      </c>
      <c r="O6" s="165" t="s">
        <v>1233</v>
      </c>
      <c r="P6" s="128"/>
      <c r="Q6" s="139" t="s">
        <v>1617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>
        <f>IF(FN_MC!B178="","*",FN_MC!B178)</f>
        <v>46093</v>
      </c>
      <c r="B198" s="86" t="str">
        <f>IF(FN_MC!X178="","*",FN_MC!X178)</f>
        <v>Extra</v>
      </c>
      <c r="C198" s="87" t="str">
        <f>IF(FN_MC!S178="","*",FN_MC!S178)</f>
        <v>FERRONORTE</v>
      </c>
      <c r="D198" s="87" t="str">
        <f>IF(FN_MC!T178="","*",FN_MC!T178)</f>
        <v>TMI-TCS</v>
      </c>
      <c r="E198" s="87" t="str">
        <f>IF(FN_MC!D178="","*",FN_MC!D178)</f>
        <v>E14</v>
      </c>
      <c r="F198" s="87" t="str">
        <f>IF(FN_MC!H178="","*",FN_MC!H178)</f>
        <v>TAP2</v>
      </c>
      <c r="G198" s="87" t="str">
        <f>IF(FN_MC!M178="","*",FN_MC!M178)</f>
        <v>TAP-TIN</v>
      </c>
      <c r="H198" s="125">
        <f>IF(FN_MC!K178="","*",FN_MC!K178)</f>
        <v>24</v>
      </c>
      <c r="I198" s="110">
        <f>IF(FN_MC!O178="","*",FN_MC!O178)</f>
        <v>0.99930555555555556</v>
      </c>
      <c r="J198" s="110">
        <f>IF(FN_MC!P178="","*",FN_MC!P178)</f>
        <v>4.1666666666666664E-2</v>
      </c>
      <c r="K198" s="118" t="str">
        <f>IF(FN_MC!AK178="","*",FN_MC!AK178)</f>
        <v>TAP2</v>
      </c>
      <c r="L198" s="118" t="str">
        <f>IF(FN_MC!AM178="","*",FN_MC!AM178)</f>
        <v>TAP-TIN</v>
      </c>
      <c r="M198" s="118">
        <f>IF(FN_MC!AP178="","*",FN_MC!AP178)</f>
        <v>24</v>
      </c>
      <c r="N198" s="118" t="str">
        <f>IF(FN_MC!AM178="","*",FN_MC!AM178)</f>
        <v>TAP-TIN</v>
      </c>
      <c r="O198" s="136">
        <f>FN_MC!BH178</f>
        <v>2</v>
      </c>
      <c r="P198" s="78"/>
      <c r="Q198" s="120" t="str">
        <f>IF($A$2=1,IF(FN_MC!BJ178="","*",FN_MC!BJ178),IF(FN_MC!BK178="","*",FN_MC!BK178))</f>
        <v>Deslocamento ok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61" sqref="G96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1618</v>
      </c>
      <c r="C2" s="83" t="s">
        <v>1180</v>
      </c>
      <c r="D2" s="83" t="s">
        <v>1182</v>
      </c>
      <c r="E2" s="83" t="s">
        <v>1619</v>
      </c>
      <c r="F2" s="83" t="s">
        <v>1620</v>
      </c>
      <c r="G2" s="83" t="s">
        <v>1621</v>
      </c>
      <c r="H2" s="83" t="s">
        <v>1622</v>
      </c>
      <c r="I2" s="83" t="s">
        <v>1623</v>
      </c>
      <c r="J2" s="83" t="s">
        <v>1624</v>
      </c>
      <c r="K2" s="109" t="s">
        <v>1625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>
        <f>IF(FN_MC!B178="","*",FN_MC!B178)</f>
        <v>46093</v>
      </c>
      <c r="D194" s="101" t="str">
        <f>IF(FN_MC!D178="","*",FN_MC!D178)</f>
        <v>E14</v>
      </c>
      <c r="E194" s="101" t="str">
        <f>IF(FN_MC!H178="","*",FN_MC!H178)</f>
        <v>TAP2</v>
      </c>
      <c r="F194" s="114" t="str">
        <f>IF(FN_MC!M178="","*",FN_MC!M178)</f>
        <v>TAP-TIN</v>
      </c>
      <c r="G194" s="101" t="str">
        <f>IF(FN_MC!I178="","*",FN_MC!I178)</f>
        <v>TIN2</v>
      </c>
      <c r="H194" s="101" t="str">
        <f>IF(FN_MC!AB178="","*",FN_MC!AB178)</f>
        <v>FIXO</v>
      </c>
      <c r="I194" s="101" t="str">
        <f>IF(FN_MC!AC178="","*",FN_MC!AC178)</f>
        <v>ACIONAMENTO</v>
      </c>
      <c r="J194" s="102">
        <f>IF(FN_MC!AA178="","*",FN_MC!AA178)</f>
        <v>1</v>
      </c>
      <c r="K194" s="112">
        <f>IF(FN_MC!AD178="","*",FN_MC!AD178)</f>
        <v>0.91666666666666663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2026-03-14T15:20:11Z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