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45" documentId="8_{C16AF0B1-DE6F-4D81-B6CC-DB7BBC320B89}" xr6:coauthVersionLast="47" xr6:coauthVersionMax="47" xr10:uidLastSave="{D76FBABA-E033-4303-B5F1-3D80AF318FB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3" i="1" l="1" a="1"/>
  <c r="N733" i="1"/>
  <c r="N756" i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R742" i="15" s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R743" i="15" s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R744" i="15" s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R745" i="15" s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R746" i="15" s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R753" i="15" s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R757" i="15" s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R758" i="15" s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R759" i="15" s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R760" i="15" s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R761" i="15" s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R762" i="15" s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R766" i="15" s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R770" i="15" s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R771" i="15" s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R773" i="15" s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R774" i="15" s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R776" i="15" s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R777" i="15" s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R778" i="15" s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R779" i="15" s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R780" i="15" s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R781" i="15" s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R782" i="15" s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R783" i="15" s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R784" i="15" s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R785" i="15" s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R787" i="15" s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R788" i="15" s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R789" i="15" s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R790" i="15" s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R793" i="15" s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R794" i="15" s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R795" i="15" s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R797" i="15" s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R798" i="15" s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R799" i="15" s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R800" i="15" s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<sst xmlns="http://schemas.openxmlformats.org/spreadsheetml/2006/main" count="15089" uniqueCount="2154">
  <si>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</si>
  <si>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</si>
  <si>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</si>
  <si>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</si>
  <si>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</si>
  <si>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</si>
  <si>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</si>
  <si>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</si>
  <si>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</si>
  <si>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</si>
  <si>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</si>
  <si>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</si>
  <si>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</si>
  <si>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</si>
  <si>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</si>
  <si>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</si>
  <si>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</si>
  <si>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</si>
  <si>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</si>
  <si>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</si>
  <si>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</si>
  <si>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</si>
  <si>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</si>
  <si>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</si>
  <si>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</si>
  <si>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</si>
  <si>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</si>
  <si>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</si>
  <si>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</si>
  <si>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</si>
  <si>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</si>
  <si>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</si>
  <si>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</si>
  <si>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</si>
  <si>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</si>
  <si>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</si>
  <si>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</si>
  <si>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</si>
  <si>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</si>
  <si>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</si>
  <si>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</si>
  <si>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</si>
  <si>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</si>
  <si>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</si>
  <si>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</si>
  <si>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</si>
  <si>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</si>
  <si>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</si>
  <si>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</si>
  <si>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</si>
  <si>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</si>
  <si>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</si>
  <si>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</si>
  <si>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</si>
  <si>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</si>
  <si>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</si>
  <si>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</si>
  <si>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</si>
  <si>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</si>
  <si>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</si>
  <si>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</si>
  <si>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</si>
  <si>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</si>
  <si>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</si>
  <si>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</si>
  <si>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</si>
  <si>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</si>
  <si>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</si>
  <si>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</si>
  <si>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</si>
  <si>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</si>
  <si>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</si>
  <si>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</si>
  <si>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</si>
  <si>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</si>
  <si>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</si>
  <si>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</si>
  <si>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</si>
  <si>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</si>
  <si>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</si>
  <si>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</si>
  <si>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</si>
  <si>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</si>
  <si>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</si>
  <si>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</si>
  <si>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</si>
  <si>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</si>
  <si>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</si>
  <si>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</si>
  <si>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</si>
  <si>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</si>
  <si>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</si>
  <si>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</si>
  <si>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</si>
  <si>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</si>
  <si>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</si>
  <si>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</si>
  <si>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</si>
  <si>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</si>
  <si>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</si>
  <si>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</si>
  <si>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</si>
  <si>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</si>
  <si>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</si>
  <si>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</si>
  <si>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</si>
  <si>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</si>
  <si>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</si>
  <si>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</si>
  <si>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</si>
  <si>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</si>
  <si>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</si>
  <si>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</si>
  <si>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</si>
  <si>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</si>
  <si>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</si>
  <si>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</si>
  <si>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</si>
  <si>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</si>
  <si>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</si>
  <si>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</si>
  <si>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</si>
  <si>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</si>
  <si>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</si>
  <si>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</si>
  <si>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</si>
  <si>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</si>
  <si>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</si>
  <si>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</si>
  <si>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</si>
  <si>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</si>
  <si>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</si>
  <si>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</si>
  <si>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</si>
  <si>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</si>
  <si>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</si>
  <si>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</si>
  <si>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</si>
  <si>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</si>
  <si>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</si>
  <si>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</si>
  <si>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</si>
  <si>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</si>
  <si>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</si>
  <si>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</si>
  <si>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</si>
  <si>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</si>
  <si>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</si>
  <si>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</si>
  <si>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</si>
  <si>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</si>
  <si>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</si>
  <si>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</si>
  <si>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</si>
  <si>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</si>
  <si>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</si>
  <si>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</si>
  <si>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</si>
  <si>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</si>
  <si>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</si>
  <si>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</si>
  <si>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</si>
  <si>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</si>
  <si>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</si>
  <si>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</si>
  <si>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</si>
  <si>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</si>
  <si>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</si>
  <si>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</si>
  <si>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</si>
  <si>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</si>
  <si>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</si>
  <si>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</si>
  <si>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</si>
  <si>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</si>
  <si>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</si>
  <si>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</si>
  <si>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</si>
  <si>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</si>
  <si>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</si>
  <si>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</si>
  <si>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</si>
  <si>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</si>
  <si>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</si>
  <si>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</si>
  <si>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</si>
  <si>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</si>
  <si>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</si>
  <si>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</si>
  <si>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</si>
  <si>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</si>
  <si>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</si>
  <si>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</si>
  <si>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</si>
  <si>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</si>
  <si>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</si>
  <si>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</si>
  <si>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</si>
  <si>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</si>
  <si>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</si>
  <si>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</si>
  <si>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</si>
  <si>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</si>
  <si>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</si>
  <si>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</si>
  <si>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</si>
  <si>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</si>
  <si>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</si>
  <si>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</si>
  <si>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</si>
  <si>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</si>
  <si>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</si>
  <si>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</si>
  <si>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</si>
  <si>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</si>
  <si>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</si>
  <si>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</si>
  <si>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</si>
  <si>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</si>
  <si>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</si>
  <si>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</si>
  <si>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</si>
  <si>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</si>
  <si>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</si>
  <si>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</si>
  <si>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</si>
  <si>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</si>
  <si>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</si>
  <si>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</si>
  <si>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</si>
  <si>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</si>
  <si>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</si>
  <si>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</si>
  <si>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</si>
  <si>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</si>
  <si>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</si>
  <si>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</si>
  <si>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</si>
  <si>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</si>
  <si>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</si>
  <si>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</si>
  <si>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</si>
  <si>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</si>
  <si>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</si>
  <si>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</si>
  <si>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</si>
  <si>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</si>
  <si>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</si>
  <si>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</si>
  <si>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</si>
  <si>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</si>
  <si>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</si>
  <si>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</si>
  <si>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</si>
  <si>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</si>
  <si>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</si>
  <si>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</si>
  <si>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</si>
  <si>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</si>
  <si>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</si>
  <si>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</si>
  <si>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</si>
  <si>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</si>
  <si>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</si>
  <si>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</si>
  <si>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</si>
  <si>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</si>
  <si>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</si>
  <si>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</si>
  <si>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</si>
  <si>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</si>
  <si>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</si>
  <si>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</si>
  <si>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</si>
  <si>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</si>
  <si>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</si>
  <si>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</si>
  <si>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</si>
  <si>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</si>
  <si>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</si>
  <si>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</si>
  <si>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</si>
  <si>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</si>
  <si>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</si>
  <si>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</si>
  <si>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</si>
  <si>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</si>
  <si>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</si>
  <si>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</si>
  <si>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</si>
  <si>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</si>
  <si>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</si>
  <si>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</si>
  <si>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</si>
  <si>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</si>
  <si>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</si>
  <si>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</si>
  <si>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</si>
  <si>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</si>
  <si>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</si>
  <si>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</si>
  <si>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</si>
  <si>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</si>
  <si>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</si>
  <si>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</si>
  <si>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</si>
  <si>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</si>
  <si>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</si>
  <si>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</si>
  <si>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</si>
  <si>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</si>
  <si>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</si>
  <si>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</si>
  <si>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</si>
  <si>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</si>
  <si>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</si>
  <si>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</si>
  <si>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</si>
  <si>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</si>
  <si>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</si>
  <si>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</si>
  <si>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</si>
  <si>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</si>
  <si>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</si>
  <si>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</si>
  <si>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</si>
  <si>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</si>
  <si>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</si>
  <si>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</si>
  <si>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</si>
  <si>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</si>
  <si>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</si>
  <si>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</si>
  <si>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</si>
  <si>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</si>
  <si>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</si>
  <si>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</si>
  <si>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</si>
  <si>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</si>
  <si>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</si>
  <si>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</si>
  <si>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</si>
  <si>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</si>
  <si>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</si>
  <si>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</si>
  <si>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</si>
  <si>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</si>
  <si>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</si>
  <si>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</si>
  <si>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</si>
  <si>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</si>
  <si>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</si>
  <si>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</si>
  <si>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</si>
  <si>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</si>
  <si>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</si>
  <si>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</si>
  <si>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</si>
  <si>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</si>
  <si>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</si>
  <si>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</si>
  <si>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</si>
  <si>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</si>
  <si>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</si>
  <si>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</si>
  <si>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</si>
  <si>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</si>
  <si>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</si>
  <si>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</si>
  <si>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</si>
  <si>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</si>
  <si>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</si>
  <si>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</si>
  <si>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</si>
  <si>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</si>
  <si>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</si>
  <si>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</si>
  <si>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</si>
  <si>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</si>
  <si>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</si>
  <si>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</si>
  <si>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</si>
  <si>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</si>
  <si>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</si>
  <si>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</si>
  <si>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</si>
  <si>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</si>
  <si>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</si>
  <si>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</si>
  <si>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</si>
  <si>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</si>
  <si>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</si>
  <si>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</si>
  <si>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</si>
  <si>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</si>
  <si>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</si>
  <si>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</si>
  <si>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</si>
  <si>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</si>
  <si>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</si>
  <si>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</si>
  <si>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</si>
  <si>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</si>
  <si>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</si>
  <si>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</si>
  <si>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</si>
  <si>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</si>
  <si>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</si>
  <si>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</si>
  <si>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</si>
  <si>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</si>
  <si>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</si>
  <si>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</si>
  <si>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</si>
  <si>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</si>
  <si>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</si>
  <si>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</si>
  <si>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</si>
  <si>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</si>
  <si>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</si>
  <si>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</si>
  <si>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</si>
  <si>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</si>
  <si>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</si>
  <si>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</si>
  <si>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</si>
  <si>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</si>
  <si>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</si>
  <si>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</si>
  <si>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</si>
  <si>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</si>
  <si>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</si>
  <si>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</si>
  <si>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</si>
  <si>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</si>
  <si>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</si>
  <si>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</si>
  <si>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</si>
  <si>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</si>
  <si>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</si>
  <si>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</si>
  <si>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</si>
  <si>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</si>
  <si>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</si>
  <si>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</si>
  <si>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</si>
  <si>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</si>
  <si>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</si>
  <si>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</si>
  <si>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</si>
  <si>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</si>
  <si>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</si>
  <si>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</si>
  <si>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</si>
  <si>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</si>
  <si>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</si>
  <si>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</si>
  <si>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</si>
  <si>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</si>
  <si>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</si>
  <si>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</si>
  <si>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</si>
  <si>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</si>
  <si>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</si>
  <si>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</si>
  <si>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</si>
  <si>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</si>
  <si>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</si>
  <si>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</si>
  <si>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</si>
  <si>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</si>
  <si>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</si>
  <si>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</si>
  <si>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</si>
  <si>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</si>
  <si>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</si>
  <si>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</si>
  <si>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</si>
  <si>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</si>
  <si>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</si>
  <si>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</si>
  <si>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</si>
  <si>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</si>
  <si>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</si>
  <si>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</si>
  <si>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</si>
  <si>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</si>
  <si>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</si>
  <si>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</si>
  <si>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</si>
  <si>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</si>
  <si>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</si>
  <si>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</si>
  <si>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</si>
  <si>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</si>
  <si>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</si>
  <si>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</si>
  <si>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</si>
  <si>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</si>
  <si>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</si>
  <si>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</si>
  <si>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</si>
  <si>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</si>
  <si>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</si>
  <si>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</si>
  <si>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</si>
  <si>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</si>
  <si>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</si>
  <si>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</si>
  <si>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</si>
  <si>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</si>
  <si>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</si>
  <si>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</si>
  <si>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</si>
  <si>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</si>
  <si>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</si>
  <si>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</si>
  <si>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</si>
  <si>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</si>
  <si>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</si>
  <si>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</si>
  <si>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</si>
  <si>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</si>
  <si>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</si>
  <si>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</si>
  <si>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</si>
  <si>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</si>
  <si>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</si>
  <si>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</si>
  <si>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</si>
  <si>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</si>
  <si>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</si>
  <si>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</si>
  <si>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</si>
  <si>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</si>
  <si>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</si>
  <si>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</si>
  <si>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</si>
  <si>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</si>
  <si>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</si>
  <si>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</si>
  <si>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</si>
  <si>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</si>
  <si>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</si>
  <si>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</si>
  <si>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</si>
  <si>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</si>
  <si>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</si>
  <si>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</si>
  <si>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</si>
  <si>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</si>
  <si>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</si>
  <si>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</si>
  <si>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</si>
  <si>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</si>
  <si>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</si>
  <si>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</si>
  <si>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</si>
  <si>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</si>
  <si>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</si>
  <si>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</si>
  <si>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</si>
  <si>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</si>
  <si>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</si>
  <si>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</si>
  <si>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</si>
  <si>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</si>
  <si>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</si>
  <si>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</si>
  <si>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</si>
  <si>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</si>
  <si>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</si>
  <si>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</si>
  <si>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</si>
  <si>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</si>
  <si>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</si>
  <si>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</si>
  <si>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</si>
  <si>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</si>
  <si>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</si>
  <si>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</si>
  <si>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</si>
  <si>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</si>
  <si>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</si>
  <si>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</si>
  <si>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</si>
  <si>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</si>
  <si>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</si>
  <si>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</si>
  <si>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</si>
  <si>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</si>
  <si>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</si>
  <si>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</si>
  <si>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</si>
  <si>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</si>
  <si>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</si>
  <si>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</si>
  <si>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</si>
  <si>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</si>
  <si>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</si>
  <si>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</si>
  <si>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</si>
  <si>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</si>
  <si>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</si>
  <si>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</si>
  <si>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</si>
  <si>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</si>
  <si>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</si>
  <si>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</si>
  <si>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</si>
  <si>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</si>
  <si>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</si>
  <si>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</si>
  <si>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</si>
  <si>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</si>
  <si>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</si>
  <si>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</si>
  <si>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</si>
  <si>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</si>
  <si>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</si>
  <si>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</si>
  <si>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</si>
  <si>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</si>
  <si>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</si>
  <si>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</si>
  <si>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</si>
  <si>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</si>
  <si>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</si>
  <si>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</si>
  <si>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</si>
  <si>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</si>
  <si>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</si>
  <si>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</si>
  <si>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</si>
  <si>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</si>
  <si>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</si>
  <si>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</si>
  <si>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</si>
  <si>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</si>
  <si>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</si>
  <si>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</si>
  <si>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</si>
  <si>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</si>
  <si>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</si>
  <si>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</si>
  <si>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</si>
  <si>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</si>
  <si>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</si>
  <si>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</si>
  <si>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</si>
  <si>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</si>
  <si>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</si>
  <si>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</si>
  <si>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</si>
  <si>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</si>
  <si>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</si>
  <si>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</si>
  <si>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</si>
  <si>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</si>
  <si>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</si>
  <si>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</si>
  <si>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</si>
  <si>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</si>
  <si>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</si>
  <si>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</si>
  <si>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</si>
  <si>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</si>
  <si>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</si>
  <si>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</si>
  <si>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</si>
  <si>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</si>
  <si>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</si>
  <si>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</si>
  <si>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</si>
  <si>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</si>
  <si>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</si>
  <si>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</si>
  <si>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</si>
  <si>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</si>
  <si>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</si>
  <si>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</si>
  <si>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</si>
  <si>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</si>
  <si>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</si>
  <si>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</si>
  <si>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</si>
  <si>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</si>
  <si>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</si>
  <si>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</si>
  <si>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</si>
  <si>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</si>
  <si>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</si>
  <si>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</si>
  <si>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</si>
  <si>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</si>
  <si>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</si>
  <si>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</si>
  <si>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</si>
  <si>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</si>
  <si>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</si>
  <si>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</si>
  <si>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</si>
  <si>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</si>
  <si>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</si>
  <si>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</si>
  <si>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</si>
  <si>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</si>
  <si>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</si>
  <si>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</si>
  <si>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</si>
  <si>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</si>
  <si>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</si>
  <si>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</si>
  <si>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</si>
  <si>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</si>
  <si>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</si>
  <si>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</si>
  <si>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</si>
  <si>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</si>
  <si>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</si>
  <si>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</si>
  <si>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</si>
  <si>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</si>
  <si>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</si>
  <si>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</si>
  <si>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</si>
  <si>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</si>
  <si>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</si>
  <si>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</si>
  <si>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</si>
  <si>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</si>
  <si>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</si>
  <si>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</si>
  <si>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</si>
  <si>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</si>
  <si>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</si>
  <si>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</si>
  <si>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</si>
  <si>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</si>
  <si>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</si>
  <si>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</si>
  <si>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</si>
  <si>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</si>
  <si>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</si>
  <si>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</si>
  <si>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</si>
  <si>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</si>
  <si>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</si>
  <si>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</si>
  <si>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</si>
  <si>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</si>
  <si>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</si>
  <si>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</si>
  <si>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</si>
  <si>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</si>
  <si>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</si>
  <si>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</si>
  <si>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</si>
  <si>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</si>
  <si>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</si>
  <si>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</si>
  <si>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</si>
  <si>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</si>
  <si>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</si>
  <si>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</si>
  <si>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</si>
  <si>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</si>
  <si>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</si>
  <si>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</si>
  <si>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</si>
  <si>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</si>
  <si>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</si>
  <si>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</si>
  <si>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</si>
  <si>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</si>
  <si>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</si>
  <si>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</si>
  <si>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</si>
  <si>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</si>
  <si>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</si>
  <si>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</si>
  <si>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</si>
  <si>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</si>
  <si>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</si>
  <si>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</si>
  <si>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</si>
  <si>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</si>
  <si>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</si>
  <si>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</si>
  <si>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</si>
  <si>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</si>
  <si>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</si>
  <si>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</si>
  <si>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</si>
  <si>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</si>
  <si>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</si>
  <si>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</si>
  <si>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</si>
  <si>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</si>
  <si>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</si>
  <si>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</si>
  <si>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</si>
  <si>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</si>
  <si>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</si>
  <si>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</si>
  <si>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</si>
  <si>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</si>
  <si>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</si>
  <si>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</si>
  <si>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</si>
  <si>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</si>
  <si>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</si>
  <si>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</si>
  <si>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</si>
  <si>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</si>
  <si>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</si>
  <si>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</si>
  <si>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</si>
  <si>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</si>
  <si>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</si>
  <si>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</si>
  <si>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</si>
  <si>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</si>
  <si>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</si>
  <si>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</si>
  <si>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</si>
  <si>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</si>
  <si>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</si>
  <si>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</si>
  <si>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</si>
  <si>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</si>
  <si>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</si>
  <si>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</si>
  <si>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</si>
  <si>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</si>
  <si>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</si>
  <si>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</si>
  <si>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</si>
  <si>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</si>
  <si>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</si>
  <si>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</si>
  <si>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</si>
  <si>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</si>
  <si>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</si>
  <si>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</si>
  <si>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</si>
  <si>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</si>
  <si>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</si>
  <si>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</si>
  <si>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</si>
  <si>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</si>
  <si>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</si>
  <si>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</si>
  <si>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</si>
  <si>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</si>
  <si>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</si>
  <si>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</si>
  <si>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</si>
  <si>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</si>
  <si>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</si>
  <si>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</si>
  <si>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</si>
  <si>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</si>
  <si>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</si>
  <si>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</si>
  <si>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</si>
  <si>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</si>
  <si>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</si>
  <si>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</si>
  <si>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</si>
  <si>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</si>
  <si>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</si>
  <si>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</si>
  <si>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</si>
  <si>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</si>
  <si>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</si>
  <si>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</si>
  <si>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</si>
  <si>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</si>
  <si>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</si>
  <si>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</si>
  <si>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</si>
  <si>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</si>
  <si>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</si>
  <si>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</si>
  <si>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</si>
  <si>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</si>
  <si>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</si>
  <si>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</si>
  <si>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</si>
  <si>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</si>
  <si>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</si>
  <si>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</si>
  <si>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</si>
  <si>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</si>
  <si>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</si>
  <si>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</si>
  <si>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</si>
  <si>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</si>
  <si>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</si>
  <si>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</si>
  <si>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</si>
  <si>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</si>
  <si>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</si>
  <si>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</si>
  <si>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</si>
  <si>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</si>
  <si>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</si>
  <si>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</si>
  <si>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</si>
  <si>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</si>
  <si>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</si>
  <si>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</si>
  <si>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</si>
  <si>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</si>
  <si>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</si>
  <si>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</si>
  <si>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</si>
  <si>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</si>
  <si>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</si>
  <si>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</si>
  <si>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</si>
  <si>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</si>
  <si>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</si>
  <si>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</si>
  <si>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</si>
  <si>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</si>
  <si>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</si>
  <si>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</si>
  <si>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</si>
  <si>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</si>
  <si>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</si>
  <si>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</si>
  <si>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</si>
  <si>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</si>
  <si>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</si>
  <si>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</si>
  <si>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</si>
  <si>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</si>
  <si>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</si>
  <si>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</si>
  <si>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</si>
  <si>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</si>
  <si>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</si>
  <si>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</si>
  <si>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</si>
  <si>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</si>
  <si>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</si>
  <si>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</si>
  <si>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</si>
  <si>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</si>
  <si>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</si>
  <si>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</si>
  <si>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</si>
  <si>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</si>
  <si>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</si>
  <si>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</si>
  <si>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</si>
  <si>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</si>
  <si>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</si>
  <si>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</si>
  <si>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</si>
  <si>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</si>
  <si>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</si>
  <si>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</si>
  <si>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</si>
  <si>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</si>
  <si>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</si>
  <si>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</si>
  <si>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</si>
  <si>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</si>
  <si>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</si>
  <si>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</si>
  <si>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</si>
  <si>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</si>
  <si>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</si>
  <si>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</si>
  <si>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</si>
  <si>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</si>
  <si>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</si>
  <si>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</si>
  <si>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</si>
  <si>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</si>
  <si>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</si>
  <si>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</si>
  <si>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</si>
  <si>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</si>
  <si>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</si>
  <si>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</si>
  <si>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</si>
  <si>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</si>
  <si>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</si>
  <si>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</si>
  <si>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</si>
  <si>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</si>
  <si>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</si>
  <si>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</si>
  <si>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</si>
  <si>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</si>
  <si>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</si>
  <si>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</si>
  <si>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</si>
  <si>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</si>
  <si>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</si>
  <si>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</si>
  <si>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</si>
  <si>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</si>
  <si>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</si>
  <si>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</si>
  <si>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</si>
  <si>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</si>
  <si>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</si>
  <si>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</si>
  <si>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</si>
  <si>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</si>
  <si>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</si>
  <si>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</si>
  <si>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</si>
  <si>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</si>
  <si>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</si>
  <si>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</si>
  <si>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</si>
  <si>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</si>
  <si>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</si>
  <si>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</si>
  <si>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</si>
  <si>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</si>
  <si>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</si>
  <si>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</si>
  <si>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</si>
  <si>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</si>
  <si>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</si>
  <si>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</si>
  <si>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</si>
  <si>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</si>
  <si>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</si>
  <si>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</si>
  <si>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</si>
  <si>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</si>
  <si>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</si>
  <si>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</si>
  <si>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</si>
  <si>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</si>
  <si>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</si>
  <si>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</si>
  <si>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</si>
  <si>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</si>
  <si>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</si>
  <si>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</si>
  <si>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</si>
  <si>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</si>
  <si>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</si>
  <si>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</si>
  <si>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</si>
  <si>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</si>
  <si>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</si>
  <si>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</si>
  <si>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</si>
  <si>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</si>
  <si>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</si>
  <si>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</si>
  <si>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</si>
  <si>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</si>
  <si>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</si>
  <si>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</si>
  <si>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</si>
  <si>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</si>
  <si>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</si>
  <si>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</si>
  <si>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</si>
  <si>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</si>
  <si>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</si>
  <si>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</si>
  <si>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</si>
  <si>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</si>
  <si>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</si>
  <si>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</si>
  <si>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</si>
  <si>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</si>
  <si>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</si>
  <si>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</si>
  <si>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</si>
  <si>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</si>
  <si>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</si>
  <si>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</si>
  <si>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</si>
  <si>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</si>
  <si>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</si>
  <si>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</si>
  <si>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</si>
  <si>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</si>
  <si>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</si>
  <si>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</si>
  <si>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</si>
  <si>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</si>
  <si>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</si>
  <si>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</si>
  <si>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</si>
  <si>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</si>
  <si>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</si>
  <si>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</si>
  <si>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</si>
  <si>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</si>
  <si>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</si>
  <si>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</si>
  <si>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</si>
  <si>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</si>
  <si>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</si>
  <si>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</si>
  <si>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</si>
  <si>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</si>
  <si>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</si>
  <si>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</si>
  <si>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</si>
  <si>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</si>
  <si>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</si>
  <si>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</si>
  <si>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</si>
  <si>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</si>
  <si>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</si>
  <si>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</si>
  <si>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</si>
  <si>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</si>
  <si>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</si>
  <si>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</si>
  <si>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</si>
  <si>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</si>
  <si>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</si>
  <si>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</si>
  <si>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</si>
  <si>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</si>
  <si>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</si>
  <si>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</si>
  <si>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</si>
  <si>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</si>
  <si>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</si>
  <si>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</si>
  <si>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</si>
  <si>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</si>
  <si>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</si>
  <si>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</si>
  <si>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</si>
  <si>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</si>
  <si>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</si>
  <si>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</si>
  <si>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</si>
  <si>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</si>
  <si>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</si>
  <si>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</si>
  <si>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</si>
  <si>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</si>
  <si>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</si>
  <si>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</si>
  <si>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</si>
  <si>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</si>
  <si>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</si>
  <si>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</si>
  <si>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</si>
  <si>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</si>
  <si>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</si>
  <si>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</si>
  <si>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</si>
  <si>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</si>
  <si>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</si>
  <si>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</si>
  <si>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</si>
  <si>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</si>
  <si>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</si>
  <si>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</si>
  <si>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</si>
  <si>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</si>
  <si>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</si>
  <si>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</si>
  <si>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</si>
  <si>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</si>
  <si>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</si>
  <si>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</si>
  <si>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</si>
  <si>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</si>
  <si>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</si>
  <si>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</si>
  <si>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</si>
  <si>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</si>
  <si>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</si>
  <si>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</si>
  <si>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</si>
  <si>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</si>
  <si>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</si>
  <si>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</si>
  <si>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</si>
  <si>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</si>
  <si>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</si>
  <si>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</si>
  <si>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</si>
  <si>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</si>
  <si>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</si>
  <si>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</si>
  <si>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</si>
  <si>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</si>
  <si>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</si>
  <si>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</si>
  <si>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</si>
  <si>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</si>
  <si>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</si>
  <si>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</si>
  <si>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</si>
  <si>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</si>
  <si>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</si>
  <si>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</si>
  <si>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</si>
  <si>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</si>
  <si>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</si>
  <si>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</si>
  <si>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</si>
  <si>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</si>
  <si>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</si>
  <si>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</si>
  <si>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</si>
  <si>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</si>
  <si>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</si>
  <si>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</si>
  <si>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</si>
  <si>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</si>
  <si>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</si>
  <si>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</si>
  <si>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</si>
  <si>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</si>
  <si>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</si>
  <si>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</si>
  <si>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</si>
  <si>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</si>
  <si>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</si>
  <si>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</si>
  <si>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</si>
  <si>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</si>
  <si>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</si>
  <si>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</si>
  <si>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</si>
  <si>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</si>
  <si>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</si>
  <si>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</si>
  <si>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</si>
  <si>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</si>
  <si>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</si>
  <si>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</si>
  <si>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</si>
  <si>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</si>
  <si>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</si>
  <si>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</si>
  <si>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</si>
  <si>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</si>
  <si>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</si>
  <si>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</si>
  <si>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</si>
  <si>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</si>
  <si>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</si>
  <si>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</si>
  <si>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</si>
  <si>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</si>
  <si>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</si>
  <si>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</si>
  <si>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</si>
  <si>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</si>
  <si>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</si>
  <si>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</si>
  <si>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</si>
  <si>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</si>
  <si>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</si>
  <si>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</si>
  <si>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</si>
  <si>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</si>
  <si>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</si>
  <si>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</si>
  <si>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</si>
  <si>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</si>
  <si>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</si>
  <si>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</si>
  <si>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</si>
  <si>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</si>
  <si>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</si>
  <si>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</si>
  <si>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</si>
  <si>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</si>
  <si>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</si>
  <si>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</si>
  <si>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</si>
  <si>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</si>
  <si>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</si>
  <si>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</si>
  <si>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</si>
  <si>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</si>
  <si>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</si>
  <si>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</si>
  <si>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</si>
  <si>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</si>
  <si>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</si>
  <si>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</si>
  <si>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</si>
  <si>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</si>
  <si>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</si>
  <si>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</si>
  <si>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</si>
  <si>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</si>
  <si>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</si>
  <si>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</si>
  <si>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</si>
  <si>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</si>
  <si>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</si>
  <si>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</si>
  <si>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</si>
  <si>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</si>
  <si>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</si>
  <si>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</si>
  <si>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</si>
  <si>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</si>
  <si>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</si>
  <si>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</si>
  <si>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</si>
  <si>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</si>
  <si>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</si>
  <si>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</si>
  <si>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</si>
  <si>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</si>
  <si>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</si>
  <si>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</si>
  <si>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</si>
  <si>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</si>
  <si>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</si>
  <si>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</si>
  <si>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</si>
  <si>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</si>
  <si>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</si>
  <si>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</si>
  <si>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</si>
  <si>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</si>
  <si>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</si>
  <si>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</si>
  <si>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</si>
  <si>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</si>
  <si>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</si>
  <si>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</si>
  <si>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</si>
  <si>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</si>
  <si>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</si>
  <si>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</si>
  <si>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</si>
  <si>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</si>
  <si>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</si>
  <si>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</si>
  <si>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</si>
  <si>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</si>
  <si>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</si>
  <si>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</si>
  <si>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</si>
  <si>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</si>
  <si>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</si>
  <si>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</si>
  <si>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</si>
  <si>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</si>
  <si>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</si>
  <si>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</si>
  <si>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</si>
  <si>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</si>
  <si>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</si>
  <si>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</si>
  <si>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</si>
  <si>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</si>
  <si>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</si>
  <si>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</si>
  <si>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</si>
  <si>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</si>
  <si>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</si>
  <si>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</si>
  <si>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</si>
  <si>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</si>
  <si>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</si>
  <si>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</si>
  <si>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</si>
  <si>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</si>
  <si>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</si>
  <si>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</si>
  <si>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</si>
  <si>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</si>
  <si>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</si>
  <si>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</si>
  <si>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</si>
  <si>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</si>
  <si>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</si>
  <si>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</si>
  <si>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</si>
  <si>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</si>
  <si>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</si>
  <si>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</si>
  <si>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</si>
  <si>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</si>
  <si>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</si>
  <si>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</si>
  <si>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</si>
  <si>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</si>
  <si>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</si>
  <si>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</si>
  <si>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</si>
  <si>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</si>
  <si>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</si>
  <si>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</si>
  <si>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</si>
  <si>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</si>
  <si>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</si>
  <si>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</si>
  <si>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</si>
  <si>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</si>
  <si>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</si>
  <si>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</si>
  <si>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</si>
  <si>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</si>
  <si>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</si>
  <si>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</si>
  <si>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</si>
  <si>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</si>
  <si>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</si>
  <si>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</si>
  <si>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</si>
  <si>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</si>
  <si>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</si>
  <si>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</si>
  <si>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</si>
  <si>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</si>
  <si>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</si>
  <si>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</si>
  <si>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</si>
  <si>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</si>
  <si>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</si>
  <si>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</si>
  <si>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</si>
  <si>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</si>
  <si>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</si>
  <si>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</si>
  <si>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</si>
  <si>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</si>
  <si>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</si>
  <si>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</si>
  <si>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</si>
  <si>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</si>
  <si>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</si>
  <si>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</si>
  <si>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</si>
  <si>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</si>
  <si>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</si>
  <si>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</si>
  <si>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</si>
  <si>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</si>
  <si>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</si>
  <si>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</si>
  <si>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</si>
  <si>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</si>
  <si>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</si>
  <si>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</si>
  <si>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</si>
  <si>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</si>
  <si>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</si>
  <si>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</si>
  <si>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</si>
  <si>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</si>
  <si>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</si>
  <si>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</si>
  <si>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</si>
  <si>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</si>
  <si>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</si>
  <si>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</si>
  <si>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</si>
  <si>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</si>
  <si>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</si>
  <si>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</si>
  <si>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</si>
  <si>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</si>
  <si>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</si>
  <si>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</si>
  <si>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</si>
  <si>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</si>
  <si>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</si>
  <si>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</si>
  <si>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</si>
  <si>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</si>
  <si>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</si>
  <si>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</si>
  <si>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</si>
  <si>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</si>
  <si>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</si>
  <si>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</si>
  <si>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</si>
  <si>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</si>
  <si>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</si>
  <si>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</si>
  <si>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</si>
  <si>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</si>
  <si>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</si>
  <si>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</si>
  <si>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</si>
  <si>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</si>
  <si>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</si>
  <si>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</si>
  <si>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</si>
  <si>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</si>
  <si>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</si>
  <si>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</si>
  <si>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</si>
  <si>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</si>
  <si>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</si>
  <si>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</si>
  <si>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</si>
  <si>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</si>
  <si>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</si>
  <si>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</si>
  <si>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</si>
  <si>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</si>
  <si>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</si>
  <si>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</si>
  <si>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</si>
  <si>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</si>
  <si>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</si>
  <si>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</si>
  <si>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</si>
  <si>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</si>
  <si>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</si>
  <si>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</si>
  <si>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</si>
  <si>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</si>
  <si>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</si>
  <si>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</si>
  <si>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</si>
  <si>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</si>
  <si>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</si>
  <si>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</si>
  <si>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</si>
  <si>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</si>
  <si>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</si>
  <si>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</si>
  <si>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</si>
  <si>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</si>
  <si>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</si>
  <si>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</si>
  <si>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</si>
  <si>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</si>
  <si>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</si>
  <si>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</si>
  <si>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</si>
  <si>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</si>
  <si>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</si>
  <si>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</si>
  <si>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</si>
  <si>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</si>
  <si>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</si>
  <si>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</si>
  <si>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</si>
  <si>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</si>
  <si>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</si>
  <si>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</si>
  <si>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</si>
  <si>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</si>
  <si>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</si>
  <si>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</si>
  <si>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</si>
  <si>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</si>
  <si>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</si>
  <si>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</si>
  <si>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</si>
  <si>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</si>
  <si>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</si>
  <si>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</si>
  <si>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</si>
  <si>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</si>
  <si>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</si>
  <si>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</si>
  <si>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</si>
  <si>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</si>
  <si>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</si>
  <si>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</si>
  <si>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</si>
  <si>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</si>
  <si>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</si>
  <si>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</si>
  <si>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</si>
  <si>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</si>
  <si>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</si>
  <si>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</si>
  <si>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</si>
  <si>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</si>
  <si>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</si>
  <si>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</si>
  <si>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</si>
  <si>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</si>
  <si>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</si>
  <si>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</si>
  <si>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</si>
  <si>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</si>
  <si>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</si>
  <si>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</si>
  <si>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</si>
  <si>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</si>
  <si>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</si>
  <si>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</si>
  <si>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</si>
  <si>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</si>
  <si>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</si>
  <si>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</si>
  <si>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</si>
  <si>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</si>
  <si>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</si>
  <si>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</si>
  <si>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</si>
  <si>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</si>
  <si>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</si>
  <si>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</si>
  <si>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</si>
  <si>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</si>
  <si>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</si>
  <si>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</si>
  <si>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</si>
  <si>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</si>
  <si>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</si>
  <si>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</si>
  <si>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</si>
  <si>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</si>
  <si>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</si>
  <si>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</si>
  <si>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</si>
  <si>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</si>
  <si>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</si>
  <si>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</si>
  <si>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</si>
  <si>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</si>
  <si>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</si>
  <si>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</si>
  <si>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</si>
  <si>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</si>
  <si>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</si>
  <si>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</si>
  <si>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</si>
  <si>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</si>
  <si>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</si>
  <si>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</si>
  <si>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</si>
  <si>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</si>
  <si>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</si>
  <si>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</si>
  <si>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</si>
  <si>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</si>
  <si>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</si>
  <si>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</si>
  <si>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</si>
  <si>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</si>
  <si>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</si>
  <si>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</si>
  <si>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</si>
  <si>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</si>
  <si>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</si>
  <si>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</si>
  <si>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</si>
  <si>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</si>
  <si>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</si>
  <si>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</si>
  <si>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</si>
  <si>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</si>
  <si>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</si>
  <si>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</si>
  <si>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</si>
  <si>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</si>
  <si>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</si>
  <si>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</si>
  <si>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</si>
  <si>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</si>
  <si>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</si>
  <si>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</si>
  <si>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</si>
  <si>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</si>
  <si>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</si>
  <si>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</si>
  <si>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</si>
  <si>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</si>
  <si>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</si>
  <si>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</si>
  <si>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</si>
  <si>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</si>
  <si>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</si>
  <si>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</si>
  <si>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</si>
  <si>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</si>
  <si>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</si>
  <si>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</si>
  <si>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</si>
  <si>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</si>
  <si>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</si>
  <si>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</si>
  <si>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</si>
  <si>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</si>
  <si>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</si>
  <si>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</si>
  <si>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</si>
  <si>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</si>
  <si>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</si>
  <si>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</si>
  <si>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</si>
  <si>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</si>
  <si>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</si>
  <si>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</si>
  <si>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</si>
  <si>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</si>
  <si>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</si>
  <si>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</si>
  <si>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</si>
  <si>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</si>
  <si>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</si>
  <si>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</si>
  <si>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</si>
  <si>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</si>
  <si>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</si>
  <si>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</si>
  <si>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</si>
  <si>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</si>
  <si>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</si>
  <si>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</si>
  <si>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</si>
  <si>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</si>
  <si>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</si>
  <si>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</si>
  <si>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</si>
  <si>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</si>
  <si>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</si>
  <si>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</si>
  <si>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</si>
  <si>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</si>
  <si>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</si>
  <si>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</si>
  <si>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</si>
  <si>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</si>
  <si>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</si>
  <si>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</si>
  <si>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</si>
  <si>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</si>
  <si>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</si>
  <si>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</si>
  <si>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</si>
  <si>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</si>
  <si>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</si>
  <si>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</si>
  <si>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</si>
  <si>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</si>
  <si>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</si>
  <si>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</si>
  <si>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</si>
  <si>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</si>
  <si>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</si>
  <si>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</si>
  <si>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</si>
  <si>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</si>
  <si>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</si>
  <si>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</si>
  <si>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</si>
  <si>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</si>
  <si>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</si>
  <si>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</si>
  <si>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</si>
  <si>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</si>
  <si>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</si>
  <si>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</si>
  <si>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</si>
  <si>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</si>
  <si>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</si>
  <si>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</si>
  <si>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</si>
  <si>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</si>
  <si>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</si>
  <si>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</si>
  <si>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</si>
  <si>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</si>
  <si>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</si>
  <si>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</si>
  <si>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</si>
  <si>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</si>
  <si>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</si>
  <si>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</si>
  <si>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</si>
  <si>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</si>
  <si>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</si>
  <si>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</si>
  <si>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</si>
  <si>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</si>
  <si>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</si>
  <si>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</si>
  <si>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</si>
  <si>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</si>
  <si>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</si>
  <si>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</si>
  <si>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</si>
  <si>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</si>
  <si>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</si>
  <si>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</si>
  <si>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</si>
  <si>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</si>
  <si>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</si>
  <si>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</si>
  <si>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</si>
  <si>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</si>
  <si>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</si>
  <si>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</si>
  <si>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</si>
  <si>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</si>
  <si>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</si>
  <si>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</si>
  <si>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</si>
  <si>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</si>
  <si>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</si>
  <si>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</si>
  <si>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</si>
  <si>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</si>
  <si>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</si>
  <si>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</si>
  <si>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</si>
  <si>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</si>
  <si>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</si>
  <si>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</si>
  <si>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</si>
  <si>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</si>
  <si>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</si>
  <si>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</si>
  <si>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</si>
  <si>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</si>
  <si>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</si>
  <si>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</si>
  <si>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</si>
  <si>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</si>
  <si>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</si>
  <si>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</si>
  <si>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</si>
  <si>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</si>
  <si>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</si>
  <si>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</si>
  <si>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</si>
  <si>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</si>
  <si>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</si>
  <si>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</si>
  <si>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</si>
  <si>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</si>
  <si>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</si>
  <si>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</si>
  <si>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</si>
  <si>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</si>
  <si>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</si>
  <si>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</si>
  <si>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</si>
  <si>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</si>
  <si>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</si>
  <si>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</si>
  <si>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</si>
  <si>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</si>
  <si>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</si>
  <si>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</si>
  <si>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</si>
  <si>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</si>
  <si>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</si>
  <si>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</si>
  <si>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</si>
  <si>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</si>
  <si>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</si>
  <si>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</si>
  <si>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</si>
  <si>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</si>
  <si>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</si>
  <si>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</si>
  <si>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</si>
  <si>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</si>
  <si>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</si>
  <si>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</si>
  <si>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</si>
  <si>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</si>
  <si>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</si>
  <si>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</si>
  <si>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</si>
  <si>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</si>
  <si>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</si>
  <si>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</si>
  <si>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</si>
  <si>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</si>
  <si>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</si>
  <si>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</si>
  <si>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</si>
  <si>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</si>
  <si>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</si>
  <si>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</si>
  <si>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</si>
  <si>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</si>
  <si>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</si>
  <si>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</si>
  <si>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</si>
  <si>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</si>
  <si>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</si>
  <si>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</si>
  <si>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</si>
  <si>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</si>
  <si>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</si>
  <si>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</si>
  <si>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</si>
  <si>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</si>
  <si>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</si>
  <si>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</si>
  <si>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</si>
  <si>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</si>
  <si>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</si>
  <si>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</si>
  <si>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</si>
  <si>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</si>
  <si>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</si>
  <si>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</si>
  <si>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</si>
  <si>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</si>
  <si>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</si>
  <si>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</si>
  <si>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</si>
  <si>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</si>
  <si>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</si>
  <si>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</si>
  <si>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</si>
  <si>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</si>
  <si>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</si>
  <si>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</si>
  <si>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</si>
  <si>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</si>
  <si>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</si>
  <si>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</si>
  <si>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</si>
  <si>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</si>
  <si>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</si>
  <si>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</si>
  <si>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</si>
  <si>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</si>
  <si>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</si>
  <si>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</si>
  <si>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</si>
  <si>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</si>
  <si>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</si>
  <si>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</si>
  <si>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</si>
  <si>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</si>
  <si>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</si>
  <si>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</si>
  <si>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</si>
  <si>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</si>
  <si>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</si>
  <si>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</si>
  <si>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</si>
  <si>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</si>
  <si>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</si>
  <si>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</si>
  <si>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</si>
  <si>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</si>
  <si>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</si>
  <si>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</si>
  <si>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</si>
  <si>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</si>
  <si>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</si>
  <si>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</si>
  <si>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</si>
  <si>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</si>
  <si>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</si>
  <si>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</si>
  <si>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</si>
  <si>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</si>
  <si>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</si>
  <si>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</si>
  <si>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</si>
  <si>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</si>
  <si>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</si>
  <si>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</si>
  <si>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</si>
  <si>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</si>
  <si>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</si>
  <si>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</si>
  <si>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</si>
  <si>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</si>
  <si>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</si>
  <si>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</si>
  <si>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</si>
  <si>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</si>
  <si>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</si>
  <si>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</si>
  <si>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</si>
  <si>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</si>
  <si>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</si>
  <si>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</si>
  <si>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</si>
  <si>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</si>
  <si>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</si>
  <si>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</si>
  <si>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</si>
  <si>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</si>
  <si>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</si>
  <si>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</si>
  <si>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</si>
  <si>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</si>
  <si>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</si>
  <si>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</si>
  <si>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</si>
  <si>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</si>
  <si>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</si>
  <si>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</si>
  <si>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</si>
  <si>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</si>
  <si>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</si>
  <si>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</si>
  <si>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</si>
  <si>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</si>
  <si>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</si>
  <si>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</si>
  <si>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</si>
  <si>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</si>
  <si>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</si>
  <si>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</si>
  <si>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</si>
  <si>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</si>
  <si>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</si>
  <si>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</si>
  <si>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</si>
  <si>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</si>
  <si>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</si>
  <si>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</si>
  <si>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</si>
  <si>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</si>
  <si>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</si>
  <si>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</si>
  <si>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</si>
  <si>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</si>
  <si>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</si>
  <si>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</si>
  <si>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</si>
  <si>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</si>
  <si>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</si>
  <si>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</si>
  <si>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</si>
  <si>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</si>
  <si>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</si>
  <si>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</si>
  <si>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</si>
  <si>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</si>
  <si>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</si>
  <si>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</si>
  <si>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</si>
  <si>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segue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</si>
  <si>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</si>
  <si>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</si>
  <si>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 xml:space="preserve">MC1 07:37, licenciado 07:47, segue para o local de trabalho </t>
  </si>
  <si>
    <t xml:space="preserve">TP pronta 09hrs, segue intervalo 10hrs ate 12hrs </t>
  </si>
  <si>
    <t>PDM - Substituição meia chave</t>
  </si>
  <si>
    <t>PT pronto 09hrs, segue intervalo 10:35 ate 12:05</t>
  </si>
  <si>
    <t>TP pronta 08hrs, autorizado intervalo 08:50 ate 11:50</t>
  </si>
  <si>
    <t>Descarga de barras 67+532 ao km 69+000</t>
  </si>
  <si>
    <t>3 (Lucas + Navas + Escala)</t>
  </si>
  <si>
    <t xml:space="preserve">Atualizando a malha </t>
  </si>
  <si>
    <t>ZHO-S</t>
  </si>
  <si>
    <t>ZHOS</t>
  </si>
  <si>
    <t>Substituição de jacaré e meia chave</t>
  </si>
  <si>
    <t>ZBM-1 / ZBM-2</t>
  </si>
  <si>
    <t>ZBM1/ZBM2</t>
  </si>
  <si>
    <t>PDM - Substituição de jacaré  via 1 e via 2</t>
  </si>
  <si>
    <t>Nivelamento</t>
  </si>
  <si>
    <t>1 (Palazzi)</t>
  </si>
  <si>
    <t>MC1 08:30, segue intervalo 09:17 ate 12:20</t>
  </si>
  <si>
    <t>130ZYQW/ZEM1302</t>
  </si>
  <si>
    <t>Deslocamento para ZEM, em oportundiade trabalhar no km134+500 ao km 135+200 via 2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</si>
  <si>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</si>
  <si>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W96 solicita MC1 em ZEM-1 às 07h10 e circula em licença até o KM 149+000 em 150149-2 - (manobrar na saída pra formar o lastro 20min, inverter locomotiva)</t>
  </si>
  <si>
    <t>Deslocamento das turmas (Gira no travessão do km86)</t>
  </si>
  <si>
    <t>PDM - Substituição de trilho  (Obs: Equipe embarcado no W62)</t>
  </si>
  <si>
    <t>Inspeção R7D ( Ronda de chuva)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</si>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</sst>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BB2" activePane="topRight" state="frozen"/>
      <selection pane="topRight" activeCell="BJ734" sqref="BJ7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742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2.25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/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1</v>
      </c>
      <c r="BI733" s="17"/>
      <c r="BJ733" s="17" t="s">
        <v>2046</v>
      </c>
      <c r="BK733" s="18"/>
      <c r="BL733" s="16"/>
      <c r="BM733" s="129"/>
      <c r="BN733" s="129"/>
      <c r="BO733" s="129"/>
      <c r="BP733" s="18"/>
      <c r="BQ733" s="12" t="str">
        <f t="shared" si="72"/>
        <v>Produção</v>
      </c>
      <c r="BR733" s="19">
        <f t="shared" si="73"/>
        <v>1.0000000000000002</v>
      </c>
      <c r="BS733" s="19">
        <f t="shared" si="74"/>
        <v>0</v>
      </c>
      <c r="BT733" s="185" t="str">
        <f t="shared" si="75"/>
        <v/>
      </c>
    </row>
    <row r="734" spans="1:72" ht="22.5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421</v>
      </c>
      <c r="Y734" s="128" t="s">
        <v>424</v>
      </c>
      <c r="Z734" s="103"/>
      <c r="AA734" s="104" t="s">
        <v>2048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/>
      <c r="AT734" s="107"/>
      <c r="AU734" s="135"/>
      <c r="AV734" s="135"/>
      <c r="AW734" s="14"/>
      <c r="AX734" s="14"/>
      <c r="AY734" s="160">
        <f t="shared" si="70"/>
        <v>0</v>
      </c>
      <c r="AZ734" s="151"/>
      <c r="BA734" s="108"/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/>
      <c r="BI734" s="17"/>
      <c r="BJ734" s="17" t="s">
        <v>2049</v>
      </c>
      <c r="BK734" s="18"/>
      <c r="BL734" s="16"/>
      <c r="BM734" s="129"/>
      <c r="BN734" s="129"/>
      <c r="BO734" s="129"/>
      <c r="BP734" s="18"/>
      <c r="BQ734" s="12" t="str">
        <f t="shared" si="72"/>
        <v>Produção e Intervalo</v>
      </c>
      <c r="BR734" s="19">
        <f t="shared" si="73"/>
        <v>0</v>
      </c>
      <c r="BS734" s="19">
        <f t="shared" si="74"/>
        <v>0</v>
      </c>
      <c r="BT734" s="185" t="str">
        <f t="shared" si="75"/>
        <v/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0.125</v>
      </c>
      <c r="Q735" s="104">
        <v>2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/>
      <c r="AT735" s="107"/>
      <c r="AU735" s="135"/>
      <c r="AV735" s="135"/>
      <c r="AW735" s="14"/>
      <c r="AX735" s="14"/>
      <c r="AY735" s="160">
        <f t="shared" si="70"/>
        <v>0</v>
      </c>
      <c r="AZ735" s="151"/>
      <c r="BA735" s="108"/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1</v>
      </c>
      <c r="BI735" s="17"/>
      <c r="BJ735" s="17" t="s">
        <v>2050</v>
      </c>
      <c r="BK735" s="18"/>
      <c r="BL735" s="16"/>
      <c r="BM735" s="129"/>
      <c r="BN735" s="129"/>
      <c r="BO735" s="129"/>
      <c r="BP735" s="18"/>
      <c r="BQ735" s="12" t="str">
        <f t="shared" si="72"/>
        <v>Produção e Intervalo</v>
      </c>
      <c r="BR735" s="19">
        <f t="shared" si="73"/>
        <v>0</v>
      </c>
      <c r="BS735" s="19">
        <f t="shared" si="74"/>
        <v>0</v>
      </c>
      <c r="BT735" s="185" t="str">
        <f t="shared" si="75"/>
        <v/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/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1</v>
      </c>
      <c r="BI736" s="17"/>
      <c r="BJ736" s="17" t="s">
        <v>2052</v>
      </c>
      <c r="BK736" s="18"/>
      <c r="BL736" s="16"/>
      <c r="BM736" s="129"/>
      <c r="BN736" s="129"/>
      <c r="BO736" s="129"/>
      <c r="BP736" s="18"/>
      <c r="BQ736" s="12" t="str">
        <f t="shared" si="72"/>
        <v>Produção</v>
      </c>
      <c r="BR736" s="19">
        <f t="shared" si="73"/>
        <v>1</v>
      </c>
      <c r="BS736" s="19">
        <f t="shared" si="74"/>
        <v>0</v>
      </c>
      <c r="BT736" s="185" t="str">
        <f t="shared" si="75"/>
        <v/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0.25</v>
      </c>
      <c r="Q737" s="104">
        <v>8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/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1</v>
      </c>
      <c r="BI737" s="17"/>
      <c r="BJ737" s="17" t="s">
        <v>2053</v>
      </c>
      <c r="BK737" s="18"/>
      <c r="BL737" s="16"/>
      <c r="BM737" s="129"/>
      <c r="BN737" s="129"/>
      <c r="BO737" s="129"/>
      <c r="BP737" s="18"/>
      <c r="BQ737" s="12" t="str">
        <f t="shared" si="72"/>
        <v>Produção e Intervalo</v>
      </c>
      <c r="BR737" s="19">
        <f t="shared" si="73"/>
        <v>0.5</v>
      </c>
      <c r="BS737" s="19">
        <f t="shared" si="74"/>
        <v>0</v>
      </c>
      <c r="BT737" s="185" t="str">
        <f t="shared" si="75"/>
        <v/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421</v>
      </c>
      <c r="Y738" s="128" t="s">
        <v>424</v>
      </c>
      <c r="Z738" s="103"/>
      <c r="AA738" s="104" t="s">
        <v>2055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/>
      <c r="AS738" s="107"/>
      <c r="AT738" s="107"/>
      <c r="AU738" s="135"/>
      <c r="AV738" s="135"/>
      <c r="AW738" s="14"/>
      <c r="AX738" s="14"/>
      <c r="AY738" s="160">
        <f t="shared" si="70"/>
        <v>0</v>
      </c>
      <c r="AZ738" s="151"/>
      <c r="BA738" s="108"/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/>
      <c r="BI738" s="17"/>
      <c r="BJ738" s="17" t="s">
        <v>2056</v>
      </c>
      <c r="BK738" s="18"/>
      <c r="BL738" s="16"/>
      <c r="BM738" s="129"/>
      <c r="BN738" s="129"/>
      <c r="BO738" s="129"/>
      <c r="BP738" s="18"/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/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/>
      <c r="AS739" s="107"/>
      <c r="AT739" s="107"/>
      <c r="AU739" s="135"/>
      <c r="AV739" s="135"/>
      <c r="AW739" s="14"/>
      <c r="AX739" s="14"/>
      <c r="AY739" s="160">
        <f t="shared" si="70"/>
        <v>0</v>
      </c>
      <c r="AZ739" s="151"/>
      <c r="BA739" s="108"/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Produção e Intervalo</v>
      </c>
      <c r="BR739" s="19">
        <f t="shared" si="73"/>
        <v>0</v>
      </c>
      <c r="BS739" s="19">
        <f t="shared" si="74"/>
        <v>0</v>
      </c>
      <c r="BT739" s="185" t="str">
        <f t="shared" si="75"/>
        <v/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2060</v>
      </c>
      <c r="N740" s="126" t="s">
        <v>2061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2062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/>
      <c r="AS740" s="107"/>
      <c r="AT740" s="107"/>
      <c r="AU740" s="135"/>
      <c r="AV740" s="135"/>
      <c r="AW740" s="14"/>
      <c r="AX740" s="14"/>
      <c r="AY740" s="160">
        <f t="shared" si="70"/>
        <v>0</v>
      </c>
      <c r="AZ740" s="151"/>
      <c r="BA740" s="108"/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Produção e Intervalo</v>
      </c>
      <c r="BR740" s="19">
        <f t="shared" si="73"/>
        <v>0</v>
      </c>
      <c r="BS740" s="19">
        <f t="shared" si="74"/>
        <v>0</v>
      </c>
      <c r="BT740" s="185" t="str">
        <f t="shared" si="75"/>
        <v/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/>
      <c r="AS741" s="107"/>
      <c r="AT741" s="107"/>
      <c r="AU741" s="135"/>
      <c r="AV741" s="135"/>
      <c r="AW741" s="14"/>
      <c r="AX741" s="14"/>
      <c r="AY741" s="160">
        <f t="shared" si="70"/>
        <v>0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Produção e Intervalo</v>
      </c>
      <c r="BR741" s="19">
        <f t="shared" si="73"/>
        <v>0</v>
      </c>
      <c r="BS741" s="19">
        <f t="shared" si="74"/>
        <v>0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2063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/>
      <c r="AS744" s="107"/>
      <c r="AT744" s="107"/>
      <c r="AU744" s="135"/>
      <c r="AV744" s="135"/>
      <c r="AW744" s="14"/>
      <c r="AX744" s="14"/>
      <c r="AY744" s="160">
        <f t="shared" si="70"/>
        <v>0</v>
      </c>
      <c r="AZ744" s="151"/>
      <c r="BA744" s="108"/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/>
      </c>
    </row>
    <row r="745" spans="1:72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2064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>
        <v>0.31597222222222221</v>
      </c>
      <c r="AS745" s="107"/>
      <c r="AT745" s="107"/>
      <c r="AU745" s="135"/>
      <c r="AV745" s="135"/>
      <c r="AW745" s="14"/>
      <c r="AX745" s="14"/>
      <c r="AY745" s="160">
        <f t="shared" si="70"/>
        <v>0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/>
      </c>
    </row>
    <row r="746" spans="1:72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/>
      <c r="AS746" s="107"/>
      <c r="AT746" s="107"/>
      <c r="AU746" s="135"/>
      <c r="AV746" s="135"/>
      <c r="AW746" s="14"/>
      <c r="AX746" s="14"/>
      <c r="AY746" s="160">
        <f t="shared" si="70"/>
        <v>0</v>
      </c>
      <c r="AZ746" s="151"/>
      <c r="BA746" s="108"/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/>
      </c>
    </row>
    <row r="747" spans="1:72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/>
      <c r="AS747" s="107"/>
      <c r="AT747" s="107"/>
      <c r="AU747" s="135"/>
      <c r="AV747" s="135"/>
      <c r="AW747" s="14"/>
      <c r="AX747" s="14"/>
      <c r="AY747" s="160">
        <f t="shared" si="70"/>
        <v>0</v>
      </c>
      <c r="AZ747" s="151"/>
      <c r="BA747" s="108"/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/>
      </c>
    </row>
    <row r="748" spans="1:72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/>
      <c r="AS748" s="107"/>
      <c r="AT748" s="107"/>
      <c r="AU748" s="135"/>
      <c r="AV748" s="135"/>
      <c r="AW748" s="14"/>
      <c r="AX748" s="14"/>
      <c r="AY748" s="160">
        <f t="shared" si="70"/>
        <v>0</v>
      </c>
      <c r="AZ748" s="151"/>
      <c r="BA748" s="108"/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/>
      </c>
    </row>
    <row r="749" spans="1:72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>
        <v>0.35416666666666669</v>
      </c>
      <c r="AS749" s="107">
        <v>0.38680555555555557</v>
      </c>
      <c r="AT749" s="107">
        <v>0.51388888888888884</v>
      </c>
      <c r="AU749" s="135"/>
      <c r="AV749" s="135"/>
      <c r="AW749" s="14"/>
      <c r="AX749" s="14"/>
      <c r="AY749" s="160">
        <f t="shared" si="70"/>
        <v>0.12708333333333327</v>
      </c>
      <c r="AZ749" s="151"/>
      <c r="BA749" s="108"/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1</v>
      </c>
      <c r="BI749" s="17"/>
      <c r="BJ749" s="17" t="s">
        <v>2065</v>
      </c>
      <c r="BK749" s="18"/>
      <c r="BL749" s="16"/>
      <c r="BM749" s="129"/>
      <c r="BN749" s="129"/>
      <c r="BO749" s="129"/>
      <c r="BP749" s="18"/>
      <c r="BQ749" s="12" t="str">
        <f t="shared" si="72"/>
        <v>Produção</v>
      </c>
      <c r="BR749" s="19">
        <f t="shared" si="73"/>
        <v>1.0166666666666662</v>
      </c>
      <c r="BS749" s="19">
        <f t="shared" si="74"/>
        <v>0</v>
      </c>
      <c r="BT749" s="185" t="str">
        <f t="shared" si="75"/>
        <v/>
      </c>
    </row>
    <row r="750" spans="1:72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/>
      <c r="AS750" s="107"/>
      <c r="AT750" s="107"/>
      <c r="AU750" s="135"/>
      <c r="AV750" s="135"/>
      <c r="AW750" s="14"/>
      <c r="AX750" s="14"/>
      <c r="AY750" s="160">
        <f t="shared" si="70"/>
        <v>0</v>
      </c>
      <c r="AZ750" s="151"/>
      <c r="BA750" s="108"/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/>
      </c>
    </row>
    <row r="751" spans="1:72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/>
      <c r="AS751" s="107"/>
      <c r="AT751" s="107"/>
      <c r="AU751" s="135"/>
      <c r="AV751" s="135"/>
      <c r="AW751" s="14"/>
      <c r="AX751" s="14"/>
      <c r="AY751" s="160">
        <f t="shared" si="70"/>
        <v>0</v>
      </c>
      <c r="AZ751" s="151"/>
      <c r="BA751" s="108"/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/>
      </c>
    </row>
    <row r="752" spans="1:72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2066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/>
      <c r="AS752" s="107"/>
      <c r="AT752" s="107"/>
      <c r="AU752" s="135"/>
      <c r="AV752" s="135"/>
      <c r="AW752" s="14"/>
      <c r="AX752" s="14"/>
      <c r="AY752" s="160">
        <f t="shared" si="70"/>
        <v>0</v>
      </c>
      <c r="AZ752" s="151"/>
      <c r="BA752" s="108"/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Produção e Intervalo</v>
      </c>
      <c r="BR752" s="19">
        <f t="shared" si="73"/>
        <v>0</v>
      </c>
      <c r="BS752" s="19">
        <f t="shared" si="74"/>
        <v>0</v>
      </c>
      <c r="BT752" s="185" t="str">
        <f t="shared" si="75"/>
        <v/>
      </c>
    </row>
    <row r="753" spans="1:72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2067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/>
      <c r="AS753" s="107"/>
      <c r="AT753" s="107"/>
      <c r="AU753" s="135"/>
      <c r="AV753" s="135"/>
      <c r="AW753" s="14"/>
      <c r="AX753" s="14"/>
      <c r="AY753" s="160">
        <f t="shared" si="70"/>
        <v>0</v>
      </c>
      <c r="AZ753" s="151"/>
      <c r="BA753" s="108"/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Produção e Intervalo</v>
      </c>
      <c r="BR753" s="19">
        <f t="shared" si="73"/>
        <v>0</v>
      </c>
      <c r="BS753" s="19">
        <f t="shared" si="74"/>
        <v>0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1594</v>
      </c>
      <c r="W755" s="149" t="s">
        <v>2068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/>
      <c r="AS755" s="107"/>
      <c r="AT755" s="107"/>
      <c r="AU755" s="135"/>
      <c r="AV755" s="135"/>
      <c r="AW755" s="14"/>
      <c r="AX755" s="14"/>
      <c r="AY755" s="160">
        <f t="shared" si="70"/>
        <v>0</v>
      </c>
      <c r="AZ755" s="151"/>
      <c r="BA755" s="108"/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Produção e Intervalo</v>
      </c>
      <c r="BR755" s="19">
        <f t="shared" si="73"/>
        <v>0</v>
      </c>
      <c r="BS755" s="19">
        <f t="shared" si="74"/>
        <v>0</v>
      </c>
      <c r="BT755" s="185" t="str">
        <f t="shared" si="75"/>
        <v/>
      </c>
    </row>
    <row r="756" spans="1:72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1594</v>
      </c>
      <c r="W756" s="149" t="s">
        <v>2069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/>
      <c r="AS756" s="107"/>
      <c r="AT756" s="107"/>
      <c r="AU756" s="135"/>
      <c r="AV756" s="135"/>
      <c r="AW756" s="14"/>
      <c r="AX756" s="14"/>
      <c r="AY756" s="160">
        <f t="shared" si="70"/>
        <v>0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Produção e Intervalo</v>
      </c>
      <c r="BR756" s="19">
        <f t="shared" si="73"/>
        <v>0</v>
      </c>
      <c r="BS756" s="19">
        <f t="shared" si="74"/>
        <v>0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2070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/>
      <c r="AS761" s="107"/>
      <c r="AT761" s="107"/>
      <c r="AU761" s="135"/>
      <c r="AV761" s="135"/>
      <c r="AW761" s="14"/>
      <c r="AX761" s="14"/>
      <c r="AY761" s="160">
        <f t="shared" si="70"/>
        <v>0</v>
      </c>
      <c r="AZ761" s="151"/>
      <c r="BA761" s="108"/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Produção e Intervalo</v>
      </c>
      <c r="BR761" s="19">
        <f t="shared" si="73"/>
        <v>0</v>
      </c>
      <c r="BS761" s="19">
        <f t="shared" si="74"/>
        <v>0</v>
      </c>
      <c r="BT761" s="185" t="str">
        <f t="shared" si="75"/>
        <v/>
      </c>
    </row>
    <row r="762" spans="1:72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/>
      <c r="AS762" s="107"/>
      <c r="AT762" s="107"/>
      <c r="AU762" s="135"/>
      <c r="AV762" s="135"/>
      <c r="AW762" s="14"/>
      <c r="AX762" s="14"/>
      <c r="AY762" s="160">
        <f t="shared" si="70"/>
        <v>0</v>
      </c>
      <c r="AZ762" s="151"/>
      <c r="BA762" s="108"/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Produção e Intervalo</v>
      </c>
      <c r="BR762" s="19">
        <f t="shared" si="73"/>
        <v>0</v>
      </c>
      <c r="BS762" s="19">
        <f t="shared" si="74"/>
        <v>0</v>
      </c>
      <c r="BT762" s="185" t="str">
        <f t="shared" si="75"/>
        <v/>
      </c>
    </row>
    <row r="763" spans="1:72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1988</v>
      </c>
      <c r="W763" s="149" t="s">
        <v>2071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/>
      <c r="AS763" s="107"/>
      <c r="AT763" s="107"/>
      <c r="AU763" s="135"/>
      <c r="AV763" s="135"/>
      <c r="AW763" s="14"/>
      <c r="AX763" s="14"/>
      <c r="AY763" s="160">
        <f t="shared" si="70"/>
        <v>0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Produção e Intervalo</v>
      </c>
      <c r="BR763" s="19">
        <f t="shared" si="73"/>
        <v>0</v>
      </c>
      <c r="BS763" s="19">
        <f t="shared" si="74"/>
        <v>0</v>
      </c>
      <c r="BT763" s="185" t="str">
        <f t="shared" si="75"/>
        <v/>
      </c>
    </row>
    <row r="764" spans="1:72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2071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/>
      <c r="AS764" s="107"/>
      <c r="AT764" s="107"/>
      <c r="AU764" s="135"/>
      <c r="AV764" s="135"/>
      <c r="AW764" s="14"/>
      <c r="AX764" s="14"/>
      <c r="AY764" s="160">
        <f t="shared" si="70"/>
        <v>0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/>
      </c>
    </row>
    <row r="765" spans="1:72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2071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/>
      <c r="AS765" s="107"/>
      <c r="AT765" s="107"/>
      <c r="AU765" s="135"/>
      <c r="AV765" s="135"/>
      <c r="AW765" s="14"/>
      <c r="AX765" s="14"/>
      <c r="AY765" s="160">
        <f t="shared" si="70"/>
        <v>0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Produção e Intervalo</v>
      </c>
      <c r="BR765" s="19">
        <f t="shared" si="73"/>
        <v>0</v>
      </c>
      <c r="BS765" s="19">
        <f t="shared" si="74"/>
        <v>0</v>
      </c>
      <c r="BT765" s="185" t="str">
        <f t="shared" si="75"/>
        <v/>
      </c>
    </row>
    <row r="766" spans="1:72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/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2072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/>
      <c r="AS767" s="107"/>
      <c r="AT767" s="107"/>
      <c r="AU767" s="135"/>
      <c r="AV767" s="135"/>
      <c r="AW767" s="14"/>
      <c r="AX767" s="14"/>
      <c r="AY767" s="160">
        <f t="shared" si="70"/>
        <v>0</v>
      </c>
      <c r="AZ767" s="151"/>
      <c r="BA767" s="108"/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Produção e Intervalo</v>
      </c>
      <c r="BR767" s="19">
        <f t="shared" si="73"/>
        <v>0</v>
      </c>
      <c r="BS767" s="19">
        <f t="shared" si="74"/>
        <v>0</v>
      </c>
      <c r="BT767" s="185" t="str">
        <f t="shared" si="75"/>
        <v/>
      </c>
    </row>
    <row r="768" spans="1:72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/>
      <c r="AS768" s="107"/>
      <c r="AT768" s="107"/>
      <c r="AU768" s="135"/>
      <c r="AV768" s="135"/>
      <c r="AW768" s="14"/>
      <c r="AX768" s="14"/>
      <c r="AY768" s="160">
        <f t="shared" si="70"/>
        <v>0</v>
      </c>
      <c r="AZ768" s="151"/>
      <c r="BA768" s="108"/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/>
      </c>
    </row>
    <row r="769" spans="1:72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/>
      <c r="AS769" s="107"/>
      <c r="AT769" s="107"/>
      <c r="AU769" s="135"/>
      <c r="AV769" s="135"/>
      <c r="AW769" s="14"/>
      <c r="AX769" s="14"/>
      <c r="AY769" s="160">
        <f t="shared" si="70"/>
        <v>0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Produção e Intervalo</v>
      </c>
      <c r="BR769" s="19">
        <f t="shared" si="73"/>
        <v>0</v>
      </c>
      <c r="BS769" s="19">
        <f t="shared" si="74"/>
        <v>0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 hidden="1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2072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2073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 hidden="1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 hidden="1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2064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 hidden="1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2074</v>
      </c>
      <c r="X782" s="103" t="s">
        <v>421</v>
      </c>
      <c r="Y782" s="128"/>
      <c r="Z782" s="103"/>
      <c r="AA782" s="104" t="s">
        <v>2075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 hidden="1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2076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2077</v>
      </c>
      <c r="W789" s="149" t="s">
        <v>2078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 hidden="1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 hidden="1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2079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406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 t="s">
        <v>406</v>
      </c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2080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2081</v>
      </c>
      <c r="N800" s="126" t="s">
        <v>2082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>
        <v>1</v>
      </c>
      <c r="AB800" s="102" t="s">
        <v>412</v>
      </c>
      <c r="AC800" s="150" t="s">
        <v>406</v>
      </c>
      <c r="AD800" s="106">
        <v>0.33333333333333331</v>
      </c>
      <c r="AE800" s="104" t="s">
        <v>593</v>
      </c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2083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 hidden="1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 hidden="1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 hidden="1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 hidden="1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2084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2085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2086</v>
      </c>
      <c r="C4" s="156" t="s">
        <v>2087</v>
      </c>
      <c r="D4" s="156" t="s">
        <v>2088</v>
      </c>
      <c r="E4" s="156" t="s">
        <v>2089</v>
      </c>
      <c r="F4" s="156" t="s">
        <v>4</v>
      </c>
      <c r="G4" s="156" t="s">
        <v>2090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2091</v>
      </c>
      <c r="C6" s="157">
        <v>407867</v>
      </c>
      <c r="D6" s="157" t="s">
        <v>2092</v>
      </c>
      <c r="E6" s="157" t="s">
        <v>826</v>
      </c>
      <c r="F6" s="157" t="s">
        <v>2093</v>
      </c>
      <c r="G6" s="158"/>
    </row>
    <row r="7" spans="2:7">
      <c r="B7" s="177" t="s">
        <v>2094</v>
      </c>
      <c r="C7" s="177">
        <v>293644</v>
      </c>
      <c r="D7" s="177" t="s">
        <v>2095</v>
      </c>
      <c r="E7" s="177" t="s">
        <v>826</v>
      </c>
      <c r="F7" s="177" t="s">
        <v>2093</v>
      </c>
      <c r="G7" s="178" t="s">
        <v>2096</v>
      </c>
    </row>
    <row r="8" spans="2:7">
      <c r="B8" s="157" t="s">
        <v>2097</v>
      </c>
      <c r="C8" s="157">
        <v>256790</v>
      </c>
      <c r="D8" s="157" t="s">
        <v>2098</v>
      </c>
      <c r="E8" s="157" t="s">
        <v>827</v>
      </c>
      <c r="F8" s="157" t="s">
        <v>2099</v>
      </c>
      <c r="G8" s="158">
        <v>46357</v>
      </c>
    </row>
    <row r="9" spans="2:7" ht="29.25">
      <c r="B9" s="157" t="s">
        <v>2100</v>
      </c>
      <c r="C9" s="157"/>
      <c r="D9" s="157"/>
      <c r="E9" s="157" t="s">
        <v>827</v>
      </c>
      <c r="F9" s="157" t="s">
        <v>2099</v>
      </c>
      <c r="G9" s="158" t="s">
        <v>2101</v>
      </c>
    </row>
    <row r="10" spans="2:7">
      <c r="B10" s="157" t="s">
        <v>2102</v>
      </c>
      <c r="C10" s="157">
        <v>265193</v>
      </c>
      <c r="D10" s="157" t="s">
        <v>2103</v>
      </c>
      <c r="E10" s="157" t="s">
        <v>828</v>
      </c>
      <c r="F10" s="157" t="s">
        <v>54</v>
      </c>
      <c r="G10" s="157" t="s">
        <v>2104</v>
      </c>
    </row>
    <row r="11" spans="2:7">
      <c r="B11" s="157" t="s">
        <v>2105</v>
      </c>
      <c r="C11" s="157">
        <v>293716</v>
      </c>
      <c r="D11" s="157" t="s">
        <v>2106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2107</v>
      </c>
      <c r="C12" s="157">
        <v>257258</v>
      </c>
      <c r="D12" s="157" t="s">
        <v>2108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2109</v>
      </c>
      <c r="C13" s="157">
        <v>371147</v>
      </c>
      <c r="D13" s="157" t="s">
        <v>2110</v>
      </c>
      <c r="E13" s="157" t="s">
        <v>829</v>
      </c>
      <c r="F13" s="157" t="s">
        <v>71</v>
      </c>
      <c r="G13" s="157" t="s">
        <v>2104</v>
      </c>
    </row>
    <row r="14" spans="2:7">
      <c r="B14" s="157" t="s">
        <v>2111</v>
      </c>
      <c r="C14" s="157">
        <v>259230</v>
      </c>
      <c r="D14" s="157" t="s">
        <v>2112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2113</v>
      </c>
      <c r="C15" s="157">
        <v>370705</v>
      </c>
      <c r="D15" s="157"/>
      <c r="E15" s="157" t="s">
        <v>829</v>
      </c>
      <c r="F15" s="157" t="s">
        <v>71</v>
      </c>
      <c r="G15" s="157" t="s">
        <v>2104</v>
      </c>
    </row>
    <row r="16" spans="2:7" ht="29.25">
      <c r="B16" s="157" t="s">
        <v>2114</v>
      </c>
      <c r="C16" s="157">
        <v>258542</v>
      </c>
      <c r="D16" s="157" t="s">
        <v>2115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2116</v>
      </c>
      <c r="C17" s="157">
        <v>257050</v>
      </c>
      <c r="D17" s="157" t="s">
        <v>2117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2118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2119</v>
      </c>
      <c r="D4" s="159" t="s">
        <v>2120</v>
      </c>
      <c r="E4" s="159" t="s">
        <v>2121</v>
      </c>
      <c r="F4" s="156" t="s">
        <v>2122</v>
      </c>
      <c r="G4" s="159" t="s">
        <v>2123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2124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2125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2124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2126</v>
      </c>
      <c r="G9" s="162" t="s">
        <v>2127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2124</v>
      </c>
      <c r="G10" s="162"/>
    </row>
    <row r="11" spans="2:7" ht="19.5" customHeight="1">
      <c r="B11" s="162" t="s">
        <v>2128</v>
      </c>
      <c r="C11" s="162">
        <v>9038</v>
      </c>
      <c r="D11" s="163">
        <v>46076</v>
      </c>
      <c r="E11" s="162">
        <v>8698</v>
      </c>
      <c r="F11" s="164" t="s">
        <v>2129</v>
      </c>
      <c r="G11" s="162"/>
    </row>
    <row r="12" spans="2:7" ht="19.5" customHeight="1">
      <c r="B12" s="162" t="s">
        <v>752</v>
      </c>
      <c r="C12" s="162" t="s">
        <v>2130</v>
      </c>
      <c r="D12" s="163">
        <v>46066</v>
      </c>
      <c r="E12" s="162">
        <v>9500</v>
      </c>
      <c r="F12" s="164" t="s">
        <v>2131</v>
      </c>
      <c r="G12" s="162"/>
    </row>
    <row r="13" spans="2:7" ht="19.5" customHeight="1">
      <c r="B13" s="162" t="s">
        <v>752</v>
      </c>
      <c r="C13" s="162" t="s">
        <v>2132</v>
      </c>
      <c r="D13" s="163">
        <v>46066</v>
      </c>
      <c r="E13" s="162">
        <v>10500</v>
      </c>
      <c r="F13" s="164" t="s">
        <v>2131</v>
      </c>
      <c r="G13" s="162"/>
    </row>
    <row r="14" spans="2:7" ht="19.5" customHeight="1">
      <c r="B14" s="162" t="s">
        <v>752</v>
      </c>
      <c r="C14" s="162" t="s">
        <v>2133</v>
      </c>
      <c r="D14" s="163">
        <v>46066</v>
      </c>
      <c r="E14" s="162">
        <v>9000</v>
      </c>
      <c r="F14" s="164" t="s">
        <v>2131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2134</v>
      </c>
      <c r="D5" s="278"/>
      <c r="E5" s="278"/>
      <c r="F5" s="278"/>
      <c r="G5" s="278"/>
      <c r="H5" s="278"/>
      <c r="I5" s="278"/>
      <c r="J5" s="279"/>
      <c r="K5" s="280" t="s">
        <v>2135</v>
      </c>
      <c r="L5" s="281"/>
      <c r="M5" s="281"/>
      <c r="N5" s="281"/>
      <c r="O5" s="282" t="s">
        <v>2136</v>
      </c>
      <c r="P5" s="283"/>
    </row>
    <row r="6" spans="1:16" s="73" customFormat="1" ht="15" customHeight="1">
      <c r="A6" s="65" t="s">
        <v>2137</v>
      </c>
      <c r="B6" s="74" t="s">
        <v>2138</v>
      </c>
      <c r="C6" s="75" t="s">
        <v>995</v>
      </c>
      <c r="D6" s="76" t="s">
        <v>996</v>
      </c>
      <c r="E6" s="75" t="s">
        <v>2139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2140</v>
      </c>
      <c r="M6" s="79" t="s">
        <v>611</v>
      </c>
      <c r="N6" s="80" t="s">
        <v>990</v>
      </c>
      <c r="O6" s="154" t="s">
        <v>1033</v>
      </c>
      <c r="P6" s="132" t="s">
        <v>2141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1</v>
      </c>
      <c r="P732" s="145" t="str">
        <f>IF($A$2=1,IF(SP_SUL!BJ733="","*",SP_SUL!BJ733),IF(SP_SUL!BK733="","*",SP_SUL!BK733))</f>
        <v>*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 t="str">
        <f>IF(SP_SUL!BH734="","*",SP_SUL!BH734)</f>
        <v>*</v>
      </c>
      <c r="P733" s="145" t="str">
        <f>IF($A$2=1,IF(SP_SUL!#REF!="","*",SP_SUL!#REF!),IF(SP_SUL!BK734="","*",SP_SUL!BK734))</f>
        <v>*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0.125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1</v>
      </c>
      <c r="P734" s="145" t="str">
        <f>IF($A$2=1,IF(SP_SUL!BJ734="","*",SP_SUL!BJ734),IF(SP_SUL!BK735="","*",SP_SUL!BK735))</f>
        <v>*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1</v>
      </c>
      <c r="P735" s="145" t="str">
        <f>IF($A$2=1,IF(SP_SUL!BJ736="","*",SP_SUL!BJ736),IF(SP_SUL!BK736="","*",SP_SUL!BK736))</f>
        <v>*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1</v>
      </c>
      <c r="P736" s="145" t="str">
        <f>IF($A$2=1,IF(SP_SUL!BJ737="","*",SP_SUL!BJ737),IF(SP_SUL!BK737="","*",SP_SUL!BK737))</f>
        <v>*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>
        <f>IF(SP_SUL!BH749="","*",SP_SUL!BH749)</f>
        <v>1</v>
      </c>
      <c r="P748" s="145" t="str">
        <f>IF($A$2=1,IF(SP_SUL!BJ749="","*",SP_SUL!BJ749),IF(SP_SUL!BK749="","*",SP_SUL!BK749))</f>
        <v>*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2142</v>
      </c>
      <c r="V1" s="289"/>
      <c r="W1" s="289"/>
    </row>
    <row r="2" spans="1:23" ht="15" customHeight="1">
      <c r="A2" s="86" t="s">
        <v>2143</v>
      </c>
      <c r="B2" s="86" t="s">
        <v>2138</v>
      </c>
      <c r="C2" s="86" t="s">
        <v>411</v>
      </c>
      <c r="D2" s="87" t="s">
        <v>995</v>
      </c>
      <c r="E2" s="87" t="s">
        <v>4</v>
      </c>
      <c r="F2" s="87" t="s">
        <v>2137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2144</v>
      </c>
      <c r="T2" s="90" t="s">
        <v>998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4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1560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4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4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4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1560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>
        <f ca="1">_xlfn.XLOOKUP(G64&amp;$U$2,BS_CONTROLE[CHAVE],BS_CONTROLE[Quantidade_11],"-")</f>
        <v>0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1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4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4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4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1560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4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4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4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1560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>
        <f ca="1">_xlfn.XLOOKUP(G123&amp;$V$2,BS_CONTROLE[CHAVE],BS_CONTROLE[Quantidade_11],"-")</f>
        <v>1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4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4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4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1560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1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4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4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>
        <f ca="1">_xlfn.XLOOKUP(G185&amp;$U$2,BS_CONTROLE[CHAVE],BS_CONTROLE[Quantidade_11],"-")</f>
        <v>0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4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4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1560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60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4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4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1560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0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60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>
        <f ca="1">_xlfn.XLOOKUP(G239&amp;$U$2,BS_CONTROLE[CHAVE],BS_CONTROLE[Quantidade_11],"-")</f>
        <v>0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>
        <f ca="1">_xlfn.XLOOKUP(G243&amp;$U$2,BS_CONTROLE[CHAVE],BS_CONTROLE[Quantidade_11],"-")</f>
        <v>0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>
        <f ca="1">_xlfn.XLOOKUP(G247&amp;$U$2,BS_CONTROLE[CHAVE],BS_CONTROLE[Quantidade_11],"-")</f>
        <v>0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4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4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1560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60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4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4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4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1560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60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>
        <f ca="1">_xlfn.XLOOKUP(G302&amp;$U$2,BS_CONTROLE[CHAVE],BS_CONTROLE[Quantidade_11],"-")</f>
        <v>0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4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4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1560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1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>
        <f ca="1">_xlfn.XLOOKUP(G323&amp;$U$2,BS_CONTROLE[CHAVE],BS_CONTROLE[Quantidade_11],"-")</f>
        <v>0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1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4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4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4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4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1560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60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4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>
        <f ca="1">_xlfn.XLOOKUP(G394&amp;$U$2,BS_CONTROLE[CHAVE],BS_CONTROLE[Quantidade_11],"-")</f>
        <v>0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4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1560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0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>
        <f ca="1">_xlfn.XLOOKUP(G420&amp;$U$2,BS_CONTROLE[CHAVE],BS_CONTROLE[Quantidade_11],"-")</f>
        <v>0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>
        <f ca="1">_xlfn.XLOOKUP(G422&amp;$V$2,BS_CONTROLE[CHAVE],BS_CONTROLE[Quantidade_11],"-")</f>
        <v>1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>
        <f ca="1">_xlfn.XLOOKUP(G424&amp;$U$2,BS_CONTROLE[CHAVE],BS_CONTROLE[Quantidade_11],"-")</f>
        <v>0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60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4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4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1560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60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4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4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1560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0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60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4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1560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0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>
        <f ca="1">_xlfn.XLOOKUP(G526&amp;$V$2,BS_CONTROLE[CHAVE],BS_CONTROLE[Quantidade_11],"-")</f>
        <v>1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4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4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1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4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>
        <f ca="1">_xlfn.XLOOKUP(G565&amp;$V$2,BS_CONTROLE[CHAVE],BS_CONTROLE[Quantidade_11],"-")</f>
        <v>1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>
        <f ca="1">_xlfn.XLOOKUP(G570&amp;$V$2,BS_CONTROLE[CHAVE],BS_CONTROLE[Quantidade_11],"-")</f>
        <v>1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1560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1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4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>
        <f ca="1">_xlfn.XLOOKUP(G600&amp;$V$2,BS_CONTROLE[CHAVE],BS_CONTROLE[Quantidade_11],"-")</f>
        <v>1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4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1560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50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90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60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>
        <f ca="1">_xlfn.XLOOKUP(G615&amp;$V$2,BS_CONTROLE[CHAVE],BS_CONTROLE[Quantidade_11],"-")</f>
        <v>312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1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4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>
        <f ca="1">_xlfn.XLOOKUP(G631&amp;$V$2,BS_CONTROLE[CHAVE],BS_CONTROLE[Quantidade_11],"-")</f>
        <v>1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4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1560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50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90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>
        <f ca="1">_xlfn.XLOOKUP(G645&amp;$V$2,BS_CONTROLE[CHAVE],BS_CONTROLE[Quantidade_11],"-")</f>
        <v>312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0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1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60</v>
      </c>
      <c r="W651" s="136">
        <f ca="1">_xlfn.XLOOKUP(G651&amp;$W$2,BS_CONTROLE[CHAVE],BS_CONTROLE[Quantidade_11],"-")</f>
        <v>40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4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>
        <f ca="1">_xlfn.XLOOKUP(G655&amp;$W$2,BS_CONTROLE[CHAVE],BS_CONTROLE[Quantidade_11],"-")</f>
        <v>1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>
        <f ca="1">_xlfn.XLOOKUP(G657&amp;$V$2,BS_CONTROLE[CHAVE],BS_CONTROLE[Quantidade_11],"-")</f>
        <v>1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4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1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1560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>
        <f ca="1">_xlfn.XLOOKUP(G667&amp;$V$2,BS_CONTROLE[CHAVE],BS_CONTROLE[Quantidade_11],"-")</f>
        <v>0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>
        <f ca="1">_xlfn.XLOOKUP(G669&amp;$V$2,BS_CONTROLE[CHAVE],BS_CONTROLE[Quantidade_11],"-")</f>
        <v>312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>
        <f ca="1">_xlfn.XLOOKUP(G671&amp;$V$2,BS_CONTROLE[CHAVE],BS_CONTROLE[Quantidade_11],"-")</f>
        <v>0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0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0</v>
      </c>
      <c r="V679" s="136">
        <f ca="1">_xlfn.XLOOKUP(G679&amp;$V$2,BS_CONTROLE[CHAVE],BS_CONTROLE[Quantidade_11],"-")</f>
        <v>1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>
        <f ca="1">_xlfn.XLOOKUP(G680&amp;$V$2,BS_CONTROLE[CHAVE],BS_CONTROLE[Quantidade_11],"-")</f>
        <v>0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60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4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4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50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90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1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1560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>
        <f ca="1">_xlfn.XLOOKUP(G702&amp;$U$2,BS_CONTROLE[CHAVE],BS_CONTROLE[Quantidade_11],"-")</f>
        <v>0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>
        <f ca="1">_xlfn.XLOOKUP(G704&amp;$V$2,BS_CONTROLE[CHAVE],BS_CONTROLE[Quantidade_11],"-")</f>
        <v>0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0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0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>
        <f ca="1">_xlfn.XLOOKUP(G710&amp;$U$2,BS_CONTROLE[CHAVE],BS_CONTROLE[Quantidade_11],"-")</f>
        <v>0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0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1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>
        <f ca="1">_xlfn.XLOOKUP(G714&amp;$U$2,BS_CONTROLE[CHAVE],BS_CONTROLE[Quantidade_11],"-")</f>
        <v>0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>
        <f ca="1">_xlfn.XLOOKUP(G717&amp;$U$2,BS_CONTROLE[CHAVE],BS_CONTROLE[Quantidade_11],"-")</f>
        <v>0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0</v>
      </c>
      <c r="V718" s="136">
        <f ca="1">_xlfn.XLOOKUP(G718&amp;$V$2,BS_CONTROLE[CHAVE],BS_CONTROLE[Quantidade_11],"-")</f>
        <v>1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>
        <f ca="1">_xlfn.XLOOKUP(G720&amp;$U$2,BS_CONTROLE[CHAVE],BS_CONTROLE[Quantidade_11],"-")</f>
        <v>0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>
        <f ca="1">_xlfn.XLOOKUP(G721&amp;$U$2,BS_CONTROLE[CHAVE],BS_CONTROLE[Quantidade_11],"-")</f>
        <v>0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>
        <f ca="1">_xlfn.XLOOKUP(G722&amp;$U$2,BS_CONTROLE[CHAVE],BS_CONTROLE[Quantidade_11],"-")</f>
        <v>0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60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4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4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0.125</v>
      </c>
      <c r="R732" s="143" t="str">
        <f>IF(SP_SUL!Q735="","*",CONCATENATE(SP_SUL!Q735," ",SP_SUL!R735))</f>
        <v>2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4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0.25</v>
      </c>
      <c r="R734" s="143" t="str">
        <f>IF(SP_SUL!Q737="","*",CONCATENATE(SP_SUL!Q737," ",SP_SUL!R737))</f>
        <v>8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1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1560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>
        <f ca="1">_xlfn.XLOOKUP(G746&amp;$V$2,BS_CONTROLE[CHAVE],BS_CONTROLE[Quantidade_11],"-")</f>
        <v>0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0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0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>
        <f ca="1">_xlfn.XLOOKUP(G758&amp;$U$2,BS_CONTROLE[CHAVE],BS_CONTROLE[Quantidade_11],"-")</f>
        <v>1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 xml:space="preserve">Moises 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0</v>
      </c>
      <c r="V763" s="136">
        <f ca="1">_xlfn.XLOOKUP(G763&amp;$V$2,BS_CONTROLE[CHAVE],BS_CONTROLE[Quantidade_11],"-")</f>
        <v>1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40</v>
      </c>
      <c r="V764" s="136">
        <f ca="1">_xlfn.XLOOKUP(G764&amp;$V$2,BS_CONTROLE[CHAVE],BS_CONTROLE[Quantidade_11],"-")</f>
        <v>60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4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>
        <f ca="1">_xlfn.XLOOKUP(G770&amp;$V$2,BS_CONTROLE[CHAVE],BS_CONTROLE[Quantidade_11],"-")</f>
        <v>0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40</v>
      </c>
      <c r="V771" s="136">
        <f ca="1">_xlfn.XLOOKUP(G771&amp;$V$2,BS_CONTROLE[CHAVE],BS_CONTROLE[Quantidade_11],"-")</f>
        <v>60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4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>
        <f ca="1">_xlfn.XLOOKUP(G797&amp;$U$2,BS_CONTROLE[CHAVE],BS_CONTROLE[Quantidade_11],"-")</f>
        <v>0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4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2145</v>
      </c>
      <c r="C2" s="120" t="s">
        <v>980</v>
      </c>
      <c r="D2" s="75" t="s">
        <v>982</v>
      </c>
      <c r="E2" s="75" t="s">
        <v>2146</v>
      </c>
      <c r="F2" s="98" t="s">
        <v>2147</v>
      </c>
      <c r="G2" s="75" t="s">
        <v>2148</v>
      </c>
      <c r="H2" s="75" t="s">
        <v>2149</v>
      </c>
      <c r="I2" s="75" t="s">
        <v>2150</v>
      </c>
      <c r="J2" s="75" t="s">
        <v>2151</v>
      </c>
      <c r="K2" s="77" t="s">
        <v>2152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(fixo Lucas)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 t="str">
        <f>IF(SP_SUL!AA782="","*",SP_SUL!AA782)</f>
        <v>1 (Escala + Auxiliar fixo)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ACIONAMENTO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ACIONAMENTO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FIXO</v>
      </c>
      <c r="I795" s="94" t="str">
        <f>IF(SP_SUL!AC800="","*",SP_SUL!AC800)</f>
        <v>ACIONAMENTO</v>
      </c>
      <c r="J795" s="95">
        <f>IF(SP_SUL!AA800="","*",SP_SUL!AA800)</f>
        <v>1</v>
      </c>
      <c r="K795" s="96">
        <f>IF(SP_SUL!AD800="","*",SP_SUL!AD800)</f>
        <v>0.33333333333333331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2153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2026-02-28T13:37:43Z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