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187" documentId="8_{B6337239-1A00-434D-AAD0-422EA1FEB5AE}" xr6:coauthVersionLast="47" xr6:coauthVersionMax="47" xr10:uidLastSave="{FCA9CD07-9D2E-4FF8-83C9-9EACEA407A9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" i="1" l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AP309" i="1"/>
  <c r="AQ309" i="1"/>
  <c r="BB309" i="1"/>
  <c r="BC309" i="1" a="1"/>
  <c r="BC309" i="1"/>
  <c r="BD309" i="1" a="1"/>
  <c r="BD309" i="1"/>
  <c r="BE309" i="1"/>
  <c r="BF309" i="1"/>
  <c r="BR309" i="1"/>
  <c r="BS309" i="1"/>
  <c r="A310" i="1"/>
  <c r="C310" i="1"/>
  <c r="G310" i="1"/>
  <c r="M310" i="1" a="1"/>
  <c r="M310" i="1"/>
  <c r="N310" i="1" a="1"/>
  <c r="N310" i="1"/>
  <c r="R310" i="1"/>
  <c r="S310" i="1" a="1"/>
  <c r="S310" i="1"/>
  <c r="T310" i="1" a="1"/>
  <c r="T310" i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/>
  <c r="BF310" i="1"/>
  <c r="BR310" i="1"/>
  <c r="BS310" i="1"/>
  <c r="A311" i="1"/>
  <c r="C311" i="1"/>
  <c r="G311" i="1"/>
  <c r="M311" i="1" a="1"/>
  <c r="M311" i="1"/>
  <c r="N311" i="1" a="1"/>
  <c r="N311" i="1"/>
  <c r="R311" i="1"/>
  <c r="S311" i="1" a="1"/>
  <c r="S311" i="1"/>
  <c r="T311" i="1" a="1"/>
  <c r="T311" i="1"/>
  <c r="U311" i="1"/>
  <c r="AI311" i="1"/>
  <c r="AJ311" i="1"/>
  <c r="AK311" i="1"/>
  <c r="AL311" i="1"/>
  <c r="AM311" i="1"/>
  <c r="AN311" i="1"/>
  <c r="AO311" i="1"/>
  <c r="AP311" i="1"/>
  <c r="AQ311" i="1"/>
  <c r="BB311" i="1"/>
  <c r="BC311" i="1" a="1"/>
  <c r="BC311" i="1"/>
  <c r="BD311" i="1" a="1"/>
  <c r="BD311" i="1"/>
  <c r="BE311" i="1"/>
  <c r="BF311" i="1"/>
  <c r="BR311" i="1"/>
  <c r="BS311" i="1"/>
  <c r="A312" i="1"/>
  <c r="C312" i="1"/>
  <c r="G312" i="1"/>
  <c r="M312" i="1" a="1"/>
  <c r="M312" i="1"/>
  <c r="N312" i="1" a="1"/>
  <c r="N312" i="1"/>
  <c r="R312" i="1"/>
  <c r="S312" i="1" a="1"/>
  <c r="S312" i="1"/>
  <c r="T312" i="1" a="1"/>
  <c r="T312" i="1"/>
  <c r="U312" i="1"/>
  <c r="AI312" i="1"/>
  <c r="AJ312" i="1"/>
  <c r="AK312" i="1"/>
  <c r="AL312" i="1"/>
  <c r="AM312" i="1"/>
  <c r="AN312" i="1"/>
  <c r="AO312" i="1"/>
  <c r="AP312" i="1"/>
  <c r="AQ312" i="1"/>
  <c r="BB312" i="1"/>
  <c r="BC312" i="1" a="1"/>
  <c r="BC312" i="1"/>
  <c r="BD312" i="1" a="1"/>
  <c r="BD312" i="1"/>
  <c r="BE312" i="1"/>
  <c r="BF312" i="1"/>
  <c r="BR312" i="1"/>
  <c r="BS312" i="1"/>
  <c r="A313" i="1"/>
  <c r="C313" i="1"/>
  <c r="G313" i="1"/>
  <c r="M313" i="1" a="1"/>
  <c r="M313" i="1"/>
  <c r="N313" i="1" a="1"/>
  <c r="N313" i="1"/>
  <c r="R313" i="1"/>
  <c r="S313" i="1" a="1"/>
  <c r="S313" i="1"/>
  <c r="T313" i="1" a="1"/>
  <c r="T313" i="1"/>
  <c r="U313" i="1"/>
  <c r="AI313" i="1"/>
  <c r="AJ313" i="1"/>
  <c r="AK313" i="1"/>
  <c r="AL313" i="1"/>
  <c r="AM313" i="1"/>
  <c r="AN313" i="1"/>
  <c r="AO313" i="1"/>
  <c r="AP313" i="1"/>
  <c r="AQ313" i="1"/>
  <c r="BB313" i="1"/>
  <c r="BC313" i="1" a="1"/>
  <c r="BC313" i="1"/>
  <c r="BD313" i="1" a="1"/>
  <c r="BD313" i="1"/>
  <c r="BE313" i="1"/>
  <c r="BF313" i="1"/>
  <c r="BR313" i="1"/>
  <c r="BS313" i="1"/>
  <c r="A314" i="1"/>
  <c r="C314" i="1"/>
  <c r="G314" i="1"/>
  <c r="M314" i="1" a="1"/>
  <c r="M314" i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M314" i="1"/>
  <c r="AN314" i="1"/>
  <c r="AO314" i="1"/>
  <c r="AP314" i="1"/>
  <c r="AQ314" i="1"/>
  <c r="BB314" i="1"/>
  <c r="BC314" i="1" a="1"/>
  <c r="BC314" i="1"/>
  <c r="BD314" i="1" a="1"/>
  <c r="BD314" i="1"/>
  <c r="BE314" i="1"/>
  <c r="BF314" i="1"/>
  <c r="BR314" i="1"/>
  <c r="BS314" i="1"/>
  <c r="A315" i="1"/>
  <c r="C315" i="1"/>
  <c r="G315" i="1"/>
  <c r="M315" i="1" a="1"/>
  <c r="M315" i="1"/>
  <c r="N315" i="1" a="1"/>
  <c r="N315" i="1"/>
  <c r="R315" i="1"/>
  <c r="S315" i="1" a="1"/>
  <c r="S315" i="1"/>
  <c r="T315" i="1" a="1"/>
  <c r="T315" i="1"/>
  <c r="U315" i="1"/>
  <c r="AI315" i="1"/>
  <c r="AJ315" i="1"/>
  <c r="AK315" i="1"/>
  <c r="AL315" i="1"/>
  <c r="AM315" i="1"/>
  <c r="AN315" i="1"/>
  <c r="AO315" i="1"/>
  <c r="AP315" i="1"/>
  <c r="AQ315" i="1"/>
  <c r="BB315" i="1"/>
  <c r="BC315" i="1" a="1"/>
  <c r="BC315" i="1"/>
  <c r="BD315" i="1" a="1"/>
  <c r="BD315" i="1"/>
  <c r="BE315" i="1"/>
  <c r="BF315" i="1"/>
  <c r="BR315" i="1"/>
  <c r="BS315" i="1"/>
  <c r="A316" i="1"/>
  <c r="C316" i="1"/>
  <c r="G316" i="1"/>
  <c r="M316" i="1" a="1"/>
  <c r="M316" i="1"/>
  <c r="N316" i="1" a="1"/>
  <c r="N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BB316" i="1"/>
  <c r="BC316" i="1" a="1"/>
  <c r="BC316" i="1"/>
  <c r="BD316" i="1" a="1"/>
  <c r="BD316" i="1"/>
  <c r="BE316" i="1"/>
  <c r="BF316" i="1"/>
  <c r="BR316" i="1"/>
  <c r="BS316" i="1"/>
  <c r="A317" i="1"/>
  <c r="C317" i="1"/>
  <c r="G317" i="1"/>
  <c r="M317" i="1" a="1"/>
  <c r="M317" i="1"/>
  <c r="N317" i="1" a="1"/>
  <c r="N317" i="1"/>
  <c r="R317" i="1"/>
  <c r="S317" i="1" a="1"/>
  <c r="S317" i="1"/>
  <c r="T317" i="1" a="1"/>
  <c r="T317" i="1"/>
  <c r="U317" i="1"/>
  <c r="AI317" i="1"/>
  <c r="AJ317" i="1"/>
  <c r="AK317" i="1"/>
  <c r="AL317" i="1"/>
  <c r="AM317" i="1"/>
  <c r="AN317" i="1"/>
  <c r="AO317" i="1"/>
  <c r="AP317" i="1"/>
  <c r="AQ317" i="1"/>
  <c r="BB317" i="1"/>
  <c r="BC317" i="1" a="1"/>
  <c r="BC317" i="1"/>
  <c r="BD317" i="1" a="1"/>
  <c r="BD317" i="1"/>
  <c r="BE317" i="1"/>
  <c r="BF317" i="1"/>
  <c r="BR317" i="1"/>
  <c r="BS317" i="1"/>
  <c r="A318" i="1"/>
  <c r="C318" i="1"/>
  <c r="G318" i="1"/>
  <c r="M318" i="1" a="1"/>
  <c r="M318" i="1"/>
  <c r="N318" i="1" a="1"/>
  <c r="N318" i="1"/>
  <c r="R318" i="1"/>
  <c r="S318" i="1" a="1"/>
  <c r="S318" i="1"/>
  <c r="T318" i="1" a="1"/>
  <c r="T318" i="1"/>
  <c r="U318" i="1"/>
  <c r="AI318" i="1"/>
  <c r="AJ318" i="1"/>
  <c r="AK318" i="1"/>
  <c r="AL318" i="1"/>
  <c r="AM318" i="1"/>
  <c r="AN318" i="1"/>
  <c r="AO318" i="1"/>
  <c r="AP318" i="1"/>
  <c r="AQ318" i="1"/>
  <c r="BB318" i="1"/>
  <c r="BC318" i="1" a="1"/>
  <c r="BC318" i="1"/>
  <c r="BD318" i="1" a="1"/>
  <c r="BD318" i="1"/>
  <c r="BE318" i="1"/>
  <c r="BF318" i="1"/>
  <c r="BR318" i="1"/>
  <c r="BS318" i="1"/>
  <c r="A319" i="1"/>
  <c r="C319" i="1"/>
  <c r="G319" i="1"/>
  <c r="M319" i="1" a="1"/>
  <c r="M319" i="1"/>
  <c r="N319" i="1" a="1"/>
  <c r="N319" i="1"/>
  <c r="R319" i="1"/>
  <c r="S319" i="1" a="1"/>
  <c r="S319" i="1"/>
  <c r="T319" i="1" a="1"/>
  <c r="T319" i="1"/>
  <c r="U319" i="1"/>
  <c r="AI319" i="1"/>
  <c r="AJ319" i="1"/>
  <c r="AK319" i="1"/>
  <c r="AL319" i="1"/>
  <c r="AM319" i="1"/>
  <c r="AN319" i="1"/>
  <c r="AO319" i="1"/>
  <c r="AP319" i="1"/>
  <c r="AQ319" i="1"/>
  <c r="BB319" i="1"/>
  <c r="BC319" i="1" a="1"/>
  <c r="BC319" i="1"/>
  <c r="BD319" i="1" a="1"/>
  <c r="BD319" i="1"/>
  <c r="BE319" i="1"/>
  <c r="BF319" i="1"/>
  <c r="BR319" i="1"/>
  <c r="BS319" i="1"/>
  <c r="A320" i="1"/>
  <c r="C320" i="1"/>
  <c r="G320" i="1"/>
  <c r="M320" i="1" a="1"/>
  <c r="M320" i="1"/>
  <c r="N320" i="1" a="1"/>
  <c r="N320" i="1"/>
  <c r="R320" i="1"/>
  <c r="S320" i="1" a="1"/>
  <c r="S320" i="1"/>
  <c r="T320" i="1" a="1"/>
  <c r="T320" i="1"/>
  <c r="U320" i="1"/>
  <c r="AI320" i="1"/>
  <c r="AJ320" i="1"/>
  <c r="AK320" i="1"/>
  <c r="AL320" i="1"/>
  <c r="AM320" i="1"/>
  <c r="AN320" i="1"/>
  <c r="AO320" i="1"/>
  <c r="AP320" i="1"/>
  <c r="AQ320" i="1"/>
  <c r="BB320" i="1"/>
  <c r="BC320" i="1" a="1"/>
  <c r="BC320" i="1"/>
  <c r="BD320" i="1" a="1"/>
  <c r="BD320" i="1"/>
  <c r="BE320" i="1"/>
  <c r="BF320" i="1"/>
  <c r="BR320" i="1"/>
  <c r="BS320" i="1"/>
  <c r="A321" i="1"/>
  <c r="C321" i="1"/>
  <c r="G321" i="1"/>
  <c r="M321" i="1" a="1"/>
  <c r="M321" i="1"/>
  <c r="N321" i="1" a="1"/>
  <c r="N321" i="1"/>
  <c r="R321" i="1"/>
  <c r="S321" i="1" a="1"/>
  <c r="S321" i="1"/>
  <c r="T321" i="1" a="1"/>
  <c r="T321" i="1"/>
  <c r="U321" i="1"/>
  <c r="AI321" i="1"/>
  <c r="AJ321" i="1"/>
  <c r="AK321" i="1"/>
  <c r="AL321" i="1"/>
  <c r="AM321" i="1"/>
  <c r="AN321" i="1"/>
  <c r="AO321" i="1"/>
  <c r="AP321" i="1"/>
  <c r="AQ321" i="1"/>
  <c r="BB321" i="1"/>
  <c r="BC321" i="1" a="1"/>
  <c r="BC321" i="1"/>
  <c r="BD321" i="1" a="1"/>
  <c r="BD321" i="1"/>
  <c r="BE321" i="1"/>
  <c r="BF321" i="1"/>
  <c r="BR321" i="1"/>
  <c r="BS321" i="1"/>
  <c r="A322" i="1"/>
  <c r="C322" i="1"/>
  <c r="G322" i="1"/>
  <c r="M322" i="1" a="1"/>
  <c r="M322" i="1"/>
  <c r="N322" i="1" a="1"/>
  <c r="N322" i="1"/>
  <c r="R322" i="1"/>
  <c r="S322" i="1" a="1"/>
  <c r="S322" i="1"/>
  <c r="T322" i="1" a="1"/>
  <c r="T322" i="1"/>
  <c r="U322" i="1"/>
  <c r="AI322" i="1"/>
  <c r="AJ322" i="1"/>
  <c r="AK322" i="1"/>
  <c r="AL322" i="1"/>
  <c r="AM322" i="1"/>
  <c r="AN322" i="1"/>
  <c r="AO322" i="1"/>
  <c r="AP322" i="1"/>
  <c r="AQ322" i="1"/>
  <c r="BB322" i="1"/>
  <c r="BC322" i="1" a="1"/>
  <c r="BC322" i="1"/>
  <c r="BD322" i="1" a="1"/>
  <c r="BD322" i="1"/>
  <c r="BE322" i="1"/>
  <c r="BF322" i="1"/>
  <c r="BR322" i="1"/>
  <c r="BS322" i="1"/>
  <c r="A323" i="1"/>
  <c r="C323" i="1"/>
  <c r="G323" i="1"/>
  <c r="M323" i="1" a="1"/>
  <c r="M323" i="1"/>
  <c r="N323" i="1" a="1"/>
  <c r="N323" i="1"/>
  <c r="R323" i="1"/>
  <c r="S323" i="1" a="1"/>
  <c r="S323" i="1"/>
  <c r="T323" i="1" a="1"/>
  <c r="T323" i="1"/>
  <c r="U323" i="1"/>
  <c r="AI323" i="1"/>
  <c r="AJ323" i="1"/>
  <c r="AK323" i="1"/>
  <c r="AL323" i="1"/>
  <c r="AM323" i="1"/>
  <c r="AN323" i="1"/>
  <c r="AO323" i="1"/>
  <c r="AP323" i="1"/>
  <c r="AQ323" i="1"/>
  <c r="BB323" i="1"/>
  <c r="BC323" i="1" a="1"/>
  <c r="BC323" i="1"/>
  <c r="BD323" i="1" a="1"/>
  <c r="BD323" i="1"/>
  <c r="BE323" i="1"/>
  <c r="BF323" i="1"/>
  <c r="BR323" i="1"/>
  <c r="BS323" i="1"/>
  <c r="A324" i="1"/>
  <c r="C324" i="1"/>
  <c r="G324" i="1"/>
  <c r="M324" i="1" a="1"/>
  <c r="M324" i="1"/>
  <c r="N324" i="1" a="1"/>
  <c r="N324" i="1"/>
  <c r="R324" i="1"/>
  <c r="S324" i="1" a="1"/>
  <c r="S324" i="1"/>
  <c r="T324" i="1" a="1"/>
  <c r="T324" i="1"/>
  <c r="U324" i="1"/>
  <c r="AI324" i="1"/>
  <c r="AJ324" i="1"/>
  <c r="AK324" i="1"/>
  <c r="AL324" i="1"/>
  <c r="AM324" i="1"/>
  <c r="AN324" i="1"/>
  <c r="AO324" i="1"/>
  <c r="AP324" i="1"/>
  <c r="AQ324" i="1"/>
  <c r="BB324" i="1"/>
  <c r="BC324" i="1" a="1"/>
  <c r="BC324" i="1"/>
  <c r="BD324" i="1" a="1"/>
  <c r="BD324" i="1"/>
  <c r="BE324" i="1"/>
  <c r="BF324" i="1"/>
  <c r="BR324" i="1"/>
  <c r="BS324" i="1"/>
  <c r="A325" i="1"/>
  <c r="C325" i="1"/>
  <c r="G325" i="1"/>
  <c r="M325" i="1" a="1"/>
  <c r="M325" i="1"/>
  <c r="N325" i="1" a="1"/>
  <c r="N325" i="1"/>
  <c r="R325" i="1"/>
  <c r="S325" i="1" a="1"/>
  <c r="S325" i="1"/>
  <c r="T325" i="1" a="1"/>
  <c r="T325" i="1"/>
  <c r="U325" i="1"/>
  <c r="AI325" i="1"/>
  <c r="AJ325" i="1"/>
  <c r="AK325" i="1"/>
  <c r="AL325" i="1"/>
  <c r="AM325" i="1"/>
  <c r="AN325" i="1"/>
  <c r="AO325" i="1"/>
  <c r="AP325" i="1"/>
  <c r="AQ325" i="1"/>
  <c r="BB325" i="1"/>
  <c r="BC325" i="1" a="1"/>
  <c r="BC325" i="1"/>
  <c r="BD325" i="1" a="1"/>
  <c r="BD325" i="1"/>
  <c r="BE325" i="1"/>
  <c r="BF325" i="1"/>
  <c r="BR325" i="1"/>
  <c r="BS325" i="1"/>
  <c r="A326" i="1"/>
  <c r="C326" i="1"/>
  <c r="G326" i="1"/>
  <c r="M326" i="1" a="1"/>
  <c r="M326" i="1"/>
  <c r="N326" i="1" a="1"/>
  <c r="N326" i="1"/>
  <c r="R326" i="1"/>
  <c r="S326" i="1" a="1"/>
  <c r="S326" i="1"/>
  <c r="T326" i="1" a="1"/>
  <c r="T326" i="1"/>
  <c r="U326" i="1"/>
  <c r="AI326" i="1"/>
  <c r="AJ326" i="1"/>
  <c r="AK326" i="1"/>
  <c r="AL326" i="1"/>
  <c r="AM326" i="1"/>
  <c r="AN326" i="1"/>
  <c r="AO326" i="1"/>
  <c r="AP326" i="1"/>
  <c r="AQ326" i="1"/>
  <c r="BB326" i="1"/>
  <c r="BC326" i="1" a="1"/>
  <c r="BC326" i="1"/>
  <c r="BD326" i="1" a="1"/>
  <c r="BD326" i="1"/>
  <c r="BE326" i="1"/>
  <c r="BF326" i="1"/>
  <c r="BR326" i="1"/>
  <c r="BS326" i="1"/>
  <c r="A327" i="1"/>
  <c r="C327" i="1"/>
  <c r="G327" i="1"/>
  <c r="M327" i="1" a="1"/>
  <c r="M327" i="1"/>
  <c r="N327" i="1" a="1"/>
  <c r="N327" i="1"/>
  <c r="R327" i="1"/>
  <c r="S327" i="1" a="1"/>
  <c r="S327" i="1"/>
  <c r="T327" i="1" a="1"/>
  <c r="T327" i="1"/>
  <c r="U327" i="1"/>
  <c r="AI327" i="1"/>
  <c r="AJ327" i="1"/>
  <c r="AK327" i="1"/>
  <c r="AL327" i="1"/>
  <c r="AM327" i="1"/>
  <c r="AN327" i="1"/>
  <c r="AO327" i="1"/>
  <c r="AP327" i="1"/>
  <c r="AQ327" i="1"/>
  <c r="BB327" i="1"/>
  <c r="BC327" i="1" a="1"/>
  <c r="BC327" i="1"/>
  <c r="BD327" i="1" a="1"/>
  <c r="BD327" i="1"/>
  <c r="BE327" i="1"/>
  <c r="BF327" i="1"/>
  <c r="BR327" i="1"/>
  <c r="BS327" i="1"/>
  <c r="A328" i="1"/>
  <c r="C328" i="1"/>
  <c r="G328" i="1"/>
  <c r="M328" i="1" a="1"/>
  <c r="M328" i="1"/>
  <c r="N328" i="1" a="1"/>
  <c r="N328" i="1"/>
  <c r="R328" i="1"/>
  <c r="S328" i="1" a="1"/>
  <c r="S328" i="1"/>
  <c r="T328" i="1" a="1"/>
  <c r="T328" i="1"/>
  <c r="U328" i="1"/>
  <c r="AI328" i="1"/>
  <c r="AJ328" i="1"/>
  <c r="AK328" i="1"/>
  <c r="AL328" i="1"/>
  <c r="AM328" i="1"/>
  <c r="AN328" i="1"/>
  <c r="AO328" i="1"/>
  <c r="AP328" i="1"/>
  <c r="AQ328" i="1"/>
  <c r="BB328" i="1"/>
  <c r="BC328" i="1" a="1"/>
  <c r="BC328" i="1"/>
  <c r="BD328" i="1" a="1"/>
  <c r="BD328" i="1"/>
  <c r="BE328" i="1"/>
  <c r="BF328" i="1"/>
  <c r="BR328" i="1"/>
  <c r="BS328" i="1"/>
  <c r="A329" i="1"/>
  <c r="C329" i="1"/>
  <c r="G329" i="1"/>
  <c r="M329" i="1" a="1"/>
  <c r="M329" i="1"/>
  <c r="N329" i="1" a="1"/>
  <c r="N329" i="1"/>
  <c r="R329" i="1"/>
  <c r="S329" i="1" a="1"/>
  <c r="S329" i="1"/>
  <c r="T329" i="1" a="1"/>
  <c r="T329" i="1"/>
  <c r="U329" i="1"/>
  <c r="AI329" i="1"/>
  <c r="AJ329" i="1"/>
  <c r="AK329" i="1"/>
  <c r="AL329" i="1"/>
  <c r="AM329" i="1"/>
  <c r="AN329" i="1"/>
  <c r="AO329" i="1"/>
  <c r="AP329" i="1"/>
  <c r="AQ329" i="1"/>
  <c r="BB329" i="1"/>
  <c r="BC329" i="1" a="1"/>
  <c r="BC329" i="1"/>
  <c r="BD329" i="1" a="1"/>
  <c r="BD329" i="1"/>
  <c r="BE329" i="1"/>
  <c r="BF329" i="1"/>
  <c r="BR329" i="1"/>
  <c r="BS329" i="1"/>
  <c r="A330" i="1"/>
  <c r="C330" i="1"/>
  <c r="G330" i="1"/>
  <c r="M330" i="1" a="1"/>
  <c r="M330" i="1"/>
  <c r="N330" i="1" a="1"/>
  <c r="N330" i="1"/>
  <c r="R330" i="1"/>
  <c r="S330" i="1" a="1"/>
  <c r="S330" i="1"/>
  <c r="T330" i="1" a="1"/>
  <c r="T330" i="1"/>
  <c r="U330" i="1"/>
  <c r="AI330" i="1"/>
  <c r="AJ330" i="1"/>
  <c r="AK330" i="1"/>
  <c r="AL330" i="1"/>
  <c r="AM330" i="1"/>
  <c r="AN330" i="1"/>
  <c r="AO330" i="1"/>
  <c r="AP330" i="1"/>
  <c r="AQ330" i="1"/>
  <c r="BB330" i="1"/>
  <c r="BC330" i="1" a="1"/>
  <c r="BC330" i="1"/>
  <c r="BD330" i="1" a="1"/>
  <c r="BD330" i="1"/>
  <c r="BE330" i="1"/>
  <c r="BF330" i="1"/>
  <c r="BR330" i="1"/>
  <c r="BS330" i="1"/>
  <c r="A331" i="1"/>
  <c r="C331" i="1"/>
  <c r="G331" i="1"/>
  <c r="M331" i="1" a="1"/>
  <c r="M331" i="1"/>
  <c r="N331" i="1" a="1"/>
  <c r="N331" i="1"/>
  <c r="R331" i="1"/>
  <c r="S331" i="1" a="1"/>
  <c r="S331" i="1"/>
  <c r="T331" i="1" a="1"/>
  <c r="T331" i="1"/>
  <c r="U331" i="1"/>
  <c r="AI331" i="1"/>
  <c r="AJ331" i="1"/>
  <c r="AK331" i="1"/>
  <c r="AL331" i="1"/>
  <c r="AM331" i="1"/>
  <c r="AN331" i="1"/>
  <c r="AO331" i="1"/>
  <c r="AP331" i="1"/>
  <c r="AQ331" i="1"/>
  <c r="BB331" i="1"/>
  <c r="BC331" i="1" a="1"/>
  <c r="BC331" i="1"/>
  <c r="BD331" i="1" a="1"/>
  <c r="BD331" i="1"/>
  <c r="BE331" i="1"/>
  <c r="BF331" i="1"/>
  <c r="BR331" i="1"/>
  <c r="BS331" i="1"/>
  <c r="A332" i="1"/>
  <c r="C332" i="1"/>
  <c r="G332" i="1"/>
  <c r="M332" i="1" a="1"/>
  <c r="M332" i="1"/>
  <c r="N332" i="1" a="1"/>
  <c r="N332" i="1"/>
  <c r="R332" i="1"/>
  <c r="S332" i="1" a="1"/>
  <c r="S332" i="1"/>
  <c r="T332" i="1" a="1"/>
  <c r="T332" i="1"/>
  <c r="U332" i="1"/>
  <c r="AI332" i="1"/>
  <c r="AJ332" i="1"/>
  <c r="AK332" i="1"/>
  <c r="AL332" i="1"/>
  <c r="AM332" i="1"/>
  <c r="AN332" i="1"/>
  <c r="AO332" i="1"/>
  <c r="AP332" i="1"/>
  <c r="AQ332" i="1"/>
  <c r="BB332" i="1"/>
  <c r="BC332" i="1" a="1"/>
  <c r="BC332" i="1"/>
  <c r="BD332" i="1" a="1"/>
  <c r="BD332" i="1"/>
  <c r="BE332" i="1"/>
  <c r="BF332" i="1"/>
  <c r="BR332" i="1"/>
  <c r="BS332" i="1"/>
  <c r="A333" i="1"/>
  <c r="C333" i="1"/>
  <c r="G333" i="1"/>
  <c r="M333" i="1" a="1"/>
  <c r="M333" i="1"/>
  <c r="N333" i="1" a="1"/>
  <c r="N333" i="1"/>
  <c r="R333" i="1"/>
  <c r="S333" i="1" a="1"/>
  <c r="S333" i="1"/>
  <c r="T333" i="1" a="1"/>
  <c r="T333" i="1"/>
  <c r="U333" i="1"/>
  <c r="AI333" i="1"/>
  <c r="AJ333" i="1"/>
  <c r="AK333" i="1"/>
  <c r="AL333" i="1"/>
  <c r="AM333" i="1"/>
  <c r="AN333" i="1"/>
  <c r="AO333" i="1"/>
  <c r="AP333" i="1"/>
  <c r="AQ333" i="1"/>
  <c r="BB333" i="1"/>
  <c r="BC333" i="1" a="1"/>
  <c r="BC333" i="1"/>
  <c r="BD333" i="1" a="1"/>
  <c r="BD333" i="1"/>
  <c r="BE333" i="1"/>
  <c r="BF333" i="1"/>
  <c r="BR333" i="1"/>
  <c r="BS333" i="1"/>
  <c r="A334" i="1"/>
  <c r="C334" i="1"/>
  <c r="G334" i="1"/>
  <c r="M334" i="1" a="1"/>
  <c r="M334" i="1"/>
  <c r="N334" i="1" a="1"/>
  <c r="N334" i="1"/>
  <c r="R334" i="1"/>
  <c r="S334" i="1" a="1"/>
  <c r="S334" i="1" s="1"/>
  <c r="D332" i="12" s="1"/>
  <c r="T334" i="1" a="1"/>
  <c r="T334" i="1"/>
  <c r="U334" i="1"/>
  <c r="AI334" i="1"/>
  <c r="AJ334" i="1"/>
  <c r="AK334" i="1"/>
  <c r="AL334" i="1"/>
  <c r="AM334" i="1"/>
  <c r="AN334" i="1"/>
  <c r="AO334" i="1"/>
  <c r="BE334" i="1" s="1"/>
  <c r="AP334" i="1"/>
  <c r="AQ334" i="1"/>
  <c r="BB334" i="1"/>
  <c r="BC334" i="1" a="1"/>
  <c r="BC334" i="1" s="1"/>
  <c r="BD334" i="1" a="1"/>
  <c r="BD334" i="1" s="1"/>
  <c r="BF334" i="1"/>
  <c r="BR334" i="1"/>
  <c r="BS334" i="1"/>
  <c r="A335" i="1"/>
  <c r="C335" i="1"/>
  <c r="G335" i="1"/>
  <c r="M335" i="1" a="1"/>
  <c r="M335" i="1" s="1"/>
  <c r="N335" i="1" a="1"/>
  <c r="N335" i="1"/>
  <c r="R335" i="1"/>
  <c r="S335" i="1" a="1"/>
  <c r="S335" i="1"/>
  <c r="T335" i="1" a="1"/>
  <c r="T335" i="1" s="1"/>
  <c r="E333" i="12" s="1"/>
  <c r="U335" i="1"/>
  <c r="AI335" i="1"/>
  <c r="AJ335" i="1"/>
  <c r="AK335" i="1"/>
  <c r="AL335" i="1"/>
  <c r="AN335" i="1"/>
  <c r="AO335" i="1"/>
  <c r="AP335" i="1"/>
  <c r="AQ335" i="1"/>
  <c r="BB335" i="1"/>
  <c r="BC335" i="1" a="1"/>
  <c r="BC335" i="1" s="1"/>
  <c r="BD335" i="1" a="1"/>
  <c r="BD335" i="1" s="1"/>
  <c r="BE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AJ336" i="1"/>
  <c r="AK336" i="1"/>
  <c r="AL336" i="1"/>
  <c r="AO336" i="1"/>
  <c r="BD336" i="1" s="1" a="1"/>
  <c r="BD336" i="1" s="1"/>
  <c r="AP336" i="1"/>
  <c r="AQ336" i="1"/>
  <c r="BB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E279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E289" i="12" s="1"/>
  <c r="U291" i="1"/>
  <c r="AI291" i="1"/>
  <c r="BB291" i="1" s="1"/>
  <c r="AJ291" i="1"/>
  <c r="AK291" i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E2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L333" i="12"/>
  <c r="L321" i="12"/>
  <c r="K321" i="12"/>
  <c r="L320" i="12"/>
  <c r="K320" i="12"/>
  <c r="L319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L311" i="12"/>
  <c r="K311" i="12"/>
  <c r="L310" i="12"/>
  <c r="K310" i="12"/>
  <c r="L309" i="12"/>
  <c r="L308" i="12"/>
  <c r="K308" i="12"/>
  <c r="L307" i="12"/>
  <c r="K307" i="12"/>
  <c r="K306" i="12"/>
  <c r="L327" i="12"/>
  <c r="K327" i="12"/>
  <c r="K326" i="12"/>
  <c r="L329" i="12"/>
  <c r="K329" i="12"/>
  <c r="L276" i="12"/>
  <c r="K276" i="12"/>
  <c r="L302" i="12"/>
  <c r="K302" i="12"/>
  <c r="L301" i="12"/>
  <c r="K301" i="12"/>
  <c r="L300" i="12"/>
  <c r="K300" i="12"/>
  <c r="L299" i="12"/>
  <c r="K298" i="12"/>
  <c r="K296" i="12"/>
  <c r="L303" i="12"/>
  <c r="K303" i="12"/>
  <c r="L288" i="12"/>
  <c r="K287" i="12"/>
  <c r="L285" i="12"/>
  <c r="L281" i="12"/>
  <c r="K281" i="12"/>
  <c r="L282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84" i="12"/>
  <c r="D282" i="12"/>
  <c r="E236" i="12"/>
  <c r="D236" i="12"/>
  <c r="E189" i="12"/>
  <c r="D189" i="12"/>
  <c r="E234" i="12"/>
  <c r="D234" i="12"/>
  <c r="E182" i="12"/>
  <c r="D182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D308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33" i="12"/>
  <c r="E332" i="12"/>
  <c r="E331" i="12"/>
  <c r="E330" i="12"/>
  <c r="D330" i="12"/>
  <c r="E329" i="12"/>
  <c r="D329" i="12"/>
  <c r="E328" i="12"/>
  <c r="D328" i="12"/>
  <c r="E327" i="12"/>
  <c r="D327" i="12"/>
  <c r="E326" i="12"/>
  <c r="D326" i="12"/>
  <c r="E325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E294" i="12"/>
  <c r="D294" i="12"/>
  <c r="D292" i="12"/>
  <c r="D289" i="12"/>
  <c r="E288" i="12"/>
  <c r="D287" i="12"/>
  <c r="D285" i="12"/>
  <c r="E283" i="12"/>
  <c r="E280" i="12"/>
  <c r="D279" i="12"/>
  <c r="E278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E269" i="12"/>
  <c r="D269" i="12"/>
  <c r="D268" i="12"/>
  <c r="E267" i="12"/>
  <c r="D267" i="12"/>
  <c r="E266" i="12"/>
  <c r="D266" i="12"/>
  <c r="E265" i="12"/>
  <c r="D265" i="12"/>
  <c r="E264" i="12"/>
  <c r="D264" i="12"/>
  <c r="D263" i="12"/>
  <c r="E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M104" i="11"/>
  <c r="K106" i="11"/>
  <c r="K12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K248" i="11"/>
  <c r="M248" i="11"/>
  <c r="K249" i="11"/>
  <c r="M249" i="11"/>
  <c r="M250" i="11"/>
  <c r="K251" i="11"/>
  <c r="M251" i="11"/>
  <c r="K252" i="11"/>
  <c r="M252" i="11"/>
  <c r="M253" i="11"/>
  <c r="K254" i="11"/>
  <c r="M254" i="11"/>
  <c r="K255" i="11"/>
  <c r="M255" i="11"/>
  <c r="K256" i="11"/>
  <c r="M256" i="11"/>
  <c r="K257" i="11"/>
  <c r="K258" i="11"/>
  <c r="M258" i="11"/>
  <c r="K259" i="11"/>
  <c r="M259" i="11"/>
  <c r="K260" i="11"/>
  <c r="M260" i="11"/>
  <c r="K261" i="11"/>
  <c r="M261" i="11"/>
  <c r="M262" i="11"/>
  <c r="K263" i="11"/>
  <c r="M263" i="11"/>
  <c r="K264" i="11"/>
  <c r="M264" i="11"/>
  <c r="K265" i="11"/>
  <c r="M265" i="11"/>
  <c r="K266" i="11"/>
  <c r="K267" i="11"/>
  <c r="M267" i="11"/>
  <c r="K268" i="11"/>
  <c r="M268" i="11"/>
  <c r="K269" i="11"/>
  <c r="M269" i="11"/>
  <c r="K270" i="11"/>
  <c r="M270" i="11"/>
  <c r="M271" i="11"/>
  <c r="K272" i="11"/>
  <c r="M272" i="11"/>
  <c r="K273" i="11"/>
  <c r="M273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M282" i="11"/>
  <c r="M283" i="11"/>
  <c r="M285" i="11"/>
  <c r="K286" i="11"/>
  <c r="M288" i="11"/>
  <c r="K289" i="11"/>
  <c r="M289" i="11"/>
  <c r="K290" i="11"/>
  <c r="K292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3" i="1" l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15" i="12" l="1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<sst xmlns="http://schemas.openxmlformats.org/spreadsheetml/2006/main" count="4707" uniqueCount="1337">
  <si>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</si>
  <si>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</si>
  <si>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</si>
  <si>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</si>
  <si>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</si>
  <si>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</si>
  <si>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</si>
  <si>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</si>
  <si>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</si>
  <si>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</si>
  <si>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</si>
  <si>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</si>
  <si>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</si>
  <si>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</si>
  <si>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</si>
  <si>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</si>
  <si>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</si>
  <si>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</si>
  <si>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</si>
  <si>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</si>
  <si>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</si>
  <si>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</si>
  <si>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</si>
  <si>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</si>
  <si>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</si>
  <si>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</si>
  <si>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</si>
  <si>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</si>
  <si>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</si>
  <si>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</si>
  <si>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</si>
  <si>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</si>
  <si>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</si>
  <si>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</si>
  <si>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</si>
  <si>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</si>
  <si>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</si>
  <si>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</si>
  <si>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</si>
  <si>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</si>
  <si>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</si>
  <si>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</si>
  <si>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</si>
  <si>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</si>
  <si>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</si>
  <si>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</si>
  <si>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</si>
  <si>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</si>
  <si>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</si>
  <si>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</si>
  <si>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</si>
  <si>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</si>
  <si>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</si>
  <si>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</si>
  <si>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</si>
  <si>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</si>
  <si>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</si>
  <si>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</si>
  <si>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</si>
  <si>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</si>
  <si>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</si>
  <si>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</si>
  <si>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</si>
  <si>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</si>
  <si>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</si>
  <si>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</si>
  <si>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</si>
  <si>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</si>
  <si>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</si>
  <si>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</si>
  <si>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</si>
  <si>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</si>
  <si>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</si>
  <si>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</si>
  <si>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</si>
  <si>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</si>
  <si>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</si>
  <si>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</si>
  <si>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</si>
  <si>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</si>
  <si>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</si>
  <si>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</si>
  <si>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</si>
  <si>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</si>
  <si>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</si>
  <si>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</si>
  <si>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</si>
  <si>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</si>
  <si>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</si>
  <si>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</si>
  <si>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</si>
  <si>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</si>
  <si>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</si>
  <si>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</si>
  <si>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</si>
  <si>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</si>
  <si>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</si>
  <si>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</si>
  <si>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</si>
  <si>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</si>
  <si>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</si>
  <si>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</si>
  <si>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</si>
  <si>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</si>
  <si>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</si>
  <si>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</si>
  <si>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</si>
  <si>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</si>
  <si>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</si>
  <si>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</si>
  <si>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</si>
  <si>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</si>
  <si>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</si>
  <si>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</si>
  <si>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</si>
  <si>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</si>
  <si>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</si>
  <si>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</si>
  <si>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</si>
  <si>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</si>
  <si>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</si>
  <si>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</si>
  <si>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</si>
  <si>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</si>
  <si>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</si>
  <si>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</si>
  <si>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</si>
  <si>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</si>
  <si>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</si>
  <si>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</si>
  <si>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</si>
  <si>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</si>
  <si>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</si>
  <si>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</si>
  <si>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</si>
  <si>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</si>
  <si>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</si>
  <si>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</si>
  <si>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</si>
  <si>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</si>
  <si>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</si>
  <si>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</si>
  <si>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</si>
  <si>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</si>
  <si>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</si>
  <si>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</si>
  <si>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</si>
  <si>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</si>
  <si>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</si>
  <si>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</si>
  <si>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</si>
  <si>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</si>
  <si>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</si>
  <si>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</si>
  <si>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</si>
  <si>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</si>
  <si>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</si>
  <si>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</si>
  <si>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</si>
  <si>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</si>
  <si>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</si>
  <si>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</si>
  <si>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</si>
  <si>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</si>
  <si>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</si>
  <si>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</si>
  <si>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</si>
  <si>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</si>
  <si>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</si>
  <si>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</si>
  <si>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</si>
  <si>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</si>
  <si>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</si>
  <si>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</si>
  <si>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</si>
  <si>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</si>
  <si>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</si>
  <si>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</si>
  <si>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</si>
  <si>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</si>
  <si>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</si>
  <si>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</si>
  <si>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</si>
  <si>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</si>
  <si>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</si>
  <si>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</si>
  <si>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</si>
  <si>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</si>
  <si>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</si>
  <si>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</si>
  <si>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</si>
  <si>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</si>
  <si>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</si>
  <si>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</si>
  <si>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</si>
  <si>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</si>
  <si>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</si>
  <si>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</si>
  <si>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</si>
  <si>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</si>
  <si>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</si>
  <si>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</si>
  <si>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</si>
  <si>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</si>
  <si>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</si>
  <si>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</si>
  <si>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</si>
  <si>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</si>
  <si>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</si>
  <si>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</si>
  <si>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</si>
  <si>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</si>
  <si>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</si>
  <si>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</si>
  <si>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</si>
  <si>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</si>
  <si>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</si>
  <si>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</si>
  <si>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</si>
  <si>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</si>
  <si>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</si>
  <si>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</si>
  <si>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</si>
  <si>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</si>
  <si>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</si>
  <si>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</si>
  <si>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</si>
  <si>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</si>
  <si>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</si>
  <si>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</si>
  <si>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</si>
  <si>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</si>
  <si>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</si>
  <si>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</si>
  <si>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</si>
  <si>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</si>
  <si>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</si>
  <si>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</si>
  <si>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</si>
  <si>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</si>
  <si>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</si>
  <si>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</si>
  <si>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</si>
  <si>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</si>
  <si>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</si>
  <si>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</si>
  <si>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</si>
  <si>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</si>
  <si>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</si>
  <si>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</si>
  <si>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</si>
  <si>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</si>
  <si>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</si>
  <si>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</si>
  <si>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</si>
  <si>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</si>
  <si>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</si>
  <si>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</si>
  <si>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</si>
  <si>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</si>
  <si>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</si>
  <si>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</si>
  <si>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</si>
  <si>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</si>
  <si>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</si>
  <si>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</si>
  <si>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</si>
  <si>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</si>
  <si>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</si>
  <si>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</si>
  <si>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</si>
  <si>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</si>
  <si>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</si>
  <si>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</si>
  <si>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</si>
  <si>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</si>
  <si>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</si>
  <si>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</si>
  <si>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</si>
  <si>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</si>
  <si>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</si>
  <si>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</si>
  <si>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</si>
  <si>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</si>
  <si>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</si>
  <si>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</si>
  <si>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</si>
  <si>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</si>
  <si>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</si>
  <si>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</si>
  <si>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</si>
  <si>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</si>
  <si>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</si>
  <si>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</si>
  <si>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</si>
  <si>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</si>
  <si>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</si>
  <si>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</si>
  <si>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</si>
  <si>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</si>
  <si>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</si>
  <si>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</si>
  <si>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</si>
  <si>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</si>
  <si>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</si>
  <si>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</si>
  <si>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</si>
  <si>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</si>
  <si>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</si>
  <si>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</si>
  <si>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</si>
  <si>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</si>
  <si>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</si>
  <si>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</si>
  <si>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</si>
  <si>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</si>
  <si>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</si>
  <si>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</si>
  <si>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</si>
  <si>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</si>
  <si>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</si>
  <si>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</si>
  <si>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</si>
  <si>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</si>
  <si>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</si>
  <si>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</si>
  <si>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</si>
  <si>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</si>
  <si>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</si>
  <si>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</si>
  <si>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</si>
  <si>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</si>
  <si>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</si>
  <si>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</si>
  <si>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</si>
  <si>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</si>
  <si>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</si>
  <si>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</si>
  <si>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</si>
  <si>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</si>
  <si>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</si>
  <si>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</si>
  <si>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</si>
  <si>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</si>
  <si>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</si>
  <si>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</si>
  <si>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</si>
  <si>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</si>
  <si>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</si>
  <si>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</si>
  <si>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</si>
  <si>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</si>
  <si>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</si>
  <si>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</si>
  <si>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</si>
  <si>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</si>
  <si>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</si>
  <si>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</si>
  <si>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</si>
  <si>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</si>
  <si>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</si>
  <si>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</si>
  <si>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</si>
  <si>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</si>
  <si>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</si>
  <si>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</si>
  <si>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</si>
  <si>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</si>
  <si>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</si>
  <si>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</si>
  <si>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</si>
  <si>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</si>
  <si>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</si>
  <si>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</si>
  <si>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</si>
  <si>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</si>
  <si>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</si>
  <si>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</si>
  <si>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</si>
  <si>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</si>
  <si>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</si>
  <si>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</si>
  <si>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</si>
  <si>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</si>
  <si>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</si>
  <si>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</si>
  <si>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</si>
  <si>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</si>
  <si>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</si>
  <si>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</si>
  <si>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</si>
  <si>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</si>
  <si>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</si>
  <si>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</si>
  <si>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</si>
  <si>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</si>
  <si>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</si>
  <si>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</si>
  <si>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</si>
  <si>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</si>
  <si>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</si>
  <si>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</si>
  <si>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</si>
  <si>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</si>
  <si>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</si>
  <si>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</si>
  <si>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</si>
  <si>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</si>
  <si>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</si>
  <si>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</si>
  <si>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</si>
  <si>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</si>
  <si>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</si>
  <si>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</si>
  <si>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</si>
  <si>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</si>
  <si>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</si>
  <si>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</si>
  <si>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</si>
  <si>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</si>
  <si>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</si>
  <si>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</si>
  <si>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</si>
  <si>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</si>
  <si>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</si>
  <si>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</si>
  <si>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</si>
  <si>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</si>
  <si>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</si>
  <si>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</si>
  <si>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</si>
  <si>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</si>
  <si>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</si>
  <si>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</si>
  <si>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</si>
  <si>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</si>
  <si>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</si>
  <si>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</si>
  <si>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</si>
  <si>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</si>
  <si>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</si>
  <si>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</si>
  <si>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</si>
  <si>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</si>
  <si>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</si>
  <si>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</si>
  <si>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</si>
  <si>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</si>
  <si>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</si>
  <si>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</si>
  <si>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</si>
  <si>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</si>
  <si>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</si>
  <si>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</si>
  <si>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</si>
  <si>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</si>
  <si>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</si>
  <si>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</si>
  <si>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</si>
  <si>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</si>
  <si>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</si>
  <si>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</si>
  <si>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</si>
  <si>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</si>
  <si>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</si>
  <si>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</si>
  <si>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</si>
  <si>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</si>
  <si>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</si>
  <si>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</si>
  <si>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</si>
  <si>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</si>
  <si>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</si>
  <si>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</si>
  <si>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</si>
  <si>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</si>
  <si>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</si>
  <si>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</si>
  <si>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</si>
  <si>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</si>
  <si>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</si>
  <si>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</si>
  <si>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</si>
  <si>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</si>
  <si>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</si>
  <si>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</si>
  <si>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</si>
  <si>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</si>
  <si>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</si>
  <si>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</si>
  <si>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</si>
  <si>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</si>
  <si>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</si>
  <si>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</si>
  <si>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</si>
  <si>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</si>
  <si>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</si>
  <si>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</si>
  <si>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</si>
  <si>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</si>
  <si>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</si>
  <si>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</si>
  <si>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</si>
  <si>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</si>
  <si>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</si>
  <si>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</si>
  <si>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</si>
  <si>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</si>
  <si>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</si>
  <si>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</si>
  <si>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</si>
  <si>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</si>
  <si>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</si>
  <si>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</si>
  <si>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</si>
  <si>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</si>
  <si>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</si>
  <si>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</si>
  <si>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</si>
  <si>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</si>
  <si>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</si>
  <si>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</si>
  <si>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</si>
  <si>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</si>
  <si>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</si>
  <si>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</si>
  <si>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</si>
  <si>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</si>
  <si>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</si>
  <si>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</si>
  <si>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</si>
  <si>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</si>
  <si>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</si>
  <si>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</si>
  <si>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</si>
  <si>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</si>
  <si>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</si>
  <si>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</si>
  <si>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</si>
  <si>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</si>
  <si>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</si>
  <si>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</si>
  <si>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</si>
  <si>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</si>
  <si>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</si>
  <si>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</si>
  <si>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</si>
  <si>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</si>
  <si>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</si>
  <si>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</si>
  <si>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</si>
  <si>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</si>
  <si>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</si>
  <si>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</si>
  <si>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</si>
  <si>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</si>
  <si>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</si>
  <si>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</si>
  <si>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</si>
  <si>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</si>
  <si>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</si>
  <si>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</si>
  <si>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</si>
  <si>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</si>
  <si>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</si>
  <si>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</si>
  <si>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</si>
  <si>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</si>
  <si>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</si>
  <si>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</si>
  <si>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</si>
  <si>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</si>
  <si>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</si>
  <si>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</si>
  <si>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</si>
  <si>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</si>
  <si>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</si>
  <si>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</si>
  <si>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</si>
  <si>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</si>
  <si>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</si>
  <si>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</si>
  <si>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</si>
  <si>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</si>
  <si>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</si>
  <si>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</si>
  <si>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</si>
  <si>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</si>
  <si>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</si>
  <si>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</si>
  <si>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</si>
  <si>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</si>
  <si>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</si>
  <si>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</si>
  <si>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</si>
  <si>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</si>
  <si>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</si>
  <si>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</si>
  <si>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</si>
  <si>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</si>
  <si>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</si>
  <si>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</si>
  <si>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</si>
  <si>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</si>
  <si>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</si>
  <si>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</si>
  <si>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</si>
  <si>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</si>
  <si>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</si>
  <si>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</si>
  <si>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</si>
  <si>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</si>
  <si>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</si>
  <si>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</si>
  <si>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</si>
  <si>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</si>
  <si>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</si>
  <si>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</si>
  <si>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</si>
  <si>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</si>
  <si>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</si>
  <si>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</si>
  <si>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</si>
  <si>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</si>
  <si>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</si>
  <si>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</si>
  <si>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</si>
  <si>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</si>
  <si>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</si>
  <si>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</si>
  <si>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</si>
  <si>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</si>
  <si>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</si>
  <si>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</si>
  <si>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</si>
  <si>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</si>
  <si>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</si>
  <si>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</si>
  <si>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</si>
  <si>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</si>
  <si>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</si>
  <si>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</si>
  <si>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</si>
  <si>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</si>
  <si>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</si>
  <si>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</si>
  <si>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</si>
  <si>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</si>
  <si>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</si>
  <si>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</si>
  <si>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</si>
  <si>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</si>
  <si>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</si>
  <si>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</si>
  <si>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</si>
  <si>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</si>
  <si>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</si>
  <si>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</si>
  <si>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</si>
  <si>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</si>
  <si>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</si>
  <si>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</si>
  <si>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</si>
  <si>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</si>
  <si>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</si>
  <si>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</si>
  <si>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</si>
  <si>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</si>
  <si>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</si>
  <si>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</si>
  <si>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</si>
  <si>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</si>
  <si>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</si>
  <si>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</si>
  <si>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</si>
  <si>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</si>
  <si>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</si>
  <si>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</si>
  <si>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</si>
  <si>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</si>
  <si>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</si>
  <si>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</si>
  <si>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</si>
  <si>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</si>
  <si>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</si>
  <si>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</si>
  <si>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</si>
  <si>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</si>
  <si>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</si>
  <si>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</si>
  <si>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</si>
  <si>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</si>
  <si>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</si>
  <si>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</si>
  <si>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</si>
  <si>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</si>
  <si>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</si>
  <si>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</si>
  <si>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</si>
  <si>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</si>
  <si>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</si>
  <si>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</si>
  <si>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</si>
  <si>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</si>
  <si>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</si>
  <si>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</si>
  <si>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</si>
  <si>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</si>
  <si>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</si>
  <si>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</si>
  <si>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</si>
  <si>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</si>
  <si>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</si>
  <si>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</si>
  <si>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</si>
  <si>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</si>
  <si>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</si>
  <si>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</si>
  <si>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</si>
  <si>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</si>
  <si>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</si>
  <si>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</si>
  <si>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</si>
  <si>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</si>
  <si>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</si>
  <si>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</si>
  <si>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</si>
  <si>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</si>
  <si>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</si>
  <si>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</si>
  <si>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</si>
  <si>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</si>
  <si>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</si>
  <si>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</si>
  <si>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</si>
  <si>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</si>
  <si>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</si>
  <si>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</si>
  <si>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</si>
  <si>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</si>
  <si>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</si>
  <si>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</si>
  <si>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</si>
  <si>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</si>
  <si>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</si>
  <si>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</si>
  <si>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</si>
  <si>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</si>
  <si>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</si>
  <si>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</si>
  <si>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</si>
  <si>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</si>
  <si>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</si>
  <si>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</si>
  <si>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</si>
  <si>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</si>
  <si>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</si>
  <si>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</si>
  <si>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</si>
  <si>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</si>
  <si>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</si>
  <si>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</si>
  <si>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</si>
  <si>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</si>
  <si>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</si>
  <si>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</si>
  <si>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</si>
  <si>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</si>
  <si>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</si>
  <si>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</si>
  <si>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</si>
  <si>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</si>
  <si>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</si>
  <si>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</si>
  <si>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</si>
  <si>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</si>
  <si>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</si>
  <si>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</si>
  <si>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</si>
  <si>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</si>
  <si>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</si>
  <si>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</si>
  <si>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</si>
  <si>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</si>
  <si>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</si>
  <si>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</si>
  <si>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</si>
  <si>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</si>
  <si>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</si>
  <si>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</si>
  <si>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</si>
  <si>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</si>
  <si>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</si>
  <si>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</si>
  <si>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</si>
  <si>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</si>
  <si>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</si>
  <si>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</si>
  <si>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</si>
  <si>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</si>
  <si>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</si>
  <si>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</si>
  <si>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</si>
  <si>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</si>
  <si>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</si>
  <si>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</si>
  <si>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</si>
  <si>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</si>
  <si>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</si>
  <si>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</si>
  <si>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</si>
  <si>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</si>
  <si>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</si>
  <si>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</si>
  <si>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</si>
  <si>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</si>
  <si>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</si>
  <si>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</si>
  <si>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</si>
  <si>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</si>
  <si>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</si>
  <si>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</si>
  <si>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</si>
  <si>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</si>
  <si>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</si>
  <si>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</si>
  <si>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</si>
  <si>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</si>
  <si>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</si>
  <si>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</si>
  <si>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</si>
  <si>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</si>
  <si>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</si>
  <si>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</si>
  <si>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</si>
  <si>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</si>
  <si>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</si>
  <si>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</si>
  <si>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</si>
  <si>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</si>
  <si>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</si>
  <si>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</si>
  <si>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</si>
  <si>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</si>
  <si>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</si>
  <si>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</si>
  <si>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</si>
  <si>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</si>
  <si>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</si>
  <si>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</si>
  <si>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</si>
  <si>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</si>
  <si>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</si>
  <si>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</si>
  <si>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</si>
  <si>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</si>
  <si>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</si>
  <si>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</si>
  <si>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</si>
  <si>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</si>
  <si>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</si>
  <si>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</si>
  <si>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</si>
  <si>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</si>
  <si>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</si>
  <si>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</si>
  <si>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</si>
  <si>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</si>
  <si>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</si>
  <si>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</si>
  <si>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</si>
  <si>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</si>
  <si>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</si>
  <si>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</si>
  <si>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</si>
  <si>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</si>
  <si>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</si>
  <si>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</si>
  <si>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</si>
  <si>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</si>
  <si>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</si>
  <si>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</si>
  <si>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</si>
  <si>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</si>
  <si>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</si>
  <si>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</si>
  <si>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</si>
  <si>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</si>
  <si>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</si>
  <si>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</si>
  <si>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</si>
  <si>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</si>
  <si>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</si>
  <si>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</si>
  <si>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</si>
  <si>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</si>
  <si>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</si>
  <si>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</si>
  <si>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</si>
  <si>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</si>
  <si>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</si>
  <si>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</si>
  <si>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</si>
  <si>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</si>
  <si>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</si>
  <si>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</si>
  <si>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</si>
  <si>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</si>
  <si>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</si>
  <si>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</si>
  <si>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</si>
  <si>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</si>
  <si>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</si>
  <si>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</si>
  <si>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</si>
  <si>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</si>
  <si>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</si>
  <si>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</si>
  <si>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</si>
  <si>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</si>
  <si>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</si>
  <si>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</si>
  <si>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</si>
  <si>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</si>
  <si>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</si>
  <si>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</si>
  <si>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</si>
  <si>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</si>
  <si>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</si>
  <si>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</si>
  <si>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</si>
  <si>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</si>
  <si>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</si>
  <si>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</si>
  <si>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</si>
  <si>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</si>
  <si>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</si>
  <si>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</si>
  <si>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</si>
  <si>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</si>
  <si>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</si>
  <si>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</si>
  <si>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</si>
  <si>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</si>
  <si>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</si>
  <si>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</si>
  <si>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</si>
  <si>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</si>
  <si>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</si>
  <si>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</si>
  <si>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</si>
  <si>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</si>
  <si>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</si>
  <si>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</si>
  <si>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</si>
  <si>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</si>
  <si>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</si>
  <si>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</si>
  <si>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</si>
  <si>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</si>
  <si>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</si>
  <si>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</si>
  <si>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</si>
  <si>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</si>
  <si>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</si>
  <si>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</si>
  <si>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</si>
  <si>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</si>
  <si>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</si>
  <si>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</si>
  <si>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</si>
  <si>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</si>
  <si>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</si>
  <si>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</si>
  <si>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</si>
  <si>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</si>
  <si>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</si>
  <si>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</si>
  <si>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</si>
  <si>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</si>
  <si>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</si>
  <si>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</si>
  <si>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</si>
  <si>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</si>
  <si>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</si>
  <si>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</si>
  <si>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</si>
  <si>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</si>
  <si>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</si>
  <si>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</si>
  <si>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</si>
  <si>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</si>
  <si>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</si>
  <si>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</si>
  <si>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</si>
  <si>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</si>
  <si>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</si>
  <si>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</si>
  <si>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</si>
  <si>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</si>
  <si>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</si>
  <si>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</si>
  <si>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</si>
  <si>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</si>
  <si>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</si>
  <si>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</si>
  <si>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</si>
  <si>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</si>
  <si>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</si>
  <si>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</si>
  <si>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</si>
  <si>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</si>
  <si>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</si>
  <si>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</si>
  <si>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</si>
  <si>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</si>
  <si>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</si>
  <si>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</si>
  <si>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</si>
  <si>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</si>
  <si>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</si>
  <si>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</si>
  <si>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</si>
  <si>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</si>
  <si>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</si>
  <si>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</si>
  <si>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</si>
  <si>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</si>
  <si>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</si>
  <si>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</si>
  <si>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</si>
  <si>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</si>
  <si>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</si>
  <si>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</si>
  <si>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</si>
  <si>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</si>
  <si>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</si>
  <si>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</si>
  <si>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</si>
  <si>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</si>
  <si>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</si>
  <si>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</si>
  <si>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</si>
  <si>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</si>
  <si>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</si>
  <si>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</si>
  <si>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</si>
  <si>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</si>
  <si>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</si>
  <si>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</si>
  <si>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</si>
  <si>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</si>
  <si>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</si>
  <si>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</si>
  <si>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</si>
  <si>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</si>
  <si>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</si>
  <si>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</si>
  <si>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</si>
  <si>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</si>
  <si>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</si>
  <si>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</si>
  <si>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</si>
  <si>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</si>
  <si>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</si>
  <si>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</si>
  <si>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</si>
  <si>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</si>
  <si>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</si>
  <si>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</si>
  <si>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</si>
  <si>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</si>
  <si>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</si>
  <si>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</si>
  <si>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</si>
  <si>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</si>
  <si>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</si>
  <si>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</si>
  <si>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</si>
  <si>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</si>
  <si>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</si>
  <si>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</si>
  <si>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</si>
  <si>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</si>
  <si>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</si>
  <si>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</si>
  <si>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</si>
  <si>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</si>
  <si>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</si>
  <si>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</si>
  <si>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</si>
  <si>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</si>
  <si>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</si>
  <si>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</si>
  <si>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</si>
  <si>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</si>
  <si>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</si>
  <si>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</si>
  <si>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</si>
  <si>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</si>
  <si>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</si>
  <si>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</si>
  <si>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</si>
  <si>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</si>
  <si>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</si>
  <si>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</si>
  <si>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</si>
  <si>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</si>
  <si>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</si>
  <si>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</si>
  <si>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</si>
  <si>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</si>
  <si>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</si>
  <si>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</si>
  <si>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</si>
  <si>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</si>
  <si>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</si>
  <si>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</si>
  <si>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</si>
  <si>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</si>
  <si>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</si>
  <si>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</si>
  <si>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</si>
  <si>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</si>
  <si>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</si>
  <si>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</si>
  <si>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</si>
  <si>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</si>
  <si>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</si>
  <si>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</si>
  <si>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</si>
  <si>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</si>
  <si>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</si>
  <si>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</si>
  <si>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</si>
  <si>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</si>
  <si>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</si>
  <si>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</si>
  <si>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</si>
  <si>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</si>
  <si>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</si>
  <si>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</si>
  <si>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</si>
  <si>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</si>
  <si>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</si>
  <si>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</si>
  <si>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</si>
  <si>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</si>
  <si>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</si>
  <si>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</si>
  <si>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</si>
  <si>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</si>
  <si>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</si>
  <si>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</si>
  <si>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</si>
  <si>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</si>
  <si>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</si>
  <si>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</si>
  <si>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</si>
  <si>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</si>
  <si>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</si>
  <si>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</si>
  <si>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</si>
  <si>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</si>
  <si>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</si>
  <si>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</si>
  <si>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</si>
  <si>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</si>
  <si>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</si>
  <si>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</si>
  <si>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</si>
  <si>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</si>
  <si>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</si>
  <si>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</si>
  <si>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</si>
  <si>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</si>
  <si>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</si>
  <si>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</si>
  <si>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</si>
  <si>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</si>
  <si>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</si>
  <si>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</si>
  <si>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</si>
  <si>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</si>
  <si>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</si>
  <si>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</si>
  <si>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</si>
  <si>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</si>
  <si>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</si>
  <si>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</si>
  <si>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</si>
  <si>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</si>
  <si>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</si>
  <si>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</si>
  <si>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</si>
  <si>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</si>
  <si>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</si>
  <si>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</si>
  <si>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</si>
  <si>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</si>
  <si>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</si>
  <si>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</si>
  <si>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</si>
  <si>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</si>
  <si>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</si>
  <si>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</si>
  <si>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</si>
  <si>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</si>
  <si>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</si>
  <si>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</si>
  <si>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</si>
  <si>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</si>
  <si>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</si>
  <si>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</si>
  <si>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</si>
  <si>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</si>
  <si>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</si>
  <si>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</si>
  <si>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</si>
  <si>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</si>
  <si>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</si>
  <si>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</si>
  <si>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</si>
  <si>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</si>
  <si>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</si>
  <si>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</si>
  <si>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</si>
  <si>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</si>
  <si>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</si>
  <si>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</si>
  <si>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</si>
  <si>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</si>
  <si>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</si>
  <si>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</si>
  <si>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</si>
  <si>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</si>
  <si>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</si>
  <si>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</si>
  <si>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</si>
  <si>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</si>
  <si>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</si>
  <si>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</si>
  <si>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</si>
  <si>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</si>
  <si>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</si>
  <si>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</si>
  <si>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</si>
  <si>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</si>
  <si>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</si>
  <si>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</si>
  <si>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</si>
  <si>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</si>
  <si>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</si>
  <si>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</si>
  <si>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</si>
  <si>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</si>
  <si>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</si>
  <si>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</si>
  <si>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</si>
  <si>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</si>
  <si>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</si>
  <si>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</si>
  <si>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</si>
  <si>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</si>
  <si>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</si>
  <si>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</si>
  <si>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</si>
  <si>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</si>
  <si>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</si>
  <si>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</si>
  <si>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</si>
  <si>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</si>
  <si>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</si>
  <si>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</si>
  <si>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</si>
  <si>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</si>
  <si>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</si>
  <si>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</si>
  <si>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</si>
  <si>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</si>
  <si>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</si>
  <si>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</si>
  <si>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</si>
  <si>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</si>
  <si>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</si>
  <si>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</si>
  <si>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</si>
  <si>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</si>
  <si>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</si>
  <si>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</si>
  <si>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</si>
  <si>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</si>
  <si>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</si>
  <si>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</si>
  <si>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</si>
  <si>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>pmd</t>
  </si>
  <si>
    <t>Descarga de pedra em TAG2</t>
  </si>
  <si>
    <t>Enio  e Daniel</t>
  </si>
  <si>
    <t>Execução de solda (VIA 1)</t>
  </si>
  <si>
    <t xml:space="preserve">TCS2 </t>
  </si>
  <si>
    <t>TCS-TMI</t>
  </si>
  <si>
    <t>TCSTMI</t>
  </si>
  <si>
    <t>Herbert</t>
  </si>
  <si>
    <t>Descarga de brita DOL</t>
  </si>
  <si>
    <t>2 Alex e Maicon</t>
  </si>
  <si>
    <t xml:space="preserve">Manutenção programada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</si>
  <si>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</si>
  <si>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</si>
  <si>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</si>
  <si>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</si>
  <si>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</si>
  <si>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</si>
  <si>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</si>
  <si>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</si>
  <si>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</si>
  <si>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</si>
  <si>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</si>
  <si>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</si>
  <si>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</si>
  <si>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</si>
  <si>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</si>
  <si>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</si>
  <si>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</si>
  <si>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</si>
  <si>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</si>
  <si>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</si>
  <si>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Maquinista</t>
  </si>
  <si>
    <t>Nome</t>
  </si>
  <si>
    <t>Data Inicio</t>
  </si>
  <si>
    <t>Data Fim</t>
  </si>
  <si>
    <t>Trecho/Local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</si>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</sst>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7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5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556" tableBorderDxfId="55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54"/>
    <tableColumn id="8" xr3:uid="{69D5AC3B-4F64-4F8F-AD2A-0AD158918DDD}" name="CORRELATO" dataDxfId="55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961</v>
      </c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J16" activePane="bottomRight" state="frozen"/>
      <selection pane="bottomRight" activeCell="BK25" sqref="BK2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27" t="s">
        <v>1123</v>
      </c>
      <c r="AJ1" s="328"/>
      <c r="AK1" s="328"/>
      <c r="AL1" s="328"/>
      <c r="AM1" s="328"/>
      <c r="AN1" s="328"/>
      <c r="AO1" s="328"/>
      <c r="AP1" s="328"/>
      <c r="AQ1" s="328"/>
      <c r="AR1" s="329"/>
      <c r="AS1" s="329"/>
      <c r="AT1" s="329"/>
      <c r="AU1" s="329"/>
      <c r="AV1" s="329"/>
      <c r="AW1" s="329"/>
      <c r="AX1" s="328"/>
      <c r="AY1" s="328"/>
      <c r="AZ1" s="328"/>
      <c r="BA1" s="328"/>
      <c r="BB1" s="328"/>
      <c r="BC1" s="328"/>
      <c r="BD1" s="328"/>
      <c r="BE1" s="328"/>
      <c r="BF1" s="330"/>
      <c r="BG1" s="3"/>
      <c r="BH1" s="331" t="s">
        <v>1124</v>
      </c>
      <c r="BI1" s="332"/>
      <c r="BJ1" s="333"/>
      <c r="BK1" s="334"/>
      <c r="BL1" s="49"/>
      <c r="BM1" s="324" t="s">
        <v>1125</v>
      </c>
      <c r="BN1" s="325"/>
      <c r="BO1" s="325"/>
      <c r="BP1" s="325"/>
      <c r="BQ1" s="325"/>
      <c r="BR1" s="325"/>
      <c r="BS1" s="326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27" t="s">
        <v>1126</v>
      </c>
      <c r="AJ2" s="328"/>
      <c r="AK2" s="328"/>
      <c r="AL2" s="328"/>
      <c r="AM2" s="328"/>
      <c r="AN2" s="328"/>
      <c r="AO2" s="328"/>
      <c r="AP2" s="328"/>
      <c r="AQ2" s="330"/>
      <c r="AR2" s="239"/>
      <c r="AS2" s="342" t="s">
        <v>1129</v>
      </c>
      <c r="AT2" s="329"/>
      <c r="AU2" s="329"/>
      <c r="AV2" s="329"/>
      <c r="AW2" s="329"/>
      <c r="AX2" s="328"/>
      <c r="AY2" s="330"/>
      <c r="AZ2" s="4"/>
      <c r="BA2" s="321" t="s">
        <v>1130</v>
      </c>
      <c r="BB2" s="323"/>
      <c r="BC2" s="327" t="s">
        <v>1127</v>
      </c>
      <c r="BD2" s="328"/>
      <c r="BE2" s="328"/>
      <c r="BF2" s="330"/>
      <c r="BG2" s="3"/>
      <c r="BH2" s="335"/>
      <c r="BI2" s="336"/>
      <c r="BJ2" s="337"/>
      <c r="BK2" s="338"/>
      <c r="BL2" s="49"/>
      <c r="BM2" s="339"/>
      <c r="BN2" s="340"/>
      <c r="BO2" s="340"/>
      <c r="BP2" s="340"/>
      <c r="BQ2" s="340"/>
      <c r="BR2" s="340"/>
      <c r="BS2" s="341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1" t="s">
        <v>1131</v>
      </c>
      <c r="AJ3" s="323"/>
      <c r="AK3" s="321" t="s">
        <v>1132</v>
      </c>
      <c r="AL3" s="322"/>
      <c r="AM3" s="322"/>
      <c r="AN3" s="322"/>
      <c r="AO3" s="322"/>
      <c r="AP3" s="322"/>
      <c r="AQ3" s="323"/>
      <c r="AR3" s="240"/>
      <c r="AS3" s="345" t="s">
        <v>1138</v>
      </c>
      <c r="AT3" s="346"/>
      <c r="AU3" s="345" t="s">
        <v>1139</v>
      </c>
      <c r="AV3" s="346"/>
      <c r="AW3" s="345" t="s">
        <v>1140</v>
      </c>
      <c r="AX3" s="347"/>
      <c r="AY3" s="63" t="s">
        <v>1141</v>
      </c>
      <c r="AZ3" s="63"/>
      <c r="BA3" s="343"/>
      <c r="BB3" s="344"/>
      <c r="BC3" s="321" t="s">
        <v>1134</v>
      </c>
      <c r="BD3" s="322"/>
      <c r="BE3" s="322"/>
      <c r="BF3" s="323"/>
      <c r="BG3" s="62"/>
      <c r="BH3" s="335"/>
      <c r="BI3" s="336"/>
      <c r="BJ3" s="337"/>
      <c r="BK3" s="338"/>
      <c r="BL3" s="49"/>
      <c r="BM3" s="324" t="s">
        <v>1142</v>
      </c>
      <c r="BN3" s="325"/>
      <c r="BO3" s="325"/>
      <c r="BP3" s="326"/>
      <c r="BQ3" s="324" t="s">
        <v>757</v>
      </c>
      <c r="BR3" s="325"/>
      <c r="BS3" s="326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6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1214</v>
      </c>
      <c r="W6" s="173" t="s">
        <v>1215</v>
      </c>
      <c r="X6" s="218" t="s">
        <v>955</v>
      </c>
      <c r="Y6" s="158"/>
      <c r="Z6" s="158"/>
      <c r="AA6" s="83" t="s">
        <v>1216</v>
      </c>
      <c r="AB6" s="70" t="s">
        <v>946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1217</v>
      </c>
      <c r="BK6" s="16" t="s">
        <v>1217</v>
      </c>
      <c r="BL6" s="15"/>
      <c r="BM6" s="14" t="s">
        <v>980</v>
      </c>
      <c r="BN6" s="14" t="s">
        <v>980</v>
      </c>
      <c r="BO6" s="165" t="s">
        <v>980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1218</v>
      </c>
      <c r="W7" s="173" t="s">
        <v>1219</v>
      </c>
      <c r="X7" s="218" t="s">
        <v>955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1220</v>
      </c>
      <c r="BK7" s="16" t="s">
        <v>1220</v>
      </c>
      <c r="BL7" s="15"/>
      <c r="BM7" s="14" t="s">
        <v>982</v>
      </c>
      <c r="BN7" s="14" t="s">
        <v>1007</v>
      </c>
      <c r="BO7" s="165" t="s">
        <v>1007</v>
      </c>
      <c r="BP7" s="16" t="s">
        <v>1220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1221</v>
      </c>
      <c r="W8" s="173" t="s">
        <v>1222</v>
      </c>
      <c r="X8" s="218" t="s">
        <v>955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1223</v>
      </c>
      <c r="BK8" s="16" t="s">
        <v>1224</v>
      </c>
      <c r="BL8" s="15"/>
      <c r="BM8" s="14" t="s">
        <v>980</v>
      </c>
      <c r="BN8" s="14" t="s">
        <v>980</v>
      </c>
      <c r="BO8" s="165" t="s">
        <v>980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1225</v>
      </c>
      <c r="N9" s="217" t="s">
        <v>1226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1227</v>
      </c>
      <c r="W9" s="173" t="s">
        <v>1228</v>
      </c>
      <c r="X9" s="218" t="s">
        <v>950</v>
      </c>
      <c r="Y9" s="158"/>
      <c r="Z9" s="158"/>
      <c r="AA9" s="83">
        <v>1</v>
      </c>
      <c r="AB9" s="70" t="s">
        <v>946</v>
      </c>
      <c r="AC9" s="70" t="s">
        <v>941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1229</v>
      </c>
      <c r="BK9" s="16" t="s">
        <v>1229</v>
      </c>
      <c r="BL9" s="15"/>
      <c r="BM9" s="14" t="s">
        <v>980</v>
      </c>
      <c r="BN9" s="14" t="s">
        <v>980</v>
      </c>
      <c r="BO9" s="165" t="s">
        <v>980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1230</v>
      </c>
      <c r="W10" s="173" t="s">
        <v>1231</v>
      </c>
      <c r="X10" s="218" t="s">
        <v>955</v>
      </c>
      <c r="Y10" s="158"/>
      <c r="Z10" s="158"/>
      <c r="AA10" s="83">
        <v>1</v>
      </c>
      <c r="AB10" s="70" t="s">
        <v>946</v>
      </c>
      <c r="AC10" s="70" t="s">
        <v>941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1232</v>
      </c>
      <c r="BK10" s="16" t="s">
        <v>1232</v>
      </c>
      <c r="BL10" s="15"/>
      <c r="BM10" s="14" t="s">
        <v>972</v>
      </c>
      <c r="BN10" s="14" t="s">
        <v>1003</v>
      </c>
      <c r="BO10" s="165" t="s">
        <v>1061</v>
      </c>
      <c r="BP10" s="16" t="s">
        <v>1232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1233</v>
      </c>
      <c r="W11" s="173" t="s">
        <v>1222</v>
      </c>
      <c r="X11" s="218" t="s">
        <v>955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1234</v>
      </c>
      <c r="BK11" s="16" t="s">
        <v>1234</v>
      </c>
      <c r="BL11" s="15"/>
      <c r="BM11" s="14" t="s">
        <v>980</v>
      </c>
      <c r="BN11" s="14" t="s">
        <v>980</v>
      </c>
      <c r="BO11" s="165" t="s">
        <v>980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1235</v>
      </c>
      <c r="W12" s="173" t="s">
        <v>1236</v>
      </c>
      <c r="X12" s="218" t="s">
        <v>955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980</v>
      </c>
      <c r="BN12" s="14" t="s">
        <v>980</v>
      </c>
      <c r="BO12" s="165" t="s">
        <v>980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1238</v>
      </c>
      <c r="W13" s="173" t="s">
        <v>1231</v>
      </c>
      <c r="X13" s="218" t="s">
        <v>955</v>
      </c>
      <c r="Y13" s="158"/>
      <c r="Z13" s="158"/>
      <c r="AA13" s="83">
        <v>1</v>
      </c>
      <c r="AB13" s="70" t="s">
        <v>946</v>
      </c>
      <c r="AC13" s="70" t="s">
        <v>941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1239</v>
      </c>
      <c r="BK13" s="16" t="s">
        <v>1239</v>
      </c>
      <c r="BL13" s="15"/>
      <c r="BM13" s="14" t="s">
        <v>978</v>
      </c>
      <c r="BN13" s="14" t="s">
        <v>997</v>
      </c>
      <c r="BO13" s="165" t="s">
        <v>1070</v>
      </c>
      <c r="BP13" s="16" t="s">
        <v>1239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1240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1241</v>
      </c>
      <c r="N14" s="217" t="s">
        <v>1242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1243</v>
      </c>
      <c r="W14" s="217" t="s">
        <v>1244</v>
      </c>
      <c r="X14" s="218" t="s">
        <v>955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1245</v>
      </c>
      <c r="BK14" s="16" t="s">
        <v>1245</v>
      </c>
      <c r="BL14" s="15"/>
      <c r="BM14" s="14" t="s">
        <v>980</v>
      </c>
      <c r="BN14" s="14" t="s">
        <v>980</v>
      </c>
      <c r="BO14" s="165" t="s">
        <v>980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1246</v>
      </c>
      <c r="W15" s="173" t="s">
        <v>1247</v>
      </c>
      <c r="X15" s="218" t="s">
        <v>955</v>
      </c>
      <c r="Y15" s="158"/>
      <c r="Z15" s="158"/>
      <c r="AA15" s="83">
        <v>1</v>
      </c>
      <c r="AB15" s="70" t="s">
        <v>946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1248</v>
      </c>
      <c r="BK15" s="16" t="s">
        <v>1248</v>
      </c>
      <c r="BL15" s="15"/>
      <c r="BM15" s="14" t="s">
        <v>976</v>
      </c>
      <c r="BN15" s="14" t="s">
        <v>997</v>
      </c>
      <c r="BO15" s="165" t="s">
        <v>1068</v>
      </c>
      <c r="BP15" s="16" t="s">
        <v>1248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1249</v>
      </c>
      <c r="W18" s="173" t="s">
        <v>1250</v>
      </c>
      <c r="X18" s="218" t="s">
        <v>950</v>
      </c>
      <c r="Y18" s="158" t="s">
        <v>949</v>
      </c>
      <c r="Z18" s="158" t="s">
        <v>956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1251</v>
      </c>
      <c r="BK18" s="16" t="s">
        <v>1251</v>
      </c>
      <c r="BL18" s="15"/>
      <c r="BM18" s="14" t="s">
        <v>976</v>
      </c>
      <c r="BN18" s="14" t="s">
        <v>1006</v>
      </c>
      <c r="BO18" s="165" t="s">
        <v>1069</v>
      </c>
      <c r="BP18" s="16" t="s">
        <v>1251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1252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1227</v>
      </c>
      <c r="W19" s="173" t="s">
        <v>1253</v>
      </c>
      <c r="X19" s="218" t="s">
        <v>955</v>
      </c>
      <c r="Y19" s="158" t="s">
        <v>958</v>
      </c>
      <c r="Z19" s="158" t="s">
        <v>951</v>
      </c>
      <c r="AA19" s="83">
        <v>1</v>
      </c>
      <c r="AB19" s="70" t="s">
        <v>946</v>
      </c>
      <c r="AC19" s="70" t="s">
        <v>941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1254</v>
      </c>
      <c r="BK19" s="16" t="s">
        <v>1254</v>
      </c>
      <c r="BL19" s="15"/>
      <c r="BM19" s="14" t="s">
        <v>983</v>
      </c>
      <c r="BN19" s="14" t="s">
        <v>1008</v>
      </c>
      <c r="BO19" s="165" t="s">
        <v>1089</v>
      </c>
      <c r="BP19" s="16" t="s">
        <v>1254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1255</v>
      </c>
      <c r="I20" s="173" t="s">
        <v>1255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1256</v>
      </c>
      <c r="W20" s="173" t="s">
        <v>1257</v>
      </c>
      <c r="X20" s="218" t="s">
        <v>955</v>
      </c>
      <c r="Y20" s="158"/>
      <c r="Z20" s="158" t="s">
        <v>951</v>
      </c>
      <c r="AA20" s="83" t="s">
        <v>1258</v>
      </c>
      <c r="AB20" s="70" t="s">
        <v>946</v>
      </c>
      <c r="AC20" s="70" t="s">
        <v>941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1259</v>
      </c>
      <c r="W21" s="173" t="s">
        <v>1260</v>
      </c>
      <c r="X21" s="218" t="s">
        <v>955</v>
      </c>
      <c r="Y21" s="158" t="s">
        <v>958</v>
      </c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1261</v>
      </c>
      <c r="BK21" s="16" t="s">
        <v>1261</v>
      </c>
      <c r="BL21" s="15"/>
      <c r="BM21" s="14" t="s">
        <v>980</v>
      </c>
      <c r="BN21" s="14" t="s">
        <v>980</v>
      </c>
      <c r="BO21" s="165" t="s">
        <v>980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1262</v>
      </c>
      <c r="W22" s="173" t="s">
        <v>1263</v>
      </c>
      <c r="X22" s="218" t="s">
        <v>950</v>
      </c>
      <c r="Y22" s="158" t="s">
        <v>949</v>
      </c>
      <c r="Z22" s="158" t="s">
        <v>951</v>
      </c>
      <c r="AA22" s="83">
        <v>1</v>
      </c>
      <c r="AB22" s="70" t="s">
        <v>946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1264</v>
      </c>
      <c r="BK22" s="16" t="s">
        <v>1264</v>
      </c>
      <c r="BL22" s="15"/>
      <c r="BM22" s="14" t="s">
        <v>975</v>
      </c>
      <c r="BN22" s="14" t="s">
        <v>996</v>
      </c>
      <c r="BO22" s="165" t="s">
        <v>1107</v>
      </c>
      <c r="BP22" s="16" t="s">
        <v>1264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1221</v>
      </c>
      <c r="W23" s="173" t="s">
        <v>1222</v>
      </c>
      <c r="X23" s="218" t="s">
        <v>955</v>
      </c>
      <c r="Y23" s="158" t="s">
        <v>958</v>
      </c>
      <c r="Z23" s="158" t="s">
        <v>956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1265</v>
      </c>
      <c r="BK23" s="16" t="s">
        <v>1266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1267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1230</v>
      </c>
      <c r="W24" s="173" t="s">
        <v>1231</v>
      </c>
      <c r="X24" s="218" t="s">
        <v>950</v>
      </c>
      <c r="Y24" s="158" t="s">
        <v>949</v>
      </c>
      <c r="Z24" s="158" t="s">
        <v>960</v>
      </c>
      <c r="AA24" s="83">
        <v>1</v>
      </c>
      <c r="AB24" s="70" t="s">
        <v>946</v>
      </c>
      <c r="AC24" s="70" t="s">
        <v>941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1268</v>
      </c>
      <c r="BK24" s="16" t="s">
        <v>1269</v>
      </c>
      <c r="BL24" s="15"/>
      <c r="BM24" s="14" t="s">
        <v>978</v>
      </c>
      <c r="BN24" s="14" t="s">
        <v>1006</v>
      </c>
      <c r="BO24" s="165" t="s">
        <v>1101</v>
      </c>
      <c r="BP24" s="16" t="s">
        <v>1270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1222</v>
      </c>
      <c r="X25" s="218" t="s">
        <v>950</v>
      </c>
      <c r="Y25" s="158" t="s">
        <v>949</v>
      </c>
      <c r="Z25" s="158" t="s">
        <v>956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1270</v>
      </c>
      <c r="BL25" s="15"/>
      <c r="BM25" s="14" t="s">
        <v>978</v>
      </c>
      <c r="BN25" s="14" t="s">
        <v>1006</v>
      </c>
      <c r="BO25" s="165" t="s">
        <v>1101</v>
      </c>
      <c r="BP25" s="16" t="s">
        <v>1270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1230</v>
      </c>
      <c r="W26" s="173" t="s">
        <v>1231</v>
      </c>
      <c r="X26" s="218" t="s">
        <v>961</v>
      </c>
      <c r="Y26" s="158" t="s">
        <v>958</v>
      </c>
      <c r="Z26" s="158" t="s">
        <v>960</v>
      </c>
      <c r="AA26" s="83">
        <v>1</v>
      </c>
      <c r="AB26" s="70" t="s">
        <v>946</v>
      </c>
      <c r="AC26" s="70" t="s">
        <v>941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1273</v>
      </c>
      <c r="BK26" s="16" t="s">
        <v>1274</v>
      </c>
      <c r="BL26" s="15"/>
      <c r="BM26" s="14" t="s">
        <v>980</v>
      </c>
      <c r="BN26" s="14" t="s">
        <v>980</v>
      </c>
      <c r="BO26" s="165" t="s">
        <v>980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1222</v>
      </c>
      <c r="X27" s="218" t="s">
        <v>955</v>
      </c>
      <c r="Y27" s="158" t="s">
        <v>958</v>
      </c>
      <c r="Z27" s="158" t="s">
        <v>956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1275</v>
      </c>
      <c r="BK27" s="16" t="s">
        <v>1276</v>
      </c>
      <c r="BL27" s="15"/>
      <c r="BM27" s="14" t="s">
        <v>980</v>
      </c>
      <c r="BN27" s="14" t="s">
        <v>980</v>
      </c>
      <c r="BO27" s="165" t="s">
        <v>980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1243</v>
      </c>
      <c r="W28" s="217" t="s">
        <v>1244</v>
      </c>
      <c r="X28" s="218" t="s">
        <v>955</v>
      </c>
      <c r="Y28" s="158" t="s">
        <v>958</v>
      </c>
      <c r="Z28" s="158" t="s">
        <v>960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1277</v>
      </c>
      <c r="BK28" s="16" t="s">
        <v>1277</v>
      </c>
      <c r="BL28" s="15"/>
      <c r="BM28" s="14" t="s">
        <v>980</v>
      </c>
      <c r="BN28" s="14" t="s">
        <v>980</v>
      </c>
      <c r="BO28" s="165" t="s">
        <v>980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1278</v>
      </c>
      <c r="N29" s="217" t="s">
        <v>1279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1280</v>
      </c>
      <c r="W29" s="173" t="s">
        <v>1281</v>
      </c>
      <c r="X29" s="218" t="s">
        <v>955</v>
      </c>
      <c r="Y29" s="158" t="s">
        <v>958</v>
      </c>
      <c r="Z29" s="158" t="s">
        <v>951</v>
      </c>
      <c r="AA29" s="83">
        <v>1</v>
      </c>
      <c r="AB29" s="70" t="s">
        <v>946</v>
      </c>
      <c r="AC29" s="70" t="s">
        <v>941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1282</v>
      </c>
      <c r="BK29" s="16" t="s">
        <v>1283</v>
      </c>
      <c r="BL29" s="15"/>
      <c r="BM29" s="14" t="s">
        <v>980</v>
      </c>
      <c r="BN29" s="14" t="s">
        <v>980</v>
      </c>
      <c r="BO29" s="165" t="s">
        <v>980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1284</v>
      </c>
      <c r="N30" s="204" t="s">
        <v>1285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1286</v>
      </c>
      <c r="W30" s="173" t="s">
        <v>1287</v>
      </c>
      <c r="X30" s="218" t="s">
        <v>955</v>
      </c>
      <c r="Y30" s="158" t="s">
        <v>958</v>
      </c>
      <c r="Z30" s="158" t="s">
        <v>956</v>
      </c>
      <c r="AA30" s="83" t="s">
        <v>607</v>
      </c>
      <c r="AB30" s="70" t="s">
        <v>946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1288</v>
      </c>
      <c r="BK30" s="16" t="s">
        <v>1288</v>
      </c>
      <c r="BL30" s="15"/>
      <c r="BM30" s="14" t="s">
        <v>980</v>
      </c>
      <c r="BN30" s="14" t="s">
        <v>980</v>
      </c>
      <c r="BO30" s="165" t="s">
        <v>980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1289</v>
      </c>
      <c r="W31" s="173" t="s">
        <v>1290</v>
      </c>
      <c r="X31" s="218" t="s">
        <v>955</v>
      </c>
      <c r="Y31" s="158" t="s">
        <v>958</v>
      </c>
      <c r="Z31" s="158" t="s">
        <v>951</v>
      </c>
      <c r="AA31" s="83">
        <v>1</v>
      </c>
      <c r="AB31" s="70" t="s">
        <v>946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1291</v>
      </c>
      <c r="BK31" s="16" t="s">
        <v>1291</v>
      </c>
      <c r="BL31" s="15"/>
      <c r="BM31" s="14" t="s">
        <v>976</v>
      </c>
      <c r="BN31" s="14" t="s">
        <v>997</v>
      </c>
      <c r="BO31" s="165" t="s">
        <v>1068</v>
      </c>
      <c r="BP31" s="16" t="s">
        <v>1291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629</v>
      </c>
      <c r="G33" s="9" t="str">
        <f>IF(D33="","*",VLOOKUP(F33,BS_ATIVIDADE[#All],3,FALSE))</f>
        <v>DETECÇÃO</v>
      </c>
      <c r="H33" s="173" t="s">
        <v>1292</v>
      </c>
      <c r="I33" s="173" t="s">
        <v>1255</v>
      </c>
      <c r="J33" s="217">
        <v>98</v>
      </c>
      <c r="K33" s="217">
        <v>750</v>
      </c>
      <c r="L33" s="83" t="s">
        <v>607</v>
      </c>
      <c r="M33" s="204" t="s">
        <v>1293</v>
      </c>
      <c r="N33" s="204" t="s">
        <v>1294</v>
      </c>
      <c r="O33" s="173">
        <v>0.29166666666666669</v>
      </c>
      <c r="P33" s="173">
        <v>4.1666666666666664E-2</v>
      </c>
      <c r="Q33" s="83">
        <v>250</v>
      </c>
      <c r="R33" s="10" t="str">
        <f>IFERROR(_xlfn.XLOOKUP(F33, BS_ATIVIDADE[ATIVIDADE],BS_ATIVIDADE[UNIDADE] ), "*")</f>
        <v>KM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1249</v>
      </c>
      <c r="W33" s="173" t="s">
        <v>1253</v>
      </c>
      <c r="X33" s="218" t="s">
        <v>955</v>
      </c>
      <c r="Y33" s="158" t="s">
        <v>958</v>
      </c>
      <c r="Z33" s="158" t="s">
        <v>951</v>
      </c>
      <c r="AA33" s="83" t="s">
        <v>607</v>
      </c>
      <c r="AB33" s="70" t="s">
        <v>946</v>
      </c>
      <c r="AC33" s="70" t="s">
        <v>941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DETECÇÃO - RONDA 7 DIAS</v>
      </c>
      <c r="AJ33" s="9" t="str">
        <f>IF(D33="","*",VLOOKUP(AI33,BS_ATIVIDADE[#Data],3,FALSE))</f>
        <v>DETECÇÃO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/>
      <c r="AS33" s="242"/>
      <c r="AT33" s="242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KM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Produção e Intervalo</v>
      </c>
      <c r="BR33" s="18">
        <f t="shared" si="3"/>
        <v>0</v>
      </c>
      <c r="BS33" s="18">
        <f t="shared" si="4"/>
        <v>0</v>
      </c>
      <c r="BT33" s="225" t="str">
        <f t="shared" si="5"/>
        <v/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1249</v>
      </c>
      <c r="W34" s="173" t="s">
        <v>1250</v>
      </c>
      <c r="X34" s="218" t="s">
        <v>955</v>
      </c>
      <c r="Y34" s="158" t="s">
        <v>958</v>
      </c>
      <c r="Z34" s="158" t="s">
        <v>956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/>
      <c r="AS34" s="242"/>
      <c r="AT34" s="242"/>
      <c r="AU34" s="38"/>
      <c r="AV34" s="38"/>
      <c r="AW34" s="38"/>
      <c r="AX34" s="38"/>
      <c r="AY34" s="313">
        <f>IF(D34="","*",IFERROR(IF(ISODD(COUNT(AS34:AX34)),"ERRO",SUM((AT34-AS34),(AV34-AU34),(AX34-AW34))),"ERRO"))</f>
        <v>0</v>
      </c>
      <c r="AZ34" s="13"/>
      <c r="BA34" s="71"/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Produção e Intervalo</v>
      </c>
      <c r="BR34" s="18">
        <f t="shared" si="3"/>
        <v>0</v>
      </c>
      <c r="BS34" s="18">
        <f t="shared" si="4"/>
        <v>0</v>
      </c>
      <c r="BT34" s="225" t="str">
        <f t="shared" si="5"/>
        <v/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1295</v>
      </c>
      <c r="F35" s="172" t="s">
        <v>783</v>
      </c>
      <c r="G35" s="9" t="str">
        <f>IF(D35="","*",VLOOKUP(F35,BS_ATIVIDADE[#All],3,FALSE))</f>
        <v>PEDRA</v>
      </c>
      <c r="H35" s="173" t="s">
        <v>1255</v>
      </c>
      <c r="I35" s="173" t="s">
        <v>1255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1259</v>
      </c>
      <c r="W35" s="173" t="s">
        <v>1296</v>
      </c>
      <c r="X35" s="218" t="s">
        <v>955</v>
      </c>
      <c r="Y35" s="158" t="s">
        <v>958</v>
      </c>
      <c r="Z35" s="158" t="s">
        <v>951</v>
      </c>
      <c r="AA35" s="83" t="s">
        <v>1297</v>
      </c>
      <c r="AB35" s="70" t="s">
        <v>946</v>
      </c>
      <c r="AC35" s="70" t="s">
        <v>941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/>
      <c r="AS35" s="242"/>
      <c r="AT35" s="242"/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/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/>
      </c>
    </row>
    <row r="36" spans="1:72">
      <c r="A36" s="50" t="str">
        <f t="shared" si="1"/>
        <v>DILL (TF-519)45994</v>
      </c>
      <c r="B36" s="171">
        <v>45994</v>
      </c>
      <c r="C36" s="8">
        <f>IF(BS_CONTROLE[[#This Row],[DATA]]="","",WEEKNUM(BS_CONTROLE[[#This Row],[DATA]]))</f>
        <v>49</v>
      </c>
      <c r="D36" s="51" t="s">
        <v>878</v>
      </c>
      <c r="E36" s="314">
        <v>16</v>
      </c>
      <c r="F36" s="172" t="s">
        <v>797</v>
      </c>
      <c r="G36" s="9" t="str">
        <f>IF(D36="","*",VLOOKUP(F36,BS_ATIVIDADE[#All],3,FALSE))</f>
        <v>TRILHO - SUBSTITUIÇÂO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0.125</v>
      </c>
      <c r="Q36" s="83">
        <v>624</v>
      </c>
      <c r="R36" s="10" t="str">
        <f>IFERROR(_xlfn.XLOOKUP(F36, BS_ATIVIDADE[ATIVIDADE],BS_ATIVIDADE[UNIDADE] ), "*")</f>
        <v>M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1259</v>
      </c>
      <c r="W36" s="173" t="s">
        <v>1260</v>
      </c>
      <c r="X36" s="218" t="s">
        <v>955</v>
      </c>
      <c r="Y36" s="158" t="s">
        <v>958</v>
      </c>
      <c r="Z36" s="158" t="s">
        <v>956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/>
      <c r="AS36" s="242"/>
      <c r="AT36" s="242"/>
      <c r="AU36" s="38"/>
      <c r="AV36" s="38"/>
      <c r="AW36" s="38"/>
      <c r="AX36" s="38"/>
      <c r="AY36" s="313">
        <f>IF(D36="","*",IFERROR(IF(ISODD(COUNT(AS36:AX36)),"ERRO",SUM((AT36-AS36),(AV36-AU36),(AX36-AW36))),"ERRO"))</f>
        <v>0</v>
      </c>
      <c r="AZ36" s="13"/>
      <c r="BA36" s="71"/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Produção e Intervalo</v>
      </c>
      <c r="BR36" s="18">
        <f t="shared" si="3"/>
        <v>0</v>
      </c>
      <c r="BS36" s="18">
        <f t="shared" si="4"/>
        <v>0</v>
      </c>
      <c r="BT36" s="225" t="str">
        <f t="shared" si="5"/>
        <v/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1221</v>
      </c>
      <c r="W37" s="173" t="s">
        <v>1298</v>
      </c>
      <c r="X37" s="218" t="s">
        <v>955</v>
      </c>
      <c r="Y37" s="158" t="s">
        <v>958</v>
      </c>
      <c r="Z37" s="158" t="s">
        <v>951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/>
      <c r="AS37" s="242"/>
      <c r="AT37" s="242"/>
      <c r="AU37" s="38"/>
      <c r="AV37" s="38"/>
      <c r="AW37" s="38"/>
      <c r="AX37" s="38"/>
      <c r="AY37" s="313">
        <f>IF(D37="","*",IFERROR(IF(ISODD(COUNT(AS37:AX37)),"ERRO",SUM((AT37-AS37),(AV37-AU37),(AX37-AW37))),"ERRO"))</f>
        <v>0</v>
      </c>
      <c r="AZ37" s="13"/>
      <c r="BA37" s="71"/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Produção e Intervalo</v>
      </c>
      <c r="BR37" s="18">
        <f t="shared" si="3"/>
        <v>0</v>
      </c>
      <c r="BS37" s="18">
        <f t="shared" si="4"/>
        <v>0</v>
      </c>
      <c r="BT37" s="225" t="str">
        <f t="shared" si="5"/>
        <v/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1262</v>
      </c>
      <c r="W38" s="173" t="s">
        <v>1263</v>
      </c>
      <c r="X38" s="218" t="s">
        <v>955</v>
      </c>
      <c r="Y38" s="158" t="s">
        <v>958</v>
      </c>
      <c r="Z38" s="158" t="s">
        <v>951</v>
      </c>
      <c r="AA38" s="83">
        <v>1</v>
      </c>
      <c r="AB38" s="70" t="s">
        <v>946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/>
      <c r="AS38" s="242"/>
      <c r="AT38" s="242"/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/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/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1299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1300</v>
      </c>
      <c r="N39" s="217" t="s">
        <v>1301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1227</v>
      </c>
      <c r="W39" s="173" t="s">
        <v>1253</v>
      </c>
      <c r="X39" s="218" t="s">
        <v>950</v>
      </c>
      <c r="Y39" s="158" t="s">
        <v>949</v>
      </c>
      <c r="Z39" s="158" t="s">
        <v>951</v>
      </c>
      <c r="AA39" s="83">
        <v>1</v>
      </c>
      <c r="AB39" s="70" t="s">
        <v>946</v>
      </c>
      <c r="AC39" s="70" t="s">
        <v>941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/>
      <c r="AS39" s="242"/>
      <c r="AT39" s="242"/>
      <c r="AU39" s="38"/>
      <c r="AV39" s="38"/>
      <c r="AW39" s="38"/>
      <c r="AX39" s="38"/>
      <c r="AY39" s="313">
        <f>IF(D39="","*",IFERROR(IF(ISODD(COUNT(AS39:AX39)),"ERRO",SUM((AT39-AS39),(AV39-AU39),(AX39-AW39))),"ERRO"))</f>
        <v>0</v>
      </c>
      <c r="AZ39" s="13"/>
      <c r="BA39" s="71"/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/>
      <c r="BI39" s="16"/>
      <c r="BJ39" s="16"/>
      <c r="BK39" s="16"/>
      <c r="BL39" s="15"/>
      <c r="BM39" s="14"/>
      <c r="BN39" s="14"/>
      <c r="BO39" s="165"/>
      <c r="BP39" s="16"/>
      <c r="BQ39" s="12" t="str">
        <f t="shared" si="2"/>
        <v>Produção e Intervalo</v>
      </c>
      <c r="BR39" s="18">
        <f t="shared" si="3"/>
        <v>0</v>
      </c>
      <c r="BS39" s="18">
        <f t="shared" si="4"/>
        <v>0</v>
      </c>
      <c r="BT39" s="225" t="str">
        <f t="shared" si="5"/>
        <v/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700</v>
      </c>
      <c r="G40" s="9" t="str">
        <f>IF(D40="","*",VLOOKUP(F40,BS_ATIVIDADE[#All],3,FALSE))</f>
        <v>LASTRO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1302</v>
      </c>
      <c r="W40" s="173" t="s">
        <v>1303</v>
      </c>
      <c r="X40" s="218" t="s">
        <v>955</v>
      </c>
      <c r="Y40" s="158" t="s">
        <v>958</v>
      </c>
      <c r="Z40" s="158" t="s">
        <v>956</v>
      </c>
      <c r="AA40" s="83" t="s">
        <v>1304</v>
      </c>
      <c r="AB40" s="70" t="s">
        <v>946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DOL - PEDRA - DESCARGA</v>
      </c>
      <c r="AJ40" s="9" t="str">
        <f>IF(D40="","*",VLOOKUP(AI40,BS_ATIVIDADE[#Data],3,FALSE))</f>
        <v>LASTRO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/>
      <c r="AS40" s="242"/>
      <c r="AT40" s="242"/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/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/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1230</v>
      </c>
      <c r="W41" s="173" t="s">
        <v>1231</v>
      </c>
      <c r="X41" s="218" t="s">
        <v>955</v>
      </c>
      <c r="Y41" s="158" t="s">
        <v>958</v>
      </c>
      <c r="Z41" s="158" t="s">
        <v>951</v>
      </c>
      <c r="AA41" s="83">
        <v>1</v>
      </c>
      <c r="AB41" s="70" t="s">
        <v>946</v>
      </c>
      <c r="AC41" s="70" t="s">
        <v>941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1305</v>
      </c>
      <c r="BK41" s="16" t="s">
        <v>1305</v>
      </c>
      <c r="BL41" s="15"/>
      <c r="BM41" s="14" t="s">
        <v>972</v>
      </c>
      <c r="BN41" s="14" t="s">
        <v>1003</v>
      </c>
      <c r="BO41" s="165" t="s">
        <v>1092</v>
      </c>
      <c r="BP41" s="16" t="s">
        <v>1305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1230</v>
      </c>
      <c r="W42" s="173" t="s">
        <v>1231</v>
      </c>
      <c r="X42" s="218" t="s">
        <v>955</v>
      </c>
      <c r="Y42" s="158" t="s">
        <v>958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/>
      <c r="AS42" s="242"/>
      <c r="AT42" s="242"/>
      <c r="AU42" s="38"/>
      <c r="AV42" s="38"/>
      <c r="AW42" s="38"/>
      <c r="AX42" s="38"/>
      <c r="AY42" s="313">
        <f>IF(D42="","*",IFERROR(IF(ISODD(COUNT(AS42:AX42)),"ERRO",SUM((AT42-AS42),(AV42-AU42),(AX42-AW42))),"ERRO"))</f>
        <v>0</v>
      </c>
      <c r="AZ42" s="13"/>
      <c r="BA42" s="71"/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/>
      <c r="BI42" s="16"/>
      <c r="BJ42" s="16"/>
      <c r="BK42" s="16"/>
      <c r="BL42" s="15"/>
      <c r="BM42" s="14"/>
      <c r="BN42" s="14"/>
      <c r="BO42" s="165"/>
      <c r="BP42" s="16"/>
      <c r="BQ42" s="12" t="str">
        <f t="shared" si="2"/>
        <v>Produção e Intervalo</v>
      </c>
      <c r="BR42" s="18">
        <f t="shared" si="3"/>
        <v>0</v>
      </c>
      <c r="BS42" s="18">
        <f t="shared" si="4"/>
        <v>0</v>
      </c>
      <c r="BT42" s="225" t="str">
        <f t="shared" si="5"/>
        <v/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1278</v>
      </c>
      <c r="N43" s="217" t="s">
        <v>1279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1222</v>
      </c>
      <c r="X43" s="218" t="s">
        <v>955</v>
      </c>
      <c r="Y43" s="158" t="s">
        <v>958</v>
      </c>
      <c r="Z43" s="158" t="s">
        <v>956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/>
      <c r="AS43" s="242"/>
      <c r="AT43" s="242"/>
      <c r="AU43" s="38"/>
      <c r="AV43" s="38"/>
      <c r="AW43" s="38"/>
      <c r="AX43" s="38"/>
      <c r="AY43" s="313">
        <f>IF(D43="","*",IFERROR(IF(ISODD(COUNT(AS43:AX43)),"ERRO",SUM((AT43-AS43),(AV43-AU43),(AX43-AW43))),"ERRO"))</f>
        <v>0</v>
      </c>
      <c r="AZ43" s="13"/>
      <c r="BA43" s="71"/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Produção e Intervalo</v>
      </c>
      <c r="BR43" s="18">
        <f t="shared" si="3"/>
        <v>0</v>
      </c>
      <c r="BS43" s="18">
        <f t="shared" si="4"/>
        <v>0</v>
      </c>
      <c r="BT43" s="225" t="str">
        <f t="shared" si="5"/>
        <v/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1280</v>
      </c>
      <c r="W44" s="173" t="s">
        <v>1281</v>
      </c>
      <c r="X44" s="218" t="s">
        <v>955</v>
      </c>
      <c r="Y44" s="158" t="s">
        <v>958</v>
      </c>
      <c r="Z44" s="158" t="s">
        <v>951</v>
      </c>
      <c r="AA44" s="83">
        <v>1</v>
      </c>
      <c r="AB44" s="70" t="s">
        <v>946</v>
      </c>
      <c r="AC44" s="70" t="s">
        <v>941</v>
      </c>
      <c r="AD44" s="173">
        <v>0.33333333333333331</v>
      </c>
      <c r="AE44" s="83">
        <v>6251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/>
      <c r="AS44" s="242"/>
      <c r="AT44" s="242"/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/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Higor</v>
      </c>
      <c r="BG44" s="15"/>
      <c r="BH44" s="16"/>
      <c r="BI44" s="16"/>
      <c r="BJ44" s="16"/>
      <c r="BK44" s="16"/>
      <c r="BL44" s="15"/>
      <c r="BM44" s="14"/>
      <c r="BN44" s="14"/>
      <c r="BO44" s="165"/>
      <c r="BP44" s="16"/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/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/>
      </c>
      <c r="B46" s="171"/>
      <c r="C46" s="8" t="str">
        <f>IF(BS_CONTROLE[[#This Row],[DATA]]="","",WEEKNUM(BS_CONTROLE[[#This Row],[DATA]]))</f>
        <v/>
      </c>
      <c r="D46" s="51"/>
      <c r="E46" s="315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607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BASE_MAPA!$D$2:$D$359, BASE_MAPA!$I$2:$I$359),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8" t="str">
        <f>IF(BS_CONTROLE[[#This Row],[Local - Partida]]=0, "-", BS_CONTROLE[[#This Row],[Local - Partida]])</f>
        <v>-</v>
      </c>
      <c r="AL46" s="278" t="str">
        <f>IF(BS_CONTROLE[[#This Row],[Local - Encerramento]]=0, "-", BS_CONTROLE[[#This Row],[Local - Encerramento]])</f>
        <v>-</v>
      </c>
      <c r="AM46" s="278" t="str">
        <f>IF(BS_CONTROLE[[#This Row],[Entre - Estações]]=0, "-", BS_CONTROLE[[#This Row],[Entre - Estações]])</f>
        <v>-</v>
      </c>
      <c r="AN46" s="278" t="str">
        <f>IF(BS_CONTROLE[[#This Row],[SB]]=0, "-", BS_CONTROLE[[#This Row],[SB]])</f>
        <v>-</v>
      </c>
      <c r="AO46" s="279" t="str">
        <f>IF(BS_CONTROLE[[#This Row],[SUB]]=0, "-", BS_CONTROLE[[#This Row],[SUB]])</f>
        <v>-</v>
      </c>
      <c r="AP46" s="280" t="str">
        <f>IF(BS_CONTROLE[[#This Row],[KM - Inicio]]=0, "-", BS_CONTROLE[[#This Row],[KM - Inicio]])</f>
        <v>-</v>
      </c>
      <c r="AQ46" s="280" t="str">
        <f>IF(BS_CONTROLE[[#This Row],[KM - Fim]]=0, "-", BS_CONTROLE[[#This Row],[KM - Fim]])</f>
        <v>-</v>
      </c>
      <c r="AR46" s="242"/>
      <c r="AS46" s="242"/>
      <c r="AT46" s="242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BASE_MAPA!$D$2:$D$359, BASE_MAPA!$I$2:$I$359), "ERRO")</f>
        <v>ERRO</v>
      </c>
      <c r="BF46" s="281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>
      <c r="A47" s="50" t="str">
        <f t="shared" si="1"/>
        <v/>
      </c>
      <c r="B47" s="171"/>
      <c r="C47" s="8" t="str">
        <f>IF(BS_CONTROLE[[#This Row],[DATA]]="","",WEEKNUM(BS_CONTROLE[[#This Row],[DATA]]))</f>
        <v/>
      </c>
      <c r="D47" s="51"/>
      <c r="E47" s="314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607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BASE_MAPA!$D$2:$D$359, BASE_MAPA!$I$2:$I$359),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8" t="str">
        <f>IF(BS_CONTROLE[[#This Row],[Local - Partida]]=0, "-", BS_CONTROLE[[#This Row],[Local - Partida]])</f>
        <v>-</v>
      </c>
      <c r="AL47" s="278" t="str">
        <f>IF(BS_CONTROLE[[#This Row],[Local - Encerramento]]=0, "-", BS_CONTROLE[[#This Row],[Local - Encerramento]])</f>
        <v>-</v>
      </c>
      <c r="AM47" s="278" t="str">
        <f>IF(BS_CONTROLE[[#This Row],[Entre - Estações]]=0, "-", BS_CONTROLE[[#This Row],[Entre - Estações]])</f>
        <v>-</v>
      </c>
      <c r="AN47" s="278" t="str">
        <f>IF(BS_CONTROLE[[#This Row],[SB]]=0, "-", BS_CONTROLE[[#This Row],[SB]])</f>
        <v>-</v>
      </c>
      <c r="AO47" s="279" t="str">
        <f>IF(BS_CONTROLE[[#This Row],[SUB]]=0, "-", BS_CONTROLE[[#This Row],[SUB]])</f>
        <v>-</v>
      </c>
      <c r="AP47" s="280" t="str">
        <f>IF(BS_CONTROLE[[#This Row],[KM - Inicio]]=0, "-", BS_CONTROLE[[#This Row],[KM - Inicio]])</f>
        <v>-</v>
      </c>
      <c r="AQ47" s="280" t="str">
        <f>IF(BS_CONTROLE[[#This Row],[KM - Fim]]=0, "-", BS_CONTROLE[[#This Row],[KM - Fim]])</f>
        <v>-</v>
      </c>
      <c r="AR47" s="242"/>
      <c r="AS47" s="242"/>
      <c r="AT47" s="242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BASE_MAPA!$D$2:$D$359, BASE_MAPA!$I$2:$I$359), "ERRO")</f>
        <v>ERRO</v>
      </c>
      <c r="BF47" s="281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>
      <c r="A48" s="50" t="str">
        <f t="shared" si="1"/>
        <v/>
      </c>
      <c r="B48" s="171"/>
      <c r="C48" s="8" t="str">
        <f>IF(BS_CONTROLE[[#This Row],[DATA]]="","",WEEKNUM(BS_CONTROLE[[#This Row],[DATA]]))</f>
        <v/>
      </c>
      <c r="D48" s="51"/>
      <c r="E48" s="314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BASE_MAPA!$D$2:$D$359, BASE_MAPA!$I$2:$I$359),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8" t="str">
        <f>IF(BS_CONTROLE[[#This Row],[Local - Partida]]=0, "-", BS_CONTROLE[[#This Row],[Local - Partida]])</f>
        <v>-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-</v>
      </c>
      <c r="AN48" s="278" t="str">
        <f>IF(BS_CONTROLE[[#This Row],[SB]]=0, "-", BS_CONTROLE[[#This Row],[SB]])</f>
        <v>-</v>
      </c>
      <c r="AO48" s="279" t="str">
        <f>IF(BS_CONTROLE[[#This Row],[SUB]]=0, "-", BS_CONTROLE[[#This Row],[SUB]])</f>
        <v>-</v>
      </c>
      <c r="AP48" s="280" t="str">
        <f>IF(BS_CONTROLE[[#This Row],[KM - Inicio]]=0, "-", BS_CONTROLE[[#This Row],[KM - Inicio]])</f>
        <v>-</v>
      </c>
      <c r="AQ48" s="280" t="str">
        <f>IF(BS_CONTROLE[[#This Row],[KM - Fim]]=0, "-", BS_CONTROLE[[#This Row],[KM - Fim]])</f>
        <v>-</v>
      </c>
      <c r="AR48" s="242"/>
      <c r="AS48" s="242"/>
      <c r="AT48" s="242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BASE_MAPA!$D$2:$D$359, BASE_MAPA!$I$2:$I$359), "ERRO")</f>
        <v>ERRO</v>
      </c>
      <c r="BF48" s="281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>
      <c r="A49" s="50" t="str">
        <f t="shared" si="1"/>
        <v/>
      </c>
      <c r="B49" s="171"/>
      <c r="C49" s="8" t="str">
        <f>IF(BS_CONTROLE[[#This Row],[DATA]]="","",WEEKNUM(BS_CONTROLE[[#This Row],[DATA]]))</f>
        <v/>
      </c>
      <c r="D49" s="51"/>
      <c r="E49" s="314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BASE_MAPA!$D$2:$D$359, BASE_MAPA!$I$2:$I$359),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8" t="str">
        <f>IF(BS_CONTROLE[[#This Row],[Local - Partida]]=0, "-", BS_CONTROLE[[#This Row],[Local - Partida]])</f>
        <v>-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-</v>
      </c>
      <c r="AN49" s="278" t="str">
        <f>IF(BS_CONTROLE[[#This Row],[SB]]=0, "-", BS_CONTROLE[[#This Row],[SB]])</f>
        <v>-</v>
      </c>
      <c r="AO49" s="279" t="str">
        <f>IF(BS_CONTROLE[[#This Row],[SUB]]=0, "-", BS_CONTROLE[[#This Row],[SUB]])</f>
        <v>-</v>
      </c>
      <c r="AP49" s="280" t="str">
        <f>IF(BS_CONTROLE[[#This Row],[KM - Inicio]]=0, "-", BS_CONTROLE[[#This Row],[KM - Inicio]])</f>
        <v>-</v>
      </c>
      <c r="AQ49" s="280" t="str">
        <f>IF(BS_CONTROLE[[#This Row],[KM - Fim]]=0, "-", BS_CONTROLE[[#This Row],[KM - Fim]])</f>
        <v>-</v>
      </c>
      <c r="AR49" s="242"/>
      <c r="AS49" s="242"/>
      <c r="AT49" s="242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BASE_MAPA!$D$2:$D$359, BASE_MAPA!$I$2:$I$359), "ERRO")</f>
        <v>ERRO</v>
      </c>
      <c r="BF49" s="281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>
      <c r="A50" s="50" t="str">
        <f t="shared" si="1"/>
        <v/>
      </c>
      <c r="B50" s="171"/>
      <c r="C50" s="8" t="str">
        <f>IF(BS_CONTROLE[[#This Row],[DATA]]="","",WEEKNUM(BS_CONTROLE[[#This Row],[DATA]]))</f>
        <v/>
      </c>
      <c r="D50" s="51"/>
      <c r="E50" s="314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BASE_MAPA!$D$2:$D$359, BASE_MAPA!$I$2:$I$359),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-</v>
      </c>
      <c r="AN50" s="278" t="str">
        <f>IF(BS_CONTROLE[[#This Row],[SB]]=0, "-", BS_CONTROLE[[#This Row],[SB]])</f>
        <v>-</v>
      </c>
      <c r="AO50" s="279" t="str">
        <f>IF(BS_CONTROLE[[#This Row],[SUB]]=0, "-", BS_CONTROLE[[#This Row],[SUB]])</f>
        <v>-</v>
      </c>
      <c r="AP50" s="280" t="str">
        <f>IF(BS_CONTROLE[[#This Row],[KM - Inicio]]=0, "-", BS_CONTROLE[[#This Row],[KM - Inicio]])</f>
        <v>-</v>
      </c>
      <c r="AQ50" s="280" t="str">
        <f>IF(BS_CONTROLE[[#This Row],[KM - Fim]]=0, "-", BS_CONTROLE[[#This Row],[KM - Fim]])</f>
        <v>-</v>
      </c>
      <c r="AR50" s="242"/>
      <c r="AS50" s="242"/>
      <c r="AT50" s="242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BASE_MAPA!$D$2:$D$359, BASE_MAPA!$I$2:$I$359), "ERRO")</f>
        <v>ERRO</v>
      </c>
      <c r="BF50" s="281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>
      <c r="A51" s="50" t="str">
        <f t="shared" si="1"/>
        <v/>
      </c>
      <c r="B51" s="171"/>
      <c r="C51" s="8" t="str">
        <f>IF(BS_CONTROLE[[#This Row],[DATA]]="","",WEEKNUM(BS_CONTROLE[[#This Row],[DATA]]))</f>
        <v/>
      </c>
      <c r="D51" s="51"/>
      <c r="E51" s="314">
        <v>46</v>
      </c>
      <c r="F51" s="172"/>
      <c r="G51" s="9" t="str">
        <f>IF(D51="","*",VLOOKUP(F51,BS_ATIVIDADE[#All],3,FALSE))</f>
        <v>*</v>
      </c>
      <c r="H51" s="173"/>
      <c r="I51" s="173"/>
      <c r="J51" s="217"/>
      <c r="K51" s="217"/>
      <c r="L51" s="83" t="s">
        <v>607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3"/>
      <c r="P51" s="173"/>
      <c r="Q51" s="83"/>
      <c r="R51" s="10" t="str">
        <f>IFERROR(_xlfn.XLOOKUP(F51, BS_ATIVIDADE[ATIVIDADE],BS_ATIVIDADE[UNIDADE] ), "*")</f>
        <v>*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0" t="str">
        <f>IFERROR(_xlfn.XLOOKUP(J51, BASE_MAPA!$D$2:$D$359, BASE_MAPA!$I$2:$I$359), "ERRO")</f>
        <v>ERRO</v>
      </c>
      <c r="V51" s="198"/>
      <c r="W51" s="173"/>
      <c r="X51" s="218"/>
      <c r="Y51" s="158"/>
      <c r="Z51" s="158"/>
      <c r="AA51" s="83"/>
      <c r="AB51" s="70"/>
      <c r="AC51" s="70"/>
      <c r="AD51" s="173"/>
      <c r="AE51" s="83"/>
      <c r="AF51" s="83"/>
      <c r="AG51" s="83"/>
      <c r="AH51" s="48"/>
      <c r="AI51" s="142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78" t="str">
        <f>IF(BS_CONTROLE[[#This Row],[Local - Partida]]=0, "-", BS_CONTROLE[[#This Row],[Local - Partida]])</f>
        <v>-</v>
      </c>
      <c r="AL51" s="278" t="str">
        <f>IF(BS_CONTROLE[[#This Row],[Local - Encerramento]]=0, "-", BS_CONTROLE[[#This Row],[Local - Encerramento]])</f>
        <v>-</v>
      </c>
      <c r="AM51" s="278" t="str">
        <f>IF(BS_CONTROLE[[#This Row],[Entre - Estações]]=0, "-", BS_CONTROLE[[#This Row],[Entre - Estações]])</f>
        <v>-</v>
      </c>
      <c r="AN51" s="278" t="str">
        <f>IF(BS_CONTROLE[[#This Row],[SB]]=0, "-", BS_CONTROLE[[#This Row],[SB]])</f>
        <v>-</v>
      </c>
      <c r="AO51" s="279" t="str">
        <f>IF(BS_CONTROLE[[#This Row],[SUB]]=0, "-", BS_CONTROLE[[#This Row],[SUB]])</f>
        <v>-</v>
      </c>
      <c r="AP51" s="280" t="str">
        <f>IF(BS_CONTROLE[[#This Row],[KM - Inicio]]=0, "-", BS_CONTROLE[[#This Row],[KM - Inicio]])</f>
        <v>-</v>
      </c>
      <c r="AQ51" s="280" t="str">
        <f>IF(BS_CONTROLE[[#This Row],[KM - Fim]]=0, "-", BS_CONTROLE[[#This Row],[KM - Fim]])</f>
        <v>-</v>
      </c>
      <c r="AR51" s="242"/>
      <c r="AS51" s="242"/>
      <c r="AT51" s="242"/>
      <c r="AU51" s="38"/>
      <c r="AV51" s="38"/>
      <c r="AW51" s="38"/>
      <c r="AX51" s="38"/>
      <c r="AY51" s="313" t="str">
        <f>IF(D51="","*",IFERROR(IF(ISODD(COUNT(AS51:AX51)),"ERRO",SUM((AT51-AS51),(AV51-AU51),(AX51-AW51))),"ERRO"))</f>
        <v>*</v>
      </c>
      <c r="AZ51" s="13"/>
      <c r="BA51" s="71"/>
      <c r="BB51" s="10" t="str">
        <f>IFERROR(_xlfn.XLOOKUP(AI51, BS_ATIVIDADE[ATIVIDADE],BS_ATIVIDADE[UNIDADE] ), "*")</f>
        <v>*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BASE_MAPA!$D$2:$D$359, BASE_MAPA!$I$2:$I$359), "ERRO")</f>
        <v>ERRO</v>
      </c>
      <c r="BF51" s="281" t="str">
        <f>IF(BS_CONTROLE[[#This Row],[Responsavel pelo boletim]]=0, "-", BS_CONTROLE[[#This Row],[Responsavel pelo boletim]])</f>
        <v>-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Aderente</v>
      </c>
      <c r="BR51" s="18" t="str">
        <f t="shared" si="3"/>
        <v>*</v>
      </c>
      <c r="BS51" s="18" t="str">
        <f t="shared" si="4"/>
        <v>*</v>
      </c>
      <c r="BT51" s="225" t="str">
        <f t="shared" si="5"/>
        <v/>
      </c>
    </row>
    <row r="52" spans="1:72">
      <c r="A52" s="50" t="str">
        <f t="shared" si="1"/>
        <v/>
      </c>
      <c r="B52" s="171"/>
      <c r="C52" s="8" t="str">
        <f>IF(BS_CONTROLE[[#This Row],[DATA]]="","",WEEKNUM(BS_CONTROLE[[#This Row],[DATA]]))</f>
        <v/>
      </c>
      <c r="D52" s="51"/>
      <c r="E52" s="314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607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BASE_MAPA!$D$2:$D$359, BASE_MAPA!$I$2:$I$359),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8" t="str">
        <f>IF(BS_CONTROLE[[#This Row],[Local - Partida]]=0, "-", BS_CONTROLE[[#This Row],[Local - Partida]])</f>
        <v>-</v>
      </c>
      <c r="AL52" s="278" t="str">
        <f>IF(BS_CONTROLE[[#This Row],[Local - Encerramento]]=0, "-", BS_CONTROLE[[#This Row],[Local - Encerramento]])</f>
        <v>-</v>
      </c>
      <c r="AM52" s="278" t="str">
        <f>IF(BS_CONTROLE[[#This Row],[Entre - Estações]]=0, "-", BS_CONTROLE[[#This Row],[Entre - Estações]])</f>
        <v>-</v>
      </c>
      <c r="AN52" s="278" t="str">
        <f>IF(BS_CONTROLE[[#This Row],[SB]]=0, "-", BS_CONTROLE[[#This Row],[SB]])</f>
        <v>-</v>
      </c>
      <c r="AO52" s="279" t="str">
        <f>IF(BS_CONTROLE[[#This Row],[SUB]]=0, "-", BS_CONTROLE[[#This Row],[SUB]])</f>
        <v>-</v>
      </c>
      <c r="AP52" s="280" t="str">
        <f>IF(BS_CONTROLE[[#This Row],[KM - Inicio]]=0, "-", BS_CONTROLE[[#This Row],[KM - Inicio]])</f>
        <v>-</v>
      </c>
      <c r="AQ52" s="280" t="str">
        <f>IF(BS_CONTROLE[[#This Row],[KM - Fim]]=0, "-", BS_CONTROLE[[#This Row],[KM - Fim]])</f>
        <v>-</v>
      </c>
      <c r="AR52" s="242"/>
      <c r="AS52" s="242"/>
      <c r="AT52" s="242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BASE_MAPA!$D$2:$D$359, BASE_MAPA!$I$2:$I$359), "ERRO")</f>
        <v>ERRO</v>
      </c>
      <c r="BF52" s="281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>
      <c r="A53" s="50" t="str">
        <f t="shared" si="1"/>
        <v/>
      </c>
      <c r="B53" s="171"/>
      <c r="C53" s="8" t="str">
        <f>IF(BS_CONTROLE[[#This Row],[DATA]]="","",WEEKNUM(BS_CONTROLE[[#This Row],[DATA]]))</f>
        <v/>
      </c>
      <c r="D53" s="51"/>
      <c r="E53" s="31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BASE_MAPA!$D$2:$D$359, BASE_MAPA!$I$2:$I$359),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8" t="str">
        <f>IF(BS_CONTROLE[[#This Row],[Local - Partida]]=0, "-", BS_CONTROLE[[#This Row],[Local - Partida]])</f>
        <v>-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-</v>
      </c>
      <c r="AN53" s="278" t="str">
        <f>IF(BS_CONTROLE[[#This Row],[SB]]=0, "-", BS_CONTROLE[[#This Row],[SB]])</f>
        <v>-</v>
      </c>
      <c r="AO53" s="279" t="str">
        <f>IF(BS_CONTROLE[[#This Row],[SUB]]=0, "-", BS_CONTROLE[[#This Row],[SUB]])</f>
        <v>-</v>
      </c>
      <c r="AP53" s="280" t="str">
        <f>IF(BS_CONTROLE[[#This Row],[KM - Inicio]]=0, "-", BS_CONTROLE[[#This Row],[KM - Inicio]])</f>
        <v>-</v>
      </c>
      <c r="AQ53" s="280" t="str">
        <f>IF(BS_CONTROLE[[#This Row],[KM - Fim]]=0, "-", BS_CONTROLE[[#This Row],[KM - Fim]])</f>
        <v>-</v>
      </c>
      <c r="AR53" s="242"/>
      <c r="AS53" s="242"/>
      <c r="AT53" s="242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BASE_MAPA!$D$2:$D$359, BASE_MAPA!$I$2:$I$359), "ERRO")</f>
        <v>ERRO</v>
      </c>
      <c r="BF53" s="281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>
      <c r="A54" s="50" t="str">
        <f t="shared" si="1"/>
        <v/>
      </c>
      <c r="B54" s="171"/>
      <c r="C54" s="8" t="str">
        <f>IF(BS_CONTROLE[[#This Row],[DATA]]="","",WEEKNUM(BS_CONTROLE[[#This Row],[DATA]]))</f>
        <v/>
      </c>
      <c r="D54" s="51"/>
      <c r="E54" s="31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3" t="s">
        <v>607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3"/>
      <c r="R54" s="10" t="str">
        <f>IFERROR(_xlfn.XLOOKUP(F54, BS_ATIVIDADE[ATIVIDADE],BS_ATIVIDADE[UNIDADE] ), "*")</f>
        <v>*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BASE_MAPA!$D$2:$D$359, BASE_MAPA!$I$2:$I$359), "ERRO")</f>
        <v>ERRO</v>
      </c>
      <c r="V54" s="198"/>
      <c r="W54" s="173"/>
      <c r="X54" s="218"/>
      <c r="Y54" s="158"/>
      <c r="Z54" s="158"/>
      <c r="AA54" s="83"/>
      <c r="AB54" s="70"/>
      <c r="AC54" s="70"/>
      <c r="AD54" s="173"/>
      <c r="AE54" s="83"/>
      <c r="AF54" s="83"/>
      <c r="AG54" s="83"/>
      <c r="AH54" s="48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8" t="str">
        <f>IF(BS_CONTROLE[[#This Row],[Local - Partida]]=0, "-", BS_CONTROLE[[#This Row],[Local - Partida]])</f>
        <v>-</v>
      </c>
      <c r="AL54" s="278" t="str">
        <f>IF(BS_CONTROLE[[#This Row],[Local - Encerramento]]=0, "-", BS_CONTROLE[[#This Row],[Local - Encerramento]])</f>
        <v>-</v>
      </c>
      <c r="AM54" s="278" t="str">
        <f>IF(BS_CONTROLE[[#This Row],[Entre - Estações]]=0, "-", BS_CONTROLE[[#This Row],[Entre - Estações]])</f>
        <v>-</v>
      </c>
      <c r="AN54" s="278" t="str">
        <f>IF(BS_CONTROLE[[#This Row],[SB]]=0, "-", BS_CONTROLE[[#This Row],[SB]])</f>
        <v>-</v>
      </c>
      <c r="AO54" s="279" t="str">
        <f>IF(BS_CONTROLE[[#This Row],[SUB]]=0, "-", BS_CONTROLE[[#This Row],[SUB]])</f>
        <v>-</v>
      </c>
      <c r="AP54" s="280" t="str">
        <f>IF(BS_CONTROLE[[#This Row],[KM - Inicio]]=0, "-", BS_CONTROLE[[#This Row],[KM - Inicio]])</f>
        <v>-</v>
      </c>
      <c r="AQ54" s="280" t="str">
        <f>IF(BS_CONTROLE[[#This Row],[KM - Fim]]=0, "-", BS_CONTROLE[[#This Row],[KM - Fim]])</f>
        <v>-</v>
      </c>
      <c r="AR54" s="242"/>
      <c r="AS54" s="242"/>
      <c r="AT54" s="242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BASE_MAPA!$D$2:$D$359, BASE_MAPA!$I$2:$I$359), "ERRO")</f>
        <v>ERRO</v>
      </c>
      <c r="BF54" s="281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>
      <c r="A55" s="50" t="str">
        <f t="shared" si="1"/>
        <v/>
      </c>
      <c r="B55" s="171"/>
      <c r="C55" s="8" t="str">
        <f>IF(BS_CONTROLE[[#This Row],[DATA]]="","",WEEKNUM(BS_CONTROLE[[#This Row],[DATA]]))</f>
        <v/>
      </c>
      <c r="D55" s="51"/>
      <c r="E55" s="314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BASE_MAPA!$D$2:$D$359, BASE_MAPA!$I$2:$I$359),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8" t="str">
        <f>IF(BS_CONTROLE[[#This Row],[Local - Partida]]=0, "-", BS_CONTROLE[[#This Row],[Local - Partida]])</f>
        <v>-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-</v>
      </c>
      <c r="AN55" s="278" t="str">
        <f>IF(BS_CONTROLE[[#This Row],[SB]]=0, "-", BS_CONTROLE[[#This Row],[SB]])</f>
        <v>-</v>
      </c>
      <c r="AO55" s="279" t="str">
        <f>IF(BS_CONTROLE[[#This Row],[SUB]]=0, "-", BS_CONTROLE[[#This Row],[SUB]])</f>
        <v>-</v>
      </c>
      <c r="AP55" s="280" t="str">
        <f>IF(BS_CONTROLE[[#This Row],[KM - Inicio]]=0, "-", BS_CONTROLE[[#This Row],[KM - Inicio]])</f>
        <v>-</v>
      </c>
      <c r="AQ55" s="280" t="str">
        <f>IF(BS_CONTROLE[[#This Row],[KM - Fim]]=0, "-", BS_CONTROLE[[#This Row],[KM - Fim]])</f>
        <v>-</v>
      </c>
      <c r="AR55" s="242"/>
      <c r="AS55" s="242"/>
      <c r="AT55" s="242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BASE_MAPA!$D$2:$D$359, BASE_MAPA!$I$2:$I$359), "ERRO")</f>
        <v>ERRO</v>
      </c>
      <c r="BF55" s="281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>
      <c r="A56" s="50" t="str">
        <f t="shared" si="1"/>
        <v/>
      </c>
      <c r="B56" s="171"/>
      <c r="C56" s="8" t="str">
        <f>IF(BS_CONTROLE[[#This Row],[DATA]]="","",WEEKNUM(BS_CONTROLE[[#This Row],[DATA]]))</f>
        <v/>
      </c>
      <c r="D56" s="51"/>
      <c r="E56" s="314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607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BASE_MAPA!$D$2:$D$359, BASE_MAPA!$I$2:$I$359),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8" t="str">
        <f>IF(BS_CONTROLE[[#This Row],[Local - Partida]]=0, "-", BS_CONTROLE[[#This Row],[Local - Partida]])</f>
        <v>-</v>
      </c>
      <c r="AL56" s="278" t="str">
        <f>IF(BS_CONTROLE[[#This Row],[Local - Encerramento]]=0, "-", BS_CONTROLE[[#This Row],[Local - Encerramento]])</f>
        <v>-</v>
      </c>
      <c r="AM56" s="278" t="str">
        <f>IF(BS_CONTROLE[[#This Row],[Entre - Estações]]=0, "-", BS_CONTROLE[[#This Row],[Entre - Estações]])</f>
        <v>-</v>
      </c>
      <c r="AN56" s="278" t="str">
        <f>IF(BS_CONTROLE[[#This Row],[SB]]=0, "-", BS_CONTROLE[[#This Row],[SB]])</f>
        <v>-</v>
      </c>
      <c r="AO56" s="279" t="str">
        <f>IF(BS_CONTROLE[[#This Row],[SUB]]=0, "-", BS_CONTROLE[[#This Row],[SUB]])</f>
        <v>-</v>
      </c>
      <c r="AP56" s="280" t="str">
        <f>IF(BS_CONTROLE[[#This Row],[KM - Inicio]]=0, "-", BS_CONTROLE[[#This Row],[KM - Inicio]])</f>
        <v>-</v>
      </c>
      <c r="AQ56" s="280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BASE_MAPA!$D$2:$D$359, BASE_MAPA!$I$2:$I$359), "ERRO")</f>
        <v>ERRO</v>
      </c>
      <c r="BF56" s="281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14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BASE_MAPA!$D$2:$D$359, BASE_MAPA!$I$2:$I$359),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8" t="str">
        <f>IF(BS_CONTROLE[[#This Row],[Local - Partida]]=0, "-", BS_CONTROLE[[#This Row],[Local - Partida]])</f>
        <v>-</v>
      </c>
      <c r="AL59" s="278" t="str">
        <f>IF(BS_CONTROLE[[#This Row],[Local - Encerramento]]=0, "-", BS_CONTROLE[[#This Row],[Local - Encerramento]])</f>
        <v>-</v>
      </c>
      <c r="AM59" s="278" t="str">
        <f>IF(BS_CONTROLE[[#This Row],[Entre - Estações]]=0, "-", BS_CONTROLE[[#This Row],[Entre - Estações]])</f>
        <v>-</v>
      </c>
      <c r="AN59" s="278" t="str">
        <f>IF(BS_CONTROLE[[#This Row],[SB]]=0, "-", BS_CONTROLE[[#This Row],[SB]])</f>
        <v>-</v>
      </c>
      <c r="AO59" s="279" t="str">
        <f>IF(BS_CONTROLE[[#This Row],[SUB]]=0, "-", BS_CONTROLE[[#This Row],[SUB]])</f>
        <v>-</v>
      </c>
      <c r="AP59" s="280" t="str">
        <f>IF(BS_CONTROLE[[#This Row],[KM - Inicio]]=0, "-", BS_CONTROLE[[#This Row],[KM - Inicio]])</f>
        <v>-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BASE_MAPA!$D$2:$D$359, BASE_MAPA!$I$2:$I$359), "ERRO")</f>
        <v>ERRO</v>
      </c>
      <c r="BF59" s="281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14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BASE_MAPA!$D$2:$D$359, BASE_MAPA!$I$2:$I$359),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8" t="str">
        <f>IF(BS_CONTROLE[[#This Row],[Local - Partida]]=0, "-", BS_CONTROLE[[#This Row],[Local - Partida]])</f>
        <v>-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-</v>
      </c>
      <c r="AN60" s="278" t="str">
        <f>IF(BS_CONTROLE[[#This Row],[SB]]=0, "-", BS_CONTROLE[[#This Row],[SB]])</f>
        <v>-</v>
      </c>
      <c r="AO60" s="279" t="str">
        <f>IF(BS_CONTROLE[[#This Row],[SUB]]=0, "-", BS_CONTROLE[[#This Row],[SUB]])</f>
        <v>-</v>
      </c>
      <c r="AP60" s="280" t="str">
        <f>IF(BS_CONTROLE[[#This Row],[KM - Inicio]]=0, "-", BS_CONTROLE[[#This Row],[KM - Inicio]])</f>
        <v>-</v>
      </c>
      <c r="AQ60" s="280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3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BASE_MAPA!$D$2:$D$359, BASE_MAPA!$I$2:$I$359), "ERRO")</f>
        <v>ERRO</v>
      </c>
      <c r="BF60" s="281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14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BASE_MAPA!$D$2:$D$359, BASE_MAPA!$I$2:$I$359),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-</v>
      </c>
      <c r="AN61" s="278" t="str">
        <f>IF(BS_CONTROLE[[#This Row],[SB]]=0, "-", BS_CONTROLE[[#This Row],[SB]])</f>
        <v>-</v>
      </c>
      <c r="AO61" s="279" t="str">
        <f>IF(BS_CONTROLE[[#This Row],[SUB]]=0, "-", BS_CONTROLE[[#This Row],[SUB]])</f>
        <v>-</v>
      </c>
      <c r="AP61" s="280" t="str">
        <f>IF(BS_CONTROLE[[#This Row],[KM - Inicio]]=0, "-", BS_CONTROLE[[#This Row],[KM - Inicio]])</f>
        <v>-</v>
      </c>
      <c r="AQ61" s="280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BASE_MAPA!$D$2:$D$359, BASE_MAPA!$I$2:$I$359), "ERRO")</f>
        <v>ERRO</v>
      </c>
      <c r="BF61" s="281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14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BASE_MAPA!$D$2:$D$359, BASE_MAPA!$I$2:$I$359),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-</v>
      </c>
      <c r="AN62" s="278" t="str">
        <f>IF(BS_CONTROLE[[#This Row],[SB]]=0, "-", BS_CONTROLE[[#This Row],[SB]])</f>
        <v>-</v>
      </c>
      <c r="AO62" s="279" t="str">
        <f>IF(BS_CONTROLE[[#This Row],[SUB]]=0, "-", BS_CONTROLE[[#This Row],[SUB]])</f>
        <v>-</v>
      </c>
      <c r="AP62" s="280" t="str">
        <f>IF(BS_CONTROLE[[#This Row],[KM - Inicio]]=0, "-", BS_CONTROLE[[#This Row],[KM - Inicio]])</f>
        <v>-</v>
      </c>
      <c r="AQ62" s="280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3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BASE_MAPA!$D$2:$D$359, BASE_MAPA!$I$2:$I$359), "ERRO")</f>
        <v>ERRO</v>
      </c>
      <c r="BF62" s="281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1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BASE_MAPA!$D$2:$D$359, BASE_MAPA!$I$2:$I$359),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8" t="str">
        <f>IF(BS_CONTROLE[[#This Row],[Local - Partida]]=0, "-", BS_CONTROLE[[#This Row],[Local - Partida]])</f>
        <v>-</v>
      </c>
      <c r="AL63" s="278" t="str">
        <f>IF(BS_CONTROLE[[#This Row],[Local - Encerramento]]=0, "-", BS_CONTROLE[[#This Row],[Local - Encerramento]])</f>
        <v>-</v>
      </c>
      <c r="AM63" s="278" t="str">
        <f>IF(BS_CONTROLE[[#This Row],[Entre - Estações]]=0, "-", BS_CONTROLE[[#This Row],[Entre - Estações]])</f>
        <v>-</v>
      </c>
      <c r="AN63" s="278" t="str">
        <f>IF(BS_CONTROLE[[#This Row],[SB]]=0, "-", BS_CONTROLE[[#This Row],[SB]])</f>
        <v>-</v>
      </c>
      <c r="AO63" s="279" t="str">
        <f>IF(BS_CONTROLE[[#This Row],[SUB]]=0, "-", BS_CONTROLE[[#This Row],[SUB]])</f>
        <v>-</v>
      </c>
      <c r="AP63" s="280" t="str">
        <f>IF(BS_CONTROLE[[#This Row],[KM - Inicio]]=0, "-", BS_CONTROLE[[#This Row],[KM - Inicio]])</f>
        <v>-</v>
      </c>
      <c r="AQ63" s="280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BASE_MAPA!$D$2:$D$359, BASE_MAPA!$I$2:$I$359), "ERRO")</f>
        <v>ERRO</v>
      </c>
      <c r="BF63" s="281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BASE_MAPA!$I$2:$I$359),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BASE_MAPA!$I$2:$I$359),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14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BASE_MAPA!$D$2:$D$359, BASE_MAPA!$I$2:$I$359),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8" t="str">
        <f>IF(BS_CONTROLE[[#This Row],[Local - Partida]]=0, "-", BS_CONTROLE[[#This Row],[Local - Partida]])</f>
        <v>-</v>
      </c>
      <c r="AL65" s="278" t="str">
        <f>IF(BS_CONTROLE[[#This Row],[Local - Encerramento]]=0, "-", BS_CONTROLE[[#This Row],[Local - Encerramento]])</f>
        <v>-</v>
      </c>
      <c r="AM65" s="278" t="str">
        <f>IF(BS_CONTROLE[[#This Row],[Entre - Estações]]=0, "-", BS_CONTROLE[[#This Row],[Entre - Estações]])</f>
        <v>-</v>
      </c>
      <c r="AN65" s="278" t="str">
        <f>IF(BS_CONTROLE[[#This Row],[SB]]=0, "-", BS_CONTROLE[[#This Row],[SB]])</f>
        <v>-</v>
      </c>
      <c r="AO65" s="279" t="str">
        <f>IF(BS_CONTROLE[[#This Row],[SUB]]=0, "-", BS_CONTROLE[[#This Row],[SUB]])</f>
        <v>-</v>
      </c>
      <c r="AP65" s="280" t="str">
        <f>IF(BS_CONTROLE[[#This Row],[KM - Inicio]]=0, "-", BS_CONTROLE[[#This Row],[KM - Inicio]])</f>
        <v>-</v>
      </c>
      <c r="AQ65" s="280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BASE_MAPA!$D$2:$D$359, BASE_MAPA!$I$2:$I$359), "ERRO")</f>
        <v>ERRO</v>
      </c>
      <c r="BF65" s="281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14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607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BASE_MAPA!$D$2:$D$359, BASE_MAPA!$I$2:$I$359),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8" t="str">
        <f>IF(BS_CONTROLE[[#This Row],[Local - Partida]]=0, "-", BS_CONTROLE[[#This Row],[Local - Partida]])</f>
        <v>-</v>
      </c>
      <c r="AL66" s="278" t="str">
        <f>IF(BS_CONTROLE[[#This Row],[Local - Encerramento]]=0, "-", BS_CONTROLE[[#This Row],[Local - Encerramento]])</f>
        <v>-</v>
      </c>
      <c r="AM66" s="278" t="str">
        <f>IF(BS_CONTROLE[[#This Row],[Entre - Estações]]=0, "-", BS_CONTROLE[[#This Row],[Entre - Estações]])</f>
        <v>-</v>
      </c>
      <c r="AN66" s="278" t="str">
        <f>IF(BS_CONTROLE[[#This Row],[SB]]=0, "-", BS_CONTROLE[[#This Row],[SB]])</f>
        <v>-</v>
      </c>
      <c r="AO66" s="279" t="str">
        <f>IF(BS_CONTROLE[[#This Row],[SUB]]=0, "-", BS_CONTROLE[[#This Row],[SUB]])</f>
        <v>-</v>
      </c>
      <c r="AP66" s="280" t="str">
        <f>IF(BS_CONTROLE[[#This Row],[KM - Inicio]]=0, "-", BS_CONTROLE[[#This Row],[KM - Inicio]])</f>
        <v>-</v>
      </c>
      <c r="AQ66" s="280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BASE_MAPA!$D$2:$D$359, BASE_MAPA!$I$2:$I$359), "ERRO")</f>
        <v>ERRO</v>
      </c>
      <c r="BF66" s="281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1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BASE_MAPA!$D$2:$D$359, BASE_MAPA!$I$2:$I$359),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8" t="str">
        <f>IF(BS_CONTROLE[[#This Row],[Local - Partida]]=0, "-", BS_CONTROLE[[#This Row],[Local - Partida]])</f>
        <v>-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-</v>
      </c>
      <c r="AN67" s="278" t="str">
        <f>IF(BS_CONTROLE[[#This Row],[SB]]=0, "-", BS_CONTROLE[[#This Row],[SB]])</f>
        <v>-</v>
      </c>
      <c r="AO67" s="279" t="str">
        <f>IF(BS_CONTROLE[[#This Row],[SUB]]=0, "-", BS_CONTROLE[[#This Row],[SUB]])</f>
        <v>-</v>
      </c>
      <c r="AP67" s="280" t="str">
        <f>IF(BS_CONTROLE[[#This Row],[KM - Inicio]]=0, "-", BS_CONTROLE[[#This Row],[KM - Inicio]])</f>
        <v>-</v>
      </c>
      <c r="AQ67" s="280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3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BASE_MAPA!$D$2:$D$359, BASE_MAPA!$I$2:$I$359), "ERRO")</f>
        <v>ERRO</v>
      </c>
      <c r="BF67" s="281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BASE_MAPA!$I$2:$I$359),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BASE_MAPA!$I$2:$I$359),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14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BASE_MAPA!$D$2:$D$359, BASE_MAPA!$I$2:$I$359),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-</v>
      </c>
      <c r="AN69" s="278" t="str">
        <f>IF(BS_CONTROLE[[#This Row],[SB]]=0, "-", BS_CONTROLE[[#This Row],[SB]])</f>
        <v>-</v>
      </c>
      <c r="AO69" s="279" t="str">
        <f>IF(BS_CONTROLE[[#This Row],[SUB]]=0, "-", BS_CONTROLE[[#This Row],[SUB]])</f>
        <v>-</v>
      </c>
      <c r="AP69" s="280" t="str">
        <f>IF(BS_CONTROLE[[#This Row],[KM - Inicio]]=0, "-", BS_CONTROLE[[#This Row],[KM - Inicio]])</f>
        <v>-</v>
      </c>
      <c r="AQ69" s="280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BASE_MAPA!$D$2:$D$359, BASE_MAPA!$I$2:$I$359), "ERRO")</f>
        <v>ERRO</v>
      </c>
      <c r="BF69" s="281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15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BASE_MAPA!$D$2:$D$359, BASE_MAPA!$I$2:$I$359),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-</v>
      </c>
      <c r="AN70" s="278" t="str">
        <f>IF(BS_CONTROLE[[#This Row],[SB]]=0, "-", BS_CONTROLE[[#This Row],[SB]])</f>
        <v>-</v>
      </c>
      <c r="AO70" s="279" t="str">
        <f>IF(BS_CONTROLE[[#This Row],[SUB]]=0, "-", BS_CONTROLE[[#This Row],[SUB]])</f>
        <v>-</v>
      </c>
      <c r="AP70" s="280" t="str">
        <f>IF(BS_CONTROLE[[#This Row],[KM - Inicio]]=0, "-", BS_CONTROLE[[#This Row],[KM - Inicio]])</f>
        <v>-</v>
      </c>
      <c r="AQ70" s="280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BASE_MAPA!$D$2:$D$359, BASE_MAPA!$I$2:$I$359), "ERRO")</f>
        <v>ERRO</v>
      </c>
      <c r="BF70" s="281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>
      <c r="A71" s="50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BASE_MAPA!$I$2:$I$359),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BASE_MAPA!$I$2:$I$359),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 t="str">
        <f t="shared" ref="BR71:BR100" si="8">IF(OR(B71="",F71=""),"*",AY71/P71)</f>
        <v>*</v>
      </c>
      <c r="BS71" s="18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/>
      </c>
      <c r="B72" s="171"/>
      <c r="C72" s="8" t="str">
        <f>IF(BS_CONTROLE[[#This Row],[DATA]]="","",WEEKNUM(BS_CONTROLE[[#This Row],[DATA]]))</f>
        <v/>
      </c>
      <c r="D72" s="51"/>
      <c r="E72" s="314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BASE_MAPA!$D$2:$D$359, BASE_MAPA!$I$2:$I$359),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8" t="str">
        <f>IF(BS_CONTROLE[[#This Row],[Local - Partida]]=0, "-", BS_CONTROLE[[#This Row],[Local - Partida]])</f>
        <v>-</v>
      </c>
      <c r="AL72" s="278" t="str">
        <f>IF(BS_CONTROLE[[#This Row],[Local - Encerramento]]=0, "-", BS_CONTROLE[[#This Row],[Local - Encerramento]])</f>
        <v>-</v>
      </c>
      <c r="AM72" s="278" t="str">
        <f>IF(BS_CONTROLE[[#This Row],[Entre - Estações]]=0, "-", BS_CONTROLE[[#This Row],[Entre - Estações]])</f>
        <v>-</v>
      </c>
      <c r="AN72" s="278" t="str">
        <f>IF(BS_CONTROLE[[#This Row],[SB]]=0, "-", BS_CONTROLE[[#This Row],[SB]])</f>
        <v>-</v>
      </c>
      <c r="AO72" s="279" t="str">
        <f>IF(BS_CONTROLE[[#This Row],[SUB]]=0, "-", BS_CONTROLE[[#This Row],[SUB]])</f>
        <v>-</v>
      </c>
      <c r="AP72" s="280" t="str">
        <f>IF(BS_CONTROLE[[#This Row],[KM - Inicio]]=0, "-", BS_CONTROLE[[#This Row],[KM - Inicio]])</f>
        <v>-</v>
      </c>
      <c r="AQ72" s="280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BASE_MAPA!$D$2:$D$359, BASE_MAPA!$I$2:$I$359), "ERRO")</f>
        <v>ERRO</v>
      </c>
      <c r="BF72" s="281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>
      <c r="A73" s="50" t="str">
        <f t="shared" si="6"/>
        <v/>
      </c>
      <c r="B73" s="171"/>
      <c r="C73" s="8" t="str">
        <f>IF(BS_CONTROLE[[#This Row],[DATA]]="","",WEEKNUM(BS_CONTROLE[[#This Row],[DATA]]))</f>
        <v/>
      </c>
      <c r="D73" s="51"/>
      <c r="E73" s="314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BASE_MAPA!$D$2:$D$359, BASE_MAPA!$I$2:$I$359),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8" t="str">
        <f>IF(BS_CONTROLE[[#This Row],[Local - Partida]]=0, "-", BS_CONTROLE[[#This Row],[Local - Partida]])</f>
        <v>-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-</v>
      </c>
      <c r="AN73" s="278" t="str">
        <f>IF(BS_CONTROLE[[#This Row],[SB]]=0, "-", BS_CONTROLE[[#This Row],[SB]])</f>
        <v>-</v>
      </c>
      <c r="AO73" s="279" t="str">
        <f>IF(BS_CONTROLE[[#This Row],[SUB]]=0, "-", BS_CONTROLE[[#This Row],[SUB]])</f>
        <v>-</v>
      </c>
      <c r="AP73" s="280" t="str">
        <f>IF(BS_CONTROLE[[#This Row],[KM - Inicio]]=0, "-", BS_CONTROLE[[#This Row],[KM - Inicio]])</f>
        <v>-</v>
      </c>
      <c r="AQ73" s="280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BASE_MAPA!$D$2:$D$359, BASE_MAPA!$I$2:$I$359), "ERRO")</f>
        <v>ERRO</v>
      </c>
      <c r="BF73" s="281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>
      <c r="A74" s="50" t="str">
        <f t="shared" si="6"/>
        <v/>
      </c>
      <c r="B74" s="171"/>
      <c r="C74" s="8" t="str">
        <f>IF(BS_CONTROLE[[#This Row],[DATA]]="","",WEEKNUM(BS_CONTROLE[[#This Row],[DATA]]))</f>
        <v/>
      </c>
      <c r="D74" s="51"/>
      <c r="E74" s="314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BASE_MAPA!$D$2:$D$359, BASE_MAPA!$I$2:$I$359),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-</v>
      </c>
      <c r="AN74" s="278" t="str">
        <f>IF(BS_CONTROLE[[#This Row],[SB]]=0, "-", BS_CONTROLE[[#This Row],[SB]])</f>
        <v>-</v>
      </c>
      <c r="AO74" s="279" t="str">
        <f>IF(BS_CONTROLE[[#This Row],[SUB]]=0, "-", BS_CONTROLE[[#This Row],[SUB]])</f>
        <v>-</v>
      </c>
      <c r="AP74" s="280" t="str">
        <f>IF(BS_CONTROLE[[#This Row],[KM - Inicio]]=0, "-", BS_CONTROLE[[#This Row],[KM - Inicio]])</f>
        <v>-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BASE_MAPA!$D$2:$D$359, BASE_MAPA!$I$2:$I$359), "ERRO")</f>
        <v>ERRO</v>
      </c>
      <c r="BF74" s="281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1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BASE_MAPA!$D$2:$D$359, BASE_MAPA!$I$2:$I$359),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8" t="str">
        <f>IF(BS_CONTROLE[[#This Row],[Local - Partida]]=0, "-", BS_CONTROLE[[#This Row],[Local - Partida]])</f>
        <v>-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-</v>
      </c>
      <c r="AN78" s="278" t="str">
        <f>IF(BS_CONTROLE[[#This Row],[SB]]=0, "-", BS_CONTROLE[[#This Row],[SB]])</f>
        <v>-</v>
      </c>
      <c r="AO78" s="279" t="str">
        <f>IF(BS_CONTROLE[[#This Row],[SUB]]=0, "-", BS_CONTROLE[[#This Row],[SUB]])</f>
        <v>-</v>
      </c>
      <c r="AP78" s="280" t="str">
        <f>IF(BS_CONTROLE[[#This Row],[KM - Inicio]]=0, "-", BS_CONTROLE[[#This Row],[KM - Inicio]])</f>
        <v>-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BASE_MAPA!$D$2:$D$359, BASE_MAPA!$I$2:$I$359), "ERRO")</f>
        <v>ERRO</v>
      </c>
      <c r="BF78" s="281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14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BASE_MAPA!$D$2:$D$359, BASE_MAPA!$I$2:$I$359),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8" t="str">
        <f>IF(BS_CONTROLE[[#This Row],[Local - Partida]]=0, "-", BS_CONTROLE[[#This Row],[Local - Partida]])</f>
        <v>-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-</v>
      </c>
      <c r="AN79" s="278" t="str">
        <f>IF(BS_CONTROLE[[#This Row],[SB]]=0, "-", BS_CONTROLE[[#This Row],[SB]])</f>
        <v>-</v>
      </c>
      <c r="AO79" s="279" t="str">
        <f>IF(BS_CONTROLE[[#This Row],[SUB]]=0, "-", BS_CONTROLE[[#This Row],[SUB]])</f>
        <v>-</v>
      </c>
      <c r="AP79" s="280" t="str">
        <f>IF(BS_CONTROLE[[#This Row],[KM - Inicio]]=0, "-", BS_CONTROLE[[#This Row],[KM - Inicio]])</f>
        <v>-</v>
      </c>
      <c r="AQ79" s="280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BASE_MAPA!$D$2:$D$359, BASE_MAPA!$I$2:$I$359), "ERRO")</f>
        <v>ERRO</v>
      </c>
      <c r="BF79" s="281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14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BASE_MAPA!$D$2:$D$359, BASE_MAPA!$I$2:$I$359),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8" t="str">
        <f>IF(BS_CONTROLE[[#This Row],[Local - Partida]]=0, "-", BS_CONTROLE[[#This Row],[Local - Partida]])</f>
        <v>-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-</v>
      </c>
      <c r="AN80" s="278" t="str">
        <f>IF(BS_CONTROLE[[#This Row],[SB]]=0, "-", BS_CONTROLE[[#This Row],[SB]])</f>
        <v>-</v>
      </c>
      <c r="AO80" s="279" t="str">
        <f>IF(BS_CONTROLE[[#This Row],[SUB]]=0, "-", BS_CONTROLE[[#This Row],[SUB]])</f>
        <v>-</v>
      </c>
      <c r="AP80" s="280" t="str">
        <f>IF(BS_CONTROLE[[#This Row],[KM - Inicio]]=0, "-", BS_CONTROLE[[#This Row],[KM - Inicio]])</f>
        <v>-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BASE_MAPA!$D$2:$D$359, BASE_MAPA!$I$2:$I$359), "ERRO")</f>
        <v>ERRO</v>
      </c>
      <c r="BF80" s="281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14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BASE_MAPA!$D$2:$D$359, BASE_MAPA!$I$2:$I$359),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-</v>
      </c>
      <c r="AN81" s="278" t="str">
        <f>IF(BS_CONTROLE[[#This Row],[SB]]=0, "-", BS_CONTROLE[[#This Row],[SB]])</f>
        <v>-</v>
      </c>
      <c r="AO81" s="279" t="str">
        <f>IF(BS_CONTROLE[[#This Row],[SUB]]=0, "-", BS_CONTROLE[[#This Row],[SUB]])</f>
        <v>-</v>
      </c>
      <c r="AP81" s="280" t="str">
        <f>IF(BS_CONTROLE[[#This Row],[KM - Inicio]]=0, "-", BS_CONTROLE[[#This Row],[KM - Inicio]])</f>
        <v>-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BASE_MAPA!$D$2:$D$359, BASE_MAPA!$I$2:$I$359), "ERRO")</f>
        <v>ERRO</v>
      </c>
      <c r="BF81" s="281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15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BASE_MAPA!$D$2:$D$359, BASE_MAPA!$I$2:$I$359),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8" t="str">
        <f>IF(BS_CONTROLE[[#This Row],[Local - Partida]]=0, "-", BS_CONTROLE[[#This Row],[Local - Partida]])</f>
        <v>-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-</v>
      </c>
      <c r="AN82" s="278" t="str">
        <f>IF(BS_CONTROLE[[#This Row],[SB]]=0, "-", BS_CONTROLE[[#This Row],[SB]])</f>
        <v>-</v>
      </c>
      <c r="AO82" s="279" t="str">
        <f>IF(BS_CONTROLE[[#This Row],[SUB]]=0, "-", BS_CONTROLE[[#This Row],[SUB]])</f>
        <v>-</v>
      </c>
      <c r="AP82" s="280" t="str">
        <f>IF(BS_CONTROLE[[#This Row],[KM - Inicio]]=0, "-", BS_CONTROLE[[#This Row],[KM - Inicio]])</f>
        <v>-</v>
      </c>
      <c r="AQ82" s="280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3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BASE_MAPA!$D$2:$D$359, BASE_MAPA!$I$2:$I$359), "ERRO")</f>
        <v>ERRO</v>
      </c>
      <c r="BF82" s="281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14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BASE_MAPA!$D$2:$D$359, BASE_MAPA!$I$2:$I$359),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BASE_MAPA!$D$2:$D$359, BASE_MAPA!$I$2:$I$359),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14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BASE_MAPA!$D$2:$D$359, BASE_MAPA!$I$2:$I$359),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8" t="str">
        <f>IF(BS_CONTROLE[[#This Row],[Local - Partida]]=0, "-", BS_CONTROLE[[#This Row],[Local - Partida]])</f>
        <v>-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-</v>
      </c>
      <c r="AN84" s="278" t="str">
        <f>IF(BS_CONTROLE[[#This Row],[SB]]=0, "-", BS_CONTROLE[[#This Row],[SB]])</f>
        <v>-</v>
      </c>
      <c r="AO84" s="279" t="str">
        <f>IF(BS_CONTROLE[[#This Row],[SUB]]=0, "-", BS_CONTROLE[[#This Row],[SUB]])</f>
        <v>-</v>
      </c>
      <c r="AP84" s="280" t="str">
        <f>IF(BS_CONTROLE[[#This Row],[KM - Inicio]]=0, "-", BS_CONTROLE[[#This Row],[KM - Inicio]])</f>
        <v>-</v>
      </c>
      <c r="AQ84" s="280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BASE_MAPA!$D$2:$D$359, BASE_MAPA!$I$2:$I$359), "ERRO")</f>
        <v>ERRO</v>
      </c>
      <c r="BF84" s="281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14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BASE_MAPA!$D$2:$D$359, BASE_MAPA!$I$2:$I$359),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BASE_MAPA!$D$2:$D$359, BASE_MAPA!$I$2:$I$359),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14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BASE_MAPA!$D$2:$D$359, BASE_MAPA!$I$2:$I$359),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BASE_MAPA!$D$2:$D$359, BASE_MAPA!$I$2:$I$359),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1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BASE_MAPA!$D$2:$D$359, BASE_MAPA!$I$2:$I$359),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8" t="str">
        <f>IF(BS_CONTROLE[[#This Row],[Local - Partida]]=0, "-", BS_CONTROLE[[#This Row],[Local - Partida]])</f>
        <v>-</v>
      </c>
      <c r="AL88" s="278" t="str">
        <f>IF(BS_CONTROLE[[#This Row],[Local - Encerramento]]=0, "-", BS_CONTROLE[[#This Row],[Local - Encerramento]])</f>
        <v>-</v>
      </c>
      <c r="AM88" s="278" t="str">
        <f>IF(BS_CONTROLE[[#This Row],[Entre - Estações]]=0, "-", BS_CONTROLE[[#This Row],[Entre - Estações]])</f>
        <v>-</v>
      </c>
      <c r="AN88" s="278" t="str">
        <f>IF(BS_CONTROLE[[#This Row],[SB]]=0, "-", BS_CONTROLE[[#This Row],[SB]])</f>
        <v>-</v>
      </c>
      <c r="AO88" s="279" t="str">
        <f>IF(BS_CONTROLE[[#This Row],[SUB]]=0, "-", BS_CONTROLE[[#This Row],[SUB]])</f>
        <v>-</v>
      </c>
      <c r="AP88" s="280" t="str">
        <f>IF(BS_CONTROLE[[#This Row],[KM - Inicio]]=0, "-", BS_CONTROLE[[#This Row],[KM - Inicio]])</f>
        <v>-</v>
      </c>
      <c r="AQ88" s="280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3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BASE_MAPA!$D$2:$D$359, BASE_MAPA!$I$2:$I$359), "ERRO")</f>
        <v>ERRO</v>
      </c>
      <c r="BF88" s="281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14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BASE_MAPA!$D$2:$D$359, BASE_MAPA!$I$2:$I$359),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8" t="str">
        <f>IF(BS_CONTROLE[[#This Row],[Local - Partida]]=0, "-", BS_CONTROLE[[#This Row],[Local - Partida]])</f>
        <v>-</v>
      </c>
      <c r="AL90" s="278" t="str">
        <f>IF(BS_CONTROLE[[#This Row],[Local - Encerramento]]=0, "-", BS_CONTROLE[[#This Row],[Local - Encerramento]])</f>
        <v>-</v>
      </c>
      <c r="AM90" s="278" t="str">
        <f>IF(BS_CONTROLE[[#This Row],[Entre - Estações]]=0, "-", BS_CONTROLE[[#This Row],[Entre - Estações]])</f>
        <v>-</v>
      </c>
      <c r="AN90" s="278" t="str">
        <f>IF(BS_CONTROLE[[#This Row],[SB]]=0, "-", BS_CONTROLE[[#This Row],[SB]])</f>
        <v>-</v>
      </c>
      <c r="AO90" s="279" t="str">
        <f>IF(BS_CONTROLE[[#This Row],[SUB]]=0, "-", BS_CONTROLE[[#This Row],[SUB]])</f>
        <v>-</v>
      </c>
      <c r="AP90" s="280" t="str">
        <f>IF(BS_CONTROLE[[#This Row],[KM - Inicio]]=0, "-", BS_CONTROLE[[#This Row],[KM - Inicio]])</f>
        <v>-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BASE_MAPA!$D$2:$D$359, BASE_MAPA!$I$2:$I$359), "ERRO")</f>
        <v>ERRO</v>
      </c>
      <c r="BF90" s="281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BASE_MAPA!$I$2:$I$359),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BASE_MAPA!$I$2:$I$359),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BASE_MAPA!$I$2:$I$359),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BASE_MAPA!$I$2:$I$359),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BASE_MAPA!$I$2:$I$359),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BASE_MAPA!$I$2:$I$359),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15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BASE_MAPA!$D$2:$D$359, BASE_MAPA!$I$2:$I$359),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BASE_MAPA!$D$2:$D$359, BASE_MAPA!$I$2:$I$359),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14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BASE_MAPA!$D$2:$D$359, BASE_MAPA!$I$2:$I$359),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8" t="str">
        <f>IF(BS_CONTROLE[[#This Row],[Local - Partida]]=0, "-", BS_CONTROLE[[#This Row],[Local - Partida]])</f>
        <v>-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-</v>
      </c>
      <c r="AN95" s="278" t="str">
        <f>IF(BS_CONTROLE[[#This Row],[SB]]=0, "-", BS_CONTROLE[[#This Row],[SB]])</f>
        <v>-</v>
      </c>
      <c r="AO95" s="279" t="str">
        <f>IF(BS_CONTROLE[[#This Row],[SUB]]=0, "-", BS_CONTROLE[[#This Row],[SUB]])</f>
        <v>-</v>
      </c>
      <c r="AP95" s="280" t="str">
        <f>IF(BS_CONTROLE[[#This Row],[KM - Inicio]]=0, "-", BS_CONTROLE[[#This Row],[KM - Inicio]])</f>
        <v>-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BASE_MAPA!$D$2:$D$359, BASE_MAPA!$I$2:$I$359), "ERRO")</f>
        <v>ERRO</v>
      </c>
      <c r="BF95" s="281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14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BASE_MAPA!$D$2:$D$359, BASE_MAPA!$I$2:$I$359),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-</v>
      </c>
      <c r="AN96" s="278" t="str">
        <f>IF(BS_CONTROLE[[#This Row],[SB]]=0, "-", BS_CONTROLE[[#This Row],[SB]])</f>
        <v>-</v>
      </c>
      <c r="AO96" s="279" t="str">
        <f>IF(BS_CONTROLE[[#This Row],[SUB]]=0, "-", BS_CONTROLE[[#This Row],[SUB]])</f>
        <v>-</v>
      </c>
      <c r="AP96" s="280" t="str">
        <f>IF(BS_CONTROLE[[#This Row],[KM - Inicio]]=0, "-", BS_CONTROLE[[#This Row],[KM - Inicio]])</f>
        <v>-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BASE_MAPA!$D$2:$D$359, BASE_MAPA!$I$2:$I$359), "ERRO")</f>
        <v>ERRO</v>
      </c>
      <c r="BF96" s="281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14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BASE_MAPA!$D$2:$D$359, BASE_MAPA!$I$2:$I$359),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BASE_MAPA!$D$2:$D$359, BASE_MAPA!$I$2:$I$359),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14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BASE_MAPA!$D$2:$D$359, BASE_MAPA!$I$2:$I$359),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BASE_MAPA!$D$2:$D$359, BASE_MAPA!$I$2:$I$359),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14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44:K400 J36:K37 J30:K34" name="Range1_8_1"/>
    <protectedRange sqref="O408:Q450 O15:Q18 O21:Q21 O23:Q23 O28:Q28 O44:Q400 O40:Q40 O36:Q37 O30:Q34" name="Range1_9_1"/>
    <protectedRange sqref="V408:Y450 Y6:Y12 X13:Y14 V21:Y21 V15:Y18 Y19:Y20 X28 Y23:Y31 V45:Y400 Y37:Y38 Y40:Y44 V36:Y36 Y35 V32:Y34" name="Range1_11_1"/>
    <protectedRange sqref="Z408:AD450 Z6:Z15 Z21:AD21 Z16:AD18 Z23:Z28 Z45:AD400 Z37 Z41:Z43 Z36:AD36 Z32:AD34" name="Range1_12_1"/>
    <protectedRange sqref="BF6:BF552" name="Range1_18_1"/>
    <protectedRange sqref="J401:K407 J6:K13 J26:K27 J40:K42" name="Range1_8_1_1"/>
    <protectedRange sqref="O401:Q406 O6:Q11 O12 O26:Q27 O41:Q42" name="Range1_9_1_1"/>
    <protectedRange sqref="O407:Q407 O13:Q13 P12:Q12" name="Range1_9_1_4"/>
    <protectedRange sqref="Y404 V401:Y403 V405:Y407 V6:X8 V10:X12 V13:W13 V23:X27 V37:X37 V41:X43" name="Range1_11_1_1"/>
    <protectedRange sqref="Z401:AD403 Z405:AD407 AA6:AD8 AA10:AD13 AA23:AD27 AA37:AD37 AA41:AD43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" name="Range1_12_1_2"/>
    <protectedRange sqref="J20:K20 J35:K35" name="Range1_8_1_3"/>
    <protectedRange sqref="O20:Q20 O35:Q35" name="Range1_9_1_3"/>
    <protectedRange sqref="V20:X20 V35:X35" name="Range1_11_1_3"/>
    <protectedRange sqref="Z20:AD20 Z35:AD35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" name="Range1_8_1_4"/>
    <protectedRange sqref="O22:Q22 O38:Q38" name="Range1_9_1_5"/>
    <protectedRange sqref="V22:Y22 V38:X38" name="Range1_11_1_5"/>
    <protectedRange sqref="Z22:AD22 Z38:AD38" name="Range1_12_1_4"/>
    <protectedRange sqref="J24:K25" name="Range1_8_1_6"/>
    <protectedRange sqref="O24:Q25" name="Range1_9_1_7"/>
    <protectedRange sqref="V40:X40" name="Range1_11_1_6"/>
    <protectedRange sqref="Z40:AD40" name="Range1_12_1_5"/>
    <protectedRange sqref="J39:K39" name="Range1_8_1_5"/>
    <protectedRange sqref="O39:Q39" name="Range1_9_1_6"/>
    <protectedRange sqref="Y39" name="Range1_11_1_7"/>
    <protectedRange sqref="V39:X39" name="Range1_11_1_2_2"/>
    <protectedRange sqref="Z39:AD39" name="Range1_12_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552" priority="18876" operator="equal">
      <formula>"ERRO"</formula>
    </cfRule>
  </conditionalFormatting>
  <conditionalFormatting sqref="X4 Y475:Y550 Y408:Z474 Y1:Z18 Y21:Z21 Y23:Z26 Z27:Z28 Z31 Y27:Y31 Y40:Z400 Y36:Z37 Y32:Z34">
    <cfRule type="cellIs" dxfId="551" priority="18865" operator="equal">
      <formula>"OPORTUNIDADE"</formula>
    </cfRule>
  </conditionalFormatting>
  <conditionalFormatting sqref="AZ6:AZ522">
    <cfRule type="expression" dxfId="550" priority="18860">
      <formula>$BU6=1</formula>
    </cfRule>
  </conditionalFormatting>
  <conditionalFormatting sqref="BQ6:BQ599">
    <cfRule type="cellIs" dxfId="549" priority="18871" operator="equal">
      <formula>"Produção e Intervalo"</formula>
    </cfRule>
    <cfRule type="cellIs" dxfId="548" priority="18872" operator="equal">
      <formula>"Aderente"</formula>
    </cfRule>
    <cfRule type="cellIs" dxfId="547" priority="18873" operator="equal">
      <formula>"Intervalo"</formula>
    </cfRule>
    <cfRule type="cellIs" dxfId="546" priority="18874" operator="equal">
      <formula>"Produção"</formula>
    </cfRule>
    <cfRule type="cellIs" dxfId="545" priority="18875" operator="equal">
      <formula>"ERRO"</formula>
    </cfRule>
  </conditionalFormatting>
  <conditionalFormatting sqref="BR6:BS552">
    <cfRule type="cellIs" dxfId="544" priority="18853" operator="equal">
      <formula>"*"</formula>
    </cfRule>
    <cfRule type="cellIs" dxfId="543" priority="18854" operator="greaterThanOrEqual">
      <formula>1</formula>
    </cfRule>
    <cfRule type="cellIs" dxfId="542" priority="18855" operator="lessThan">
      <formula>1</formula>
    </cfRule>
  </conditionalFormatting>
  <conditionalFormatting sqref="X475:X522 Y475:Y550 Y408:Z474 Y6:Z18 Y21:Z21 Y23:Z26 Z27:Z28 Z31 Y27:Y31 Y40:Z400 Y36:Z37 Y32:Z34">
    <cfRule type="cellIs" dxfId="541" priority="18801" operator="equal">
      <formula>"NÃO"</formula>
    </cfRule>
    <cfRule type="cellIs" dxfId="540" priority="18802" operator="equal">
      <formula>"SIM"</formula>
    </cfRule>
  </conditionalFormatting>
  <conditionalFormatting sqref="X475:X522">
    <cfRule type="cellIs" dxfId="539" priority="18800" operator="equal">
      <formula>"OPORTUNIDADE"</formula>
    </cfRule>
  </conditionalFormatting>
  <conditionalFormatting sqref="Z475:Z522">
    <cfRule type="cellIs" dxfId="538" priority="18798" operator="equal">
      <formula>"NÃO"</formula>
    </cfRule>
    <cfRule type="cellIs" dxfId="537" priority="18799" operator="equal">
      <formula>"SIM"</formula>
    </cfRule>
  </conditionalFormatting>
  <conditionalFormatting sqref="Z475:Z522">
    <cfRule type="cellIs" dxfId="536" priority="18797" operator="equal">
      <formula>"OPORTUNIDADE"</formula>
    </cfRule>
  </conditionalFormatting>
  <conditionalFormatting sqref="Y1048575:Y1048576">
    <cfRule type="cellIs" dxfId="535" priority="18682" operator="equal">
      <formula>"OPORTUNIDADE"</formula>
    </cfRule>
  </conditionalFormatting>
  <conditionalFormatting sqref="Y1048575:Y1048576">
    <cfRule type="cellIs" dxfId="534" priority="18680" operator="equal">
      <formula>"NÃO"</formula>
    </cfRule>
    <cfRule type="cellIs" dxfId="533" priority="18681" operator="equal">
      <formula>"SIM"</formula>
    </cfRule>
  </conditionalFormatting>
  <conditionalFormatting sqref="Z523:Z548">
    <cfRule type="cellIs" dxfId="532" priority="18417" operator="equal">
      <formula>"OPORTUNIDADE"</formula>
    </cfRule>
  </conditionalFormatting>
  <conditionalFormatting sqref="Z523:Z548">
    <cfRule type="cellIs" dxfId="531" priority="18415" operator="equal">
      <formula>"NÃO"</formula>
    </cfRule>
    <cfRule type="cellIs" dxfId="530" priority="18416" operator="equal">
      <formula>"SIM"</formula>
    </cfRule>
  </conditionalFormatting>
  <conditionalFormatting sqref="X549">
    <cfRule type="cellIs" dxfId="529" priority="18403" operator="equal">
      <formula>"NÃO"</formula>
    </cfRule>
    <cfRule type="cellIs" dxfId="528" priority="18404" operator="equal">
      <formula>"SIM"</formula>
    </cfRule>
  </conditionalFormatting>
  <conditionalFormatting sqref="X549">
    <cfRule type="cellIs" dxfId="527" priority="18402" operator="equal">
      <formula>"OPORTUNIDADE"</formula>
    </cfRule>
  </conditionalFormatting>
  <conditionalFormatting sqref="Z549">
    <cfRule type="cellIs" dxfId="526" priority="18400" operator="equal">
      <formula>"NÃO"</formula>
    </cfRule>
    <cfRule type="cellIs" dxfId="525" priority="18401" operator="equal">
      <formula>"SIM"</formula>
    </cfRule>
  </conditionalFormatting>
  <conditionalFormatting sqref="Z549">
    <cfRule type="cellIs" dxfId="524" priority="18399" operator="equal">
      <formula>"OPORTUNIDADE"</formula>
    </cfRule>
  </conditionalFormatting>
  <conditionalFormatting sqref="BI549">
    <cfRule type="iconSet" priority="1840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409">
      <iconSet showValue="0">
        <cfvo type="percent" val="0"/>
        <cfvo type="num" val="1"/>
        <cfvo type="num" val="1" gte="0"/>
      </iconSet>
    </cfRule>
    <cfRule type="iconSet" priority="1841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41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523" priority="19019">
      <formula>$BU492=1</formula>
    </cfRule>
  </conditionalFormatting>
  <conditionalFormatting sqref="AZ525:AZ549">
    <cfRule type="expression" dxfId="522" priority="19179">
      <formula>$BU497=1</formula>
    </cfRule>
  </conditionalFormatting>
  <conditionalFormatting sqref="BI523:BI548">
    <cfRule type="iconSet" priority="1918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182">
      <iconSet showValue="0">
        <cfvo type="percent" val="0"/>
        <cfvo type="num" val="1"/>
        <cfvo type="num" val="1" gte="0"/>
      </iconSet>
    </cfRule>
    <cfRule type="iconSet" priority="1918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186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18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18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521" priority="13814" operator="equal">
      <formula>"*"</formula>
    </cfRule>
    <cfRule type="cellIs" dxfId="520" priority="13815" operator="greaterThanOrEqual">
      <formula>1</formula>
    </cfRule>
    <cfRule type="cellIs" dxfId="519" priority="13816" operator="lessThan">
      <formula>1</formula>
    </cfRule>
  </conditionalFormatting>
  <conditionalFormatting sqref="BI6:BI522">
    <cfRule type="iconSet" priority="19203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204">
      <iconSet showValue="0">
        <cfvo type="percent" val="0"/>
        <cfvo type="num" val="1"/>
        <cfvo type="num" val="1" gte="0"/>
      </iconSet>
    </cfRule>
    <cfRule type="iconSet" priority="19205">
      <iconSet showValue="0">
        <cfvo type="percent" val="0"/>
        <cfvo type="num" val="1"/>
        <cfvo type="num" val="1" gte="0"/>
      </iconSet>
    </cfRule>
  </conditionalFormatting>
  <conditionalFormatting sqref="BJ6:BJ7 BJ9:BJ20 BJ26:BJ599 BJ22:BJ23">
    <cfRule type="iconSet" priority="19221">
      <iconSet showValue="0">
        <cfvo type="percent" val="0"/>
        <cfvo type="num" val="1"/>
        <cfvo type="num" val="1" gte="0"/>
      </iconSet>
    </cfRule>
  </conditionalFormatting>
  <conditionalFormatting sqref="BK16:BK17 BK20 BK32:BK40 BK42:BK599">
    <cfRule type="iconSet" priority="1922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40 BP26:BP30 BP42:BP599">
    <cfRule type="iconSet" priority="19223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518" priority="522" operator="equal">
      <formula>"OPORTUNIDADE"</formula>
    </cfRule>
  </conditionalFormatting>
  <conditionalFormatting sqref="Y401:Z407">
    <cfRule type="cellIs" dxfId="517" priority="520" operator="equal">
      <formula>"NÃO"</formula>
    </cfRule>
    <cfRule type="cellIs" dxfId="516" priority="521" operator="equal">
      <formula>"SIM"</formula>
    </cfRule>
  </conditionalFormatting>
  <conditionalFormatting sqref="Z404">
    <cfRule type="cellIs" dxfId="515" priority="519" operator="equal">
      <formula>"OPORTUNIDADE"</formula>
    </cfRule>
  </conditionalFormatting>
  <conditionalFormatting sqref="Z404">
    <cfRule type="cellIs" dxfId="514" priority="517" operator="equal">
      <formula>"NÃO"</formula>
    </cfRule>
    <cfRule type="cellIs" dxfId="513" priority="518" operator="equal">
      <formula>"SIM"</formula>
    </cfRule>
  </conditionalFormatting>
  <conditionalFormatting sqref="Z404">
    <cfRule type="cellIs" dxfId="512" priority="516" operator="equal">
      <formula>"OPORTUNIDADE"</formula>
    </cfRule>
  </conditionalFormatting>
  <conditionalFormatting sqref="Z404">
    <cfRule type="cellIs" dxfId="511" priority="514" operator="equal">
      <formula>"NÃO"</formula>
    </cfRule>
    <cfRule type="cellIs" dxfId="510" priority="515" operator="equal">
      <formula>"SIM"</formula>
    </cfRule>
  </conditionalFormatting>
  <conditionalFormatting sqref="Z404">
    <cfRule type="cellIs" dxfId="509" priority="513" operator="equal">
      <formula>"OPORTUNIDADE"</formula>
    </cfRule>
  </conditionalFormatting>
  <conditionalFormatting sqref="Z404">
    <cfRule type="cellIs" dxfId="508" priority="511" operator="equal">
      <formula>"NÃO"</formula>
    </cfRule>
    <cfRule type="cellIs" dxfId="507" priority="512" operator="equal">
      <formula>"SIM"</formula>
    </cfRule>
  </conditionalFormatting>
  <conditionalFormatting sqref="Z404">
    <cfRule type="cellIs" dxfId="506" priority="510" operator="equal">
      <formula>"OPORTUNIDADE"</formula>
    </cfRule>
  </conditionalFormatting>
  <conditionalFormatting sqref="Z404">
    <cfRule type="cellIs" dxfId="505" priority="508" operator="equal">
      <formula>"NÃO"</formula>
    </cfRule>
    <cfRule type="cellIs" dxfId="504" priority="509" operator="equal">
      <formula>"SIM"</formula>
    </cfRule>
  </conditionalFormatting>
  <conditionalFormatting sqref="Z404">
    <cfRule type="cellIs" dxfId="503" priority="507" operator="equal">
      <formula>"OPORTUNIDADE"</formula>
    </cfRule>
  </conditionalFormatting>
  <conditionalFormatting sqref="Z404">
    <cfRule type="cellIs" dxfId="502" priority="505" operator="equal">
      <formula>"NÃO"</formula>
    </cfRule>
    <cfRule type="cellIs" dxfId="501" priority="506" operator="equal">
      <formula>"SIM"</formula>
    </cfRule>
  </conditionalFormatting>
  <conditionalFormatting sqref="Z404">
    <cfRule type="cellIs" dxfId="500" priority="504" operator="equal">
      <formula>"OPORTUNIDADE"</formula>
    </cfRule>
  </conditionalFormatting>
  <conditionalFormatting sqref="Z404">
    <cfRule type="cellIs" dxfId="499" priority="502" operator="equal">
      <formula>"NÃO"</formula>
    </cfRule>
    <cfRule type="cellIs" dxfId="498" priority="503" operator="equal">
      <formula>"SIM"</formula>
    </cfRule>
  </conditionalFormatting>
  <conditionalFormatting sqref="Z404">
    <cfRule type="cellIs" dxfId="497" priority="501" operator="equal">
      <formula>"OPORTUNIDADE"</formula>
    </cfRule>
  </conditionalFormatting>
  <conditionalFormatting sqref="Z404">
    <cfRule type="cellIs" dxfId="496" priority="499" operator="equal">
      <formula>"NÃO"</formula>
    </cfRule>
    <cfRule type="cellIs" dxfId="495" priority="500" operator="equal">
      <formula>"SIM"</formula>
    </cfRule>
  </conditionalFormatting>
  <conditionalFormatting sqref="Z404">
    <cfRule type="cellIs" dxfId="494" priority="498" operator="equal">
      <formula>"OPORTUNIDADE"</formula>
    </cfRule>
  </conditionalFormatting>
  <conditionalFormatting sqref="Z404">
    <cfRule type="cellIs" dxfId="493" priority="496" operator="equal">
      <formula>"NÃO"</formula>
    </cfRule>
    <cfRule type="cellIs" dxfId="492" priority="497" operator="equal">
      <formula>"SIM"</formula>
    </cfRule>
  </conditionalFormatting>
  <conditionalFormatting sqref="Z404">
    <cfRule type="cellIs" dxfId="491" priority="495" operator="equal">
      <formula>"OPORTUNIDADE"</formula>
    </cfRule>
  </conditionalFormatting>
  <conditionalFormatting sqref="Z404">
    <cfRule type="cellIs" dxfId="490" priority="493" operator="equal">
      <formula>"NÃO"</formula>
    </cfRule>
    <cfRule type="cellIs" dxfId="489" priority="494" operator="equal">
      <formula>"SIM"</formula>
    </cfRule>
  </conditionalFormatting>
  <conditionalFormatting sqref="Z404">
    <cfRule type="cellIs" dxfId="488" priority="492" operator="equal">
      <formula>"OPORTUNIDADE"</formula>
    </cfRule>
  </conditionalFormatting>
  <conditionalFormatting sqref="Z404">
    <cfRule type="cellIs" dxfId="487" priority="490" operator="equal">
      <formula>"NÃO"</formula>
    </cfRule>
    <cfRule type="cellIs" dxfId="486" priority="491" operator="equal">
      <formula>"SIM"</formula>
    </cfRule>
  </conditionalFormatting>
  <conditionalFormatting sqref="Z404">
    <cfRule type="cellIs" dxfId="485" priority="489" operator="equal">
      <formula>"OPORTUNIDADE"</formula>
    </cfRule>
  </conditionalFormatting>
  <conditionalFormatting sqref="Z404">
    <cfRule type="cellIs" dxfId="484" priority="487" operator="equal">
      <formula>"NÃO"</formula>
    </cfRule>
    <cfRule type="cellIs" dxfId="483" priority="488" operator="equal">
      <formula>"SIM"</formula>
    </cfRule>
  </conditionalFormatting>
  <conditionalFormatting sqref="Z404">
    <cfRule type="cellIs" dxfId="482" priority="486" operator="equal">
      <formula>"OPORTUNIDADE"</formula>
    </cfRule>
  </conditionalFormatting>
  <conditionalFormatting sqref="Z404">
    <cfRule type="cellIs" dxfId="481" priority="484" operator="equal">
      <formula>"NÃO"</formula>
    </cfRule>
    <cfRule type="cellIs" dxfId="480" priority="485" operator="equal">
      <formula>"SIM"</formula>
    </cfRule>
  </conditionalFormatting>
  <conditionalFormatting sqref="Z404">
    <cfRule type="cellIs" dxfId="479" priority="483" operator="equal">
      <formula>"OPORTUNIDADE"</formula>
    </cfRule>
  </conditionalFormatting>
  <conditionalFormatting sqref="Z404">
    <cfRule type="cellIs" dxfId="478" priority="481" operator="equal">
      <formula>"NÃO"</formula>
    </cfRule>
    <cfRule type="cellIs" dxfId="477" priority="482" operator="equal">
      <formula>"SIM"</formula>
    </cfRule>
  </conditionalFormatting>
  <conditionalFormatting sqref="Z404">
    <cfRule type="cellIs" dxfId="476" priority="480" operator="equal">
      <formula>"OPORTUNIDADE"</formula>
    </cfRule>
  </conditionalFormatting>
  <conditionalFormatting sqref="Z404">
    <cfRule type="cellIs" dxfId="475" priority="478" operator="equal">
      <formula>"NÃO"</formula>
    </cfRule>
    <cfRule type="cellIs" dxfId="474" priority="479" operator="equal">
      <formula>"SIM"</formula>
    </cfRule>
  </conditionalFormatting>
  <conditionalFormatting sqref="Z404">
    <cfRule type="cellIs" dxfId="473" priority="477" operator="equal">
      <formula>"OPORTUNIDADE"</formula>
    </cfRule>
  </conditionalFormatting>
  <conditionalFormatting sqref="Z404">
    <cfRule type="cellIs" dxfId="472" priority="475" operator="equal">
      <formula>"NÃO"</formula>
    </cfRule>
    <cfRule type="cellIs" dxfId="471" priority="476" operator="equal">
      <formula>"SIM"</formula>
    </cfRule>
  </conditionalFormatting>
  <conditionalFormatting sqref="Z404">
    <cfRule type="cellIs" dxfId="470" priority="474" operator="equal">
      <formula>"OPORTUNIDADE"</formula>
    </cfRule>
  </conditionalFormatting>
  <conditionalFormatting sqref="Z404">
    <cfRule type="cellIs" dxfId="469" priority="472" operator="equal">
      <formula>"NÃO"</formula>
    </cfRule>
    <cfRule type="cellIs" dxfId="468" priority="473" operator="equal">
      <formula>"SIM"</formula>
    </cfRule>
  </conditionalFormatting>
  <conditionalFormatting sqref="Z404">
    <cfRule type="cellIs" dxfId="467" priority="471" operator="equal">
      <formula>"OPORTUNIDADE"</formula>
    </cfRule>
  </conditionalFormatting>
  <conditionalFormatting sqref="Z404">
    <cfRule type="cellIs" dxfId="466" priority="469" operator="equal">
      <formula>"NÃO"</formula>
    </cfRule>
    <cfRule type="cellIs" dxfId="465" priority="470" operator="equal">
      <formula>"SIM"</formula>
    </cfRule>
  </conditionalFormatting>
  <conditionalFormatting sqref="Z404">
    <cfRule type="cellIs" dxfId="464" priority="468" operator="equal">
      <formula>"OPORTUNIDADE"</formula>
    </cfRule>
  </conditionalFormatting>
  <conditionalFormatting sqref="Z404">
    <cfRule type="cellIs" dxfId="463" priority="466" operator="equal">
      <formula>"NÃO"</formula>
    </cfRule>
    <cfRule type="cellIs" dxfId="462" priority="467" operator="equal">
      <formula>"SIM"</formula>
    </cfRule>
  </conditionalFormatting>
  <conditionalFormatting sqref="Z404">
    <cfRule type="cellIs" dxfId="461" priority="465" operator="equal">
      <formula>"OPORTUNIDADE"</formula>
    </cfRule>
  </conditionalFormatting>
  <conditionalFormatting sqref="Z404">
    <cfRule type="cellIs" dxfId="460" priority="463" operator="equal">
      <formula>"NÃO"</formula>
    </cfRule>
    <cfRule type="cellIs" dxfId="459" priority="464" operator="equal">
      <formula>"SIM"</formula>
    </cfRule>
  </conditionalFormatting>
  <conditionalFormatting sqref="Z404">
    <cfRule type="cellIs" dxfId="458" priority="462" operator="equal">
      <formula>"OPORTUNIDADE"</formula>
    </cfRule>
  </conditionalFormatting>
  <conditionalFormatting sqref="Z404">
    <cfRule type="cellIs" dxfId="457" priority="460" operator="equal">
      <formula>"NÃO"</formula>
    </cfRule>
    <cfRule type="cellIs" dxfId="456" priority="461" operator="equal">
      <formula>"SIM"</formula>
    </cfRule>
  </conditionalFormatting>
  <conditionalFormatting sqref="Z404">
    <cfRule type="cellIs" dxfId="455" priority="459" operator="equal">
      <formula>"OPORTUNIDADE"</formula>
    </cfRule>
  </conditionalFormatting>
  <conditionalFormatting sqref="Z404">
    <cfRule type="cellIs" dxfId="454" priority="457" operator="equal">
      <formula>"NÃO"</formula>
    </cfRule>
    <cfRule type="cellIs" dxfId="453" priority="458" operator="equal">
      <formula>"SIM"</formula>
    </cfRule>
  </conditionalFormatting>
  <conditionalFormatting sqref="Z404">
    <cfRule type="cellIs" dxfId="452" priority="456" operator="equal">
      <formula>"OPORTUNIDADE"</formula>
    </cfRule>
  </conditionalFormatting>
  <conditionalFormatting sqref="Z404">
    <cfRule type="cellIs" dxfId="451" priority="454" operator="equal">
      <formula>"NÃO"</formula>
    </cfRule>
    <cfRule type="cellIs" dxfId="450" priority="455" operator="equal">
      <formula>"SIM"</formula>
    </cfRule>
  </conditionalFormatting>
  <conditionalFormatting sqref="Z404">
    <cfRule type="cellIs" dxfId="449" priority="453" operator="equal">
      <formula>"OPORTUNIDADE"</formula>
    </cfRule>
  </conditionalFormatting>
  <conditionalFormatting sqref="Z404">
    <cfRule type="cellIs" dxfId="448" priority="451" operator="equal">
      <formula>"NÃO"</formula>
    </cfRule>
    <cfRule type="cellIs" dxfId="447" priority="452" operator="equal">
      <formula>"SIM"</formula>
    </cfRule>
  </conditionalFormatting>
  <conditionalFormatting sqref="Z404">
    <cfRule type="cellIs" dxfId="446" priority="450" operator="equal">
      <formula>"OPORTUNIDADE"</formula>
    </cfRule>
  </conditionalFormatting>
  <conditionalFormatting sqref="Z404">
    <cfRule type="cellIs" dxfId="445" priority="448" operator="equal">
      <formula>"NÃO"</formula>
    </cfRule>
    <cfRule type="cellIs" dxfId="444" priority="449" operator="equal">
      <formula>"SIM"</formula>
    </cfRule>
  </conditionalFormatting>
  <conditionalFormatting sqref="Y404">
    <cfRule type="cellIs" dxfId="443" priority="447" operator="equal">
      <formula>"OPORTUNIDADE"</formula>
    </cfRule>
  </conditionalFormatting>
  <conditionalFormatting sqref="Y404">
    <cfRule type="cellIs" dxfId="442" priority="445" operator="equal">
      <formula>"NÃO"</formula>
    </cfRule>
    <cfRule type="cellIs" dxfId="441" priority="446" operator="equal">
      <formula>"SIM"</formula>
    </cfRule>
  </conditionalFormatting>
  <conditionalFormatting sqref="Y404">
    <cfRule type="cellIs" dxfId="440" priority="444" operator="equal">
      <formula>"OPORTUNIDADE"</formula>
    </cfRule>
  </conditionalFormatting>
  <conditionalFormatting sqref="Y404">
    <cfRule type="cellIs" dxfId="439" priority="442" operator="equal">
      <formula>"NÃO"</formula>
    </cfRule>
    <cfRule type="cellIs" dxfId="438" priority="443" operator="equal">
      <formula>"SIM"</formula>
    </cfRule>
  </conditionalFormatting>
  <conditionalFormatting sqref="Y404">
    <cfRule type="cellIs" dxfId="437" priority="441" operator="equal">
      <formula>"OPORTUNIDADE"</formula>
    </cfRule>
  </conditionalFormatting>
  <conditionalFormatting sqref="Y404">
    <cfRule type="cellIs" dxfId="436" priority="439" operator="equal">
      <formula>"NÃO"</formula>
    </cfRule>
    <cfRule type="cellIs" dxfId="435" priority="440" operator="equal">
      <formula>"SIM"</formula>
    </cfRule>
  </conditionalFormatting>
  <conditionalFormatting sqref="Y404">
    <cfRule type="cellIs" dxfId="434" priority="438" operator="equal">
      <formula>"OPORTUNIDADE"</formula>
    </cfRule>
  </conditionalFormatting>
  <conditionalFormatting sqref="Y404">
    <cfRule type="cellIs" dxfId="433" priority="436" operator="equal">
      <formula>"NÃO"</formula>
    </cfRule>
    <cfRule type="cellIs" dxfId="432" priority="437" operator="equal">
      <formula>"SIM"</formula>
    </cfRule>
  </conditionalFormatting>
  <conditionalFormatting sqref="Y404">
    <cfRule type="cellIs" dxfId="431" priority="435" operator="equal">
      <formula>"OPORTUNIDADE"</formula>
    </cfRule>
  </conditionalFormatting>
  <conditionalFormatting sqref="Y404">
    <cfRule type="cellIs" dxfId="430" priority="433" operator="equal">
      <formula>"NÃO"</formula>
    </cfRule>
    <cfRule type="cellIs" dxfId="429" priority="434" operator="equal">
      <formula>"SIM"</formula>
    </cfRule>
  </conditionalFormatting>
  <conditionalFormatting sqref="Y404">
    <cfRule type="cellIs" dxfId="428" priority="432" operator="equal">
      <formula>"OPORTUNIDADE"</formula>
    </cfRule>
  </conditionalFormatting>
  <conditionalFormatting sqref="Y404">
    <cfRule type="cellIs" dxfId="427" priority="430" operator="equal">
      <formula>"NÃO"</formula>
    </cfRule>
    <cfRule type="cellIs" dxfId="426" priority="431" operator="equal">
      <formula>"SIM"</formula>
    </cfRule>
  </conditionalFormatting>
  <conditionalFormatting sqref="Y404">
    <cfRule type="cellIs" dxfId="425" priority="429" operator="equal">
      <formula>"OPORTUNIDADE"</formula>
    </cfRule>
  </conditionalFormatting>
  <conditionalFormatting sqref="Y404">
    <cfRule type="cellIs" dxfId="424" priority="427" operator="equal">
      <formula>"NÃO"</formula>
    </cfRule>
    <cfRule type="cellIs" dxfId="423" priority="428" operator="equal">
      <formula>"SIM"</formula>
    </cfRule>
  </conditionalFormatting>
  <conditionalFormatting sqref="Y404">
    <cfRule type="cellIs" dxfId="422" priority="426" operator="equal">
      <formula>"OPORTUNIDADE"</formula>
    </cfRule>
  </conditionalFormatting>
  <conditionalFormatting sqref="Y404">
    <cfRule type="cellIs" dxfId="421" priority="424" operator="equal">
      <formula>"NÃO"</formula>
    </cfRule>
    <cfRule type="cellIs" dxfId="420" priority="425" operator="equal">
      <formula>"SIM"</formula>
    </cfRule>
  </conditionalFormatting>
  <conditionalFormatting sqref="Y404">
    <cfRule type="cellIs" dxfId="419" priority="423" operator="equal">
      <formula>"OPORTUNIDADE"</formula>
    </cfRule>
  </conditionalFormatting>
  <conditionalFormatting sqref="Y404">
    <cfRule type="cellIs" dxfId="418" priority="421" operator="equal">
      <formula>"NÃO"</formula>
    </cfRule>
    <cfRule type="cellIs" dxfId="417" priority="422" operator="equal">
      <formula>"SIM"</formula>
    </cfRule>
  </conditionalFormatting>
  <conditionalFormatting sqref="Y404">
    <cfRule type="cellIs" dxfId="416" priority="420" operator="equal">
      <formula>"OPORTUNIDADE"</formula>
    </cfRule>
  </conditionalFormatting>
  <conditionalFormatting sqref="Y404">
    <cfRule type="cellIs" dxfId="415" priority="418" operator="equal">
      <formula>"NÃO"</formula>
    </cfRule>
    <cfRule type="cellIs" dxfId="414" priority="419" operator="equal">
      <formula>"SIM"</formula>
    </cfRule>
  </conditionalFormatting>
  <conditionalFormatting sqref="Y404">
    <cfRule type="cellIs" dxfId="413" priority="417" operator="equal">
      <formula>"OPORTUNIDADE"</formula>
    </cfRule>
  </conditionalFormatting>
  <conditionalFormatting sqref="Y404">
    <cfRule type="cellIs" dxfId="412" priority="415" operator="equal">
      <formula>"NÃO"</formula>
    </cfRule>
    <cfRule type="cellIs" dxfId="411" priority="416" operator="equal">
      <formula>"SIM"</formula>
    </cfRule>
  </conditionalFormatting>
  <conditionalFormatting sqref="Y404">
    <cfRule type="cellIs" dxfId="410" priority="414" operator="equal">
      <formula>"OPORTUNIDADE"</formula>
    </cfRule>
  </conditionalFormatting>
  <conditionalFormatting sqref="Y404">
    <cfRule type="cellIs" dxfId="409" priority="412" operator="equal">
      <formula>"NÃO"</formula>
    </cfRule>
    <cfRule type="cellIs" dxfId="408" priority="413" operator="equal">
      <formula>"SIM"</formula>
    </cfRule>
  </conditionalFormatting>
  <conditionalFormatting sqref="Y404">
    <cfRule type="cellIs" dxfId="407" priority="411" operator="equal">
      <formula>"OPORTUNIDADE"</formula>
    </cfRule>
  </conditionalFormatting>
  <conditionalFormatting sqref="Y404">
    <cfRule type="cellIs" dxfId="406" priority="409" operator="equal">
      <formula>"NÃO"</formula>
    </cfRule>
    <cfRule type="cellIs" dxfId="405" priority="410" operator="equal">
      <formula>"SIM"</formula>
    </cfRule>
  </conditionalFormatting>
  <conditionalFormatting sqref="Y404">
    <cfRule type="cellIs" dxfId="404" priority="408" operator="equal">
      <formula>"OPORTUNIDADE"</formula>
    </cfRule>
  </conditionalFormatting>
  <conditionalFormatting sqref="Y404">
    <cfRule type="cellIs" dxfId="403" priority="406" operator="equal">
      <formula>"NÃO"</formula>
    </cfRule>
    <cfRule type="cellIs" dxfId="402" priority="407" operator="equal">
      <formula>"SIM"</formula>
    </cfRule>
  </conditionalFormatting>
  <conditionalFormatting sqref="Y404">
    <cfRule type="cellIs" dxfId="401" priority="405" operator="equal">
      <formula>"OPORTUNIDADE"</formula>
    </cfRule>
  </conditionalFormatting>
  <conditionalFormatting sqref="Y404">
    <cfRule type="cellIs" dxfId="400" priority="403" operator="equal">
      <formula>"NÃO"</formula>
    </cfRule>
    <cfRule type="cellIs" dxfId="399" priority="404" operator="equal">
      <formula>"SIM"</formula>
    </cfRule>
  </conditionalFormatting>
  <conditionalFormatting sqref="Y404">
    <cfRule type="cellIs" dxfId="398" priority="402" operator="equal">
      <formula>"OPORTUNIDADE"</formula>
    </cfRule>
  </conditionalFormatting>
  <conditionalFormatting sqref="Y404">
    <cfRule type="cellIs" dxfId="397" priority="400" operator="equal">
      <formula>"NÃO"</formula>
    </cfRule>
    <cfRule type="cellIs" dxfId="396" priority="401" operator="equal">
      <formula>"SIM"</formula>
    </cfRule>
  </conditionalFormatting>
  <conditionalFormatting sqref="Y404">
    <cfRule type="cellIs" dxfId="395" priority="399" operator="equal">
      <formula>"OPORTUNIDADE"</formula>
    </cfRule>
  </conditionalFormatting>
  <conditionalFormatting sqref="Y404">
    <cfRule type="cellIs" dxfId="394" priority="397" operator="equal">
      <formula>"NÃO"</formula>
    </cfRule>
    <cfRule type="cellIs" dxfId="393" priority="398" operator="equal">
      <formula>"SIM"</formula>
    </cfRule>
  </conditionalFormatting>
  <conditionalFormatting sqref="Y404">
    <cfRule type="cellIs" dxfId="392" priority="396" operator="equal">
      <formula>"OPORTUNIDADE"</formula>
    </cfRule>
  </conditionalFormatting>
  <conditionalFormatting sqref="Y404">
    <cfRule type="cellIs" dxfId="391" priority="394" operator="equal">
      <formula>"NÃO"</formula>
    </cfRule>
    <cfRule type="cellIs" dxfId="390" priority="395" operator="equal">
      <formula>"SIM"</formula>
    </cfRule>
  </conditionalFormatting>
  <conditionalFormatting sqref="Y404">
    <cfRule type="cellIs" dxfId="389" priority="393" operator="equal">
      <formula>"OPORTUNIDADE"</formula>
    </cfRule>
  </conditionalFormatting>
  <conditionalFormatting sqref="Y404">
    <cfRule type="cellIs" dxfId="388" priority="391" operator="equal">
      <formula>"NÃO"</formula>
    </cfRule>
    <cfRule type="cellIs" dxfId="387" priority="392" operator="equal">
      <formula>"SIM"</formula>
    </cfRule>
  </conditionalFormatting>
  <conditionalFormatting sqref="Y404">
    <cfRule type="cellIs" dxfId="386" priority="390" operator="equal">
      <formula>"OPORTUNIDADE"</formula>
    </cfRule>
  </conditionalFormatting>
  <conditionalFormatting sqref="Y404">
    <cfRule type="cellIs" dxfId="385" priority="388" operator="equal">
      <formula>"NÃO"</formula>
    </cfRule>
    <cfRule type="cellIs" dxfId="384" priority="389" operator="equal">
      <formula>"SIM"</formula>
    </cfRule>
  </conditionalFormatting>
  <conditionalFormatting sqref="Y404">
    <cfRule type="cellIs" dxfId="383" priority="387" operator="equal">
      <formula>"OPORTUNIDADE"</formula>
    </cfRule>
  </conditionalFormatting>
  <conditionalFormatting sqref="Y404">
    <cfRule type="cellIs" dxfId="382" priority="385" operator="equal">
      <formula>"NÃO"</formula>
    </cfRule>
    <cfRule type="cellIs" dxfId="381" priority="386" operator="equal">
      <formula>"SIM"</formula>
    </cfRule>
  </conditionalFormatting>
  <conditionalFormatting sqref="Y404">
    <cfRule type="cellIs" dxfId="380" priority="384" operator="equal">
      <formula>"OPORTUNIDADE"</formula>
    </cfRule>
  </conditionalFormatting>
  <conditionalFormatting sqref="Y404">
    <cfRule type="cellIs" dxfId="379" priority="382" operator="equal">
      <formula>"NÃO"</formula>
    </cfRule>
    <cfRule type="cellIs" dxfId="378" priority="383" operator="equal">
      <formula>"SIM"</formula>
    </cfRule>
  </conditionalFormatting>
  <conditionalFormatting sqref="Y404">
    <cfRule type="cellIs" dxfId="377" priority="381" operator="equal">
      <formula>"OPORTUNIDADE"</formula>
    </cfRule>
  </conditionalFormatting>
  <conditionalFormatting sqref="Y404">
    <cfRule type="cellIs" dxfId="376" priority="379" operator="equal">
      <formula>"NÃO"</formula>
    </cfRule>
    <cfRule type="cellIs" dxfId="375" priority="380" operator="equal">
      <formula>"SIM"</formula>
    </cfRule>
  </conditionalFormatting>
  <conditionalFormatting sqref="Y404">
    <cfRule type="cellIs" dxfId="374" priority="378" operator="equal">
      <formula>"OPORTUNIDADE"</formula>
    </cfRule>
  </conditionalFormatting>
  <conditionalFormatting sqref="Y404">
    <cfRule type="cellIs" dxfId="373" priority="376" operator="equal">
      <formula>"NÃO"</formula>
    </cfRule>
    <cfRule type="cellIs" dxfId="372" priority="377" operator="equal">
      <formula>"SIM"</formula>
    </cfRule>
  </conditionalFormatting>
  <conditionalFormatting sqref="Y404">
    <cfRule type="cellIs" dxfId="371" priority="375" operator="equal">
      <formula>"OPORTUNIDADE"</formula>
    </cfRule>
  </conditionalFormatting>
  <conditionalFormatting sqref="Y404">
    <cfRule type="cellIs" dxfId="370" priority="373" operator="equal">
      <formula>"NÃO"</formula>
    </cfRule>
    <cfRule type="cellIs" dxfId="369" priority="374" operator="equal">
      <formula>"SIM"</formula>
    </cfRule>
  </conditionalFormatting>
  <conditionalFormatting sqref="Y404">
    <cfRule type="cellIs" dxfId="368" priority="372" operator="equal">
      <formula>"OPORTUNIDADE"</formula>
    </cfRule>
  </conditionalFormatting>
  <conditionalFormatting sqref="Y404">
    <cfRule type="cellIs" dxfId="367" priority="370" operator="equal">
      <formula>"NÃO"</formula>
    </cfRule>
    <cfRule type="cellIs" dxfId="366" priority="371" operator="equal">
      <formula>"SIM"</formula>
    </cfRule>
  </conditionalFormatting>
  <conditionalFormatting sqref="Y404">
    <cfRule type="cellIs" dxfId="365" priority="369" operator="equal">
      <formula>"OPORTUNIDADE"</formula>
    </cfRule>
  </conditionalFormatting>
  <conditionalFormatting sqref="Y404">
    <cfRule type="cellIs" dxfId="364" priority="367" operator="equal">
      <formula>"NÃO"</formula>
    </cfRule>
    <cfRule type="cellIs" dxfId="363" priority="368" operator="equal">
      <formula>"SIM"</formula>
    </cfRule>
  </conditionalFormatting>
  <conditionalFormatting sqref="Y404">
    <cfRule type="cellIs" dxfId="362" priority="366" operator="equal">
      <formula>"OPORTUNIDADE"</formula>
    </cfRule>
  </conditionalFormatting>
  <conditionalFormatting sqref="Y404">
    <cfRule type="cellIs" dxfId="361" priority="364" operator="equal">
      <formula>"NÃO"</formula>
    </cfRule>
    <cfRule type="cellIs" dxfId="360" priority="365" operator="equal">
      <formula>"SIM"</formula>
    </cfRule>
  </conditionalFormatting>
  <conditionalFormatting sqref="Y404">
    <cfRule type="cellIs" dxfId="359" priority="363" operator="equal">
      <formula>"OPORTUNIDADE"</formula>
    </cfRule>
  </conditionalFormatting>
  <conditionalFormatting sqref="Y404">
    <cfRule type="cellIs" dxfId="358" priority="361" operator="equal">
      <formula>"NÃO"</formula>
    </cfRule>
    <cfRule type="cellIs" dxfId="357" priority="362" operator="equal">
      <formula>"SIM"</formula>
    </cfRule>
  </conditionalFormatting>
  <conditionalFormatting sqref="Y404">
    <cfRule type="cellIs" dxfId="356" priority="360" operator="equal">
      <formula>"OPORTUNIDADE"</formula>
    </cfRule>
  </conditionalFormatting>
  <conditionalFormatting sqref="Y404">
    <cfRule type="cellIs" dxfId="355" priority="358" operator="equal">
      <formula>"NÃO"</formula>
    </cfRule>
    <cfRule type="cellIs" dxfId="354" priority="359" operator="equal">
      <formula>"SIM"</formula>
    </cfRule>
  </conditionalFormatting>
  <conditionalFormatting sqref="Y404">
    <cfRule type="cellIs" dxfId="353" priority="357" operator="equal">
      <formula>"OPORTUNIDADE"</formula>
    </cfRule>
  </conditionalFormatting>
  <conditionalFormatting sqref="Y404">
    <cfRule type="cellIs" dxfId="352" priority="355" operator="equal">
      <formula>"NÃO"</formula>
    </cfRule>
    <cfRule type="cellIs" dxfId="351" priority="356" operator="equal">
      <formula>"SIM"</formula>
    </cfRule>
  </conditionalFormatting>
  <conditionalFormatting sqref="Y404">
    <cfRule type="cellIs" dxfId="350" priority="354" operator="equal">
      <formula>"OPORTUNIDADE"</formula>
    </cfRule>
  </conditionalFormatting>
  <conditionalFormatting sqref="Y404">
    <cfRule type="cellIs" dxfId="349" priority="352" operator="equal">
      <formula>"NÃO"</formula>
    </cfRule>
    <cfRule type="cellIs" dxfId="348" priority="353" operator="equal">
      <formula>"SIM"</formula>
    </cfRule>
  </conditionalFormatting>
  <conditionalFormatting sqref="Y404">
    <cfRule type="cellIs" dxfId="347" priority="351" operator="equal">
      <formula>"OPORTUNIDADE"</formula>
    </cfRule>
  </conditionalFormatting>
  <conditionalFormatting sqref="Y404">
    <cfRule type="cellIs" dxfId="346" priority="349" operator="equal">
      <formula>"NÃO"</formula>
    </cfRule>
    <cfRule type="cellIs" dxfId="345" priority="350" operator="equal">
      <formula>"SIM"</formula>
    </cfRule>
  </conditionalFormatting>
  <conditionalFormatting sqref="Y407">
    <cfRule type="cellIs" dxfId="344" priority="348" operator="equal">
      <formula>"OPORTUNIDADE"</formula>
    </cfRule>
  </conditionalFormatting>
  <conditionalFormatting sqref="Y407">
    <cfRule type="cellIs" dxfId="343" priority="346" operator="equal">
      <formula>"NÃO"</formula>
    </cfRule>
    <cfRule type="cellIs" dxfId="342" priority="347" operator="equal">
      <formula>"SIM"</formula>
    </cfRule>
  </conditionalFormatting>
  <conditionalFormatting sqref="Z407">
    <cfRule type="cellIs" dxfId="341" priority="345" operator="equal">
      <formula>"OPORTUNIDADE"</formula>
    </cfRule>
  </conditionalFormatting>
  <conditionalFormatting sqref="Z407">
    <cfRule type="cellIs" dxfId="340" priority="343" operator="equal">
      <formula>"NÃO"</formula>
    </cfRule>
    <cfRule type="cellIs" dxfId="339" priority="344" operator="equal">
      <formula>"SIM"</formula>
    </cfRule>
  </conditionalFormatting>
  <conditionalFormatting sqref="Z407">
    <cfRule type="cellIs" dxfId="338" priority="342" operator="equal">
      <formula>"OPORTUNIDADE"</formula>
    </cfRule>
  </conditionalFormatting>
  <conditionalFormatting sqref="Z407">
    <cfRule type="cellIs" dxfId="337" priority="340" operator="equal">
      <formula>"NÃO"</formula>
    </cfRule>
    <cfRule type="cellIs" dxfId="336" priority="341" operator="equal">
      <formula>"SIM"</formula>
    </cfRule>
  </conditionalFormatting>
  <conditionalFormatting sqref="Z407">
    <cfRule type="cellIs" dxfId="335" priority="339" operator="equal">
      <formula>"OPORTUNIDADE"</formula>
    </cfRule>
  </conditionalFormatting>
  <conditionalFormatting sqref="Z407">
    <cfRule type="cellIs" dxfId="334" priority="337" operator="equal">
      <formula>"NÃO"</formula>
    </cfRule>
    <cfRule type="cellIs" dxfId="333" priority="338" operator="equal">
      <formula>"SIM"</formula>
    </cfRule>
  </conditionalFormatting>
  <conditionalFormatting sqref="Z407">
    <cfRule type="cellIs" dxfId="332" priority="336" operator="equal">
      <formula>"OPORTUNIDADE"</formula>
    </cfRule>
  </conditionalFormatting>
  <conditionalFormatting sqref="Z407">
    <cfRule type="cellIs" dxfId="331" priority="334" operator="equal">
      <formula>"NÃO"</formula>
    </cfRule>
    <cfRule type="cellIs" dxfId="330" priority="335" operator="equal">
      <formula>"SIM"</formula>
    </cfRule>
  </conditionalFormatting>
  <conditionalFormatting sqref="Z407">
    <cfRule type="cellIs" dxfId="329" priority="333" operator="equal">
      <formula>"OPORTUNIDADE"</formula>
    </cfRule>
  </conditionalFormatting>
  <conditionalFormatting sqref="Z407">
    <cfRule type="cellIs" dxfId="328" priority="331" operator="equal">
      <formula>"NÃO"</formula>
    </cfRule>
    <cfRule type="cellIs" dxfId="327" priority="332" operator="equal">
      <formula>"SIM"</formula>
    </cfRule>
  </conditionalFormatting>
  <conditionalFormatting sqref="BK10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26" priority="326" operator="equal">
      <formula>"OPORTUNIDADE"</formula>
    </cfRule>
  </conditionalFormatting>
  <conditionalFormatting sqref="Z20">
    <cfRule type="cellIs" dxfId="325" priority="324" operator="equal">
      <formula>"NÃO"</formula>
    </cfRule>
    <cfRule type="cellIs" dxfId="324" priority="325" operator="equal">
      <formula>"SIM"</formula>
    </cfRule>
  </conditionalFormatting>
  <conditionalFormatting sqref="Y20">
    <cfRule type="cellIs" dxfId="323" priority="323" operator="equal">
      <formula>"OPORTUNIDADE"</formula>
    </cfRule>
  </conditionalFormatting>
  <conditionalFormatting sqref="Y20">
    <cfRule type="cellIs" dxfId="322" priority="321" operator="equal">
      <formula>"NÃO"</formula>
    </cfRule>
    <cfRule type="cellIs" dxfId="321" priority="322" operator="equal">
      <formula>"SIM"</formula>
    </cfRule>
  </conditionalFormatting>
  <conditionalFormatting sqref="Z19">
    <cfRule type="cellIs" dxfId="320" priority="320" operator="equal">
      <formula>"OPORTUNIDADE"</formula>
    </cfRule>
  </conditionalFormatting>
  <conditionalFormatting sqref="Z19">
    <cfRule type="cellIs" dxfId="319" priority="318" operator="equal">
      <formula>"NÃO"</formula>
    </cfRule>
    <cfRule type="cellIs" dxfId="318" priority="319" operator="equal">
      <formula>"SIM"</formula>
    </cfRule>
  </conditionalFormatting>
  <conditionalFormatting sqref="Z19">
    <cfRule type="cellIs" dxfId="317" priority="302" operator="equal">
      <formula>"OPORTUNIDADE"</formula>
    </cfRule>
  </conditionalFormatting>
  <conditionalFormatting sqref="Z19">
    <cfRule type="cellIs" dxfId="316" priority="300" operator="equal">
      <formula>"NÃO"</formula>
    </cfRule>
    <cfRule type="cellIs" dxfId="315" priority="301" operator="equal">
      <formula>"SIM"</formula>
    </cfRule>
  </conditionalFormatting>
  <conditionalFormatting sqref="Z19">
    <cfRule type="cellIs" dxfId="314" priority="299" operator="equal">
      <formula>"OPORTUNIDADE"</formula>
    </cfRule>
  </conditionalFormatting>
  <conditionalFormatting sqref="Z19">
    <cfRule type="cellIs" dxfId="313" priority="297" operator="equal">
      <formula>"NÃO"</formula>
    </cfRule>
    <cfRule type="cellIs" dxfId="312" priority="298" operator="equal">
      <formula>"SIM"</formula>
    </cfRule>
  </conditionalFormatting>
  <conditionalFormatting sqref="Z19">
    <cfRule type="cellIs" dxfId="311" priority="296" operator="equal">
      <formula>"OPORTUNIDADE"</formula>
    </cfRule>
  </conditionalFormatting>
  <conditionalFormatting sqref="Z19">
    <cfRule type="cellIs" dxfId="310" priority="294" operator="equal">
      <formula>"NÃO"</formula>
    </cfRule>
    <cfRule type="cellIs" dxfId="309" priority="295" operator="equal">
      <formula>"SIM"</formula>
    </cfRule>
  </conditionalFormatting>
  <conditionalFormatting sqref="Z19">
    <cfRule type="cellIs" dxfId="308" priority="293" operator="equal">
      <formula>"OPORTUNIDADE"</formula>
    </cfRule>
  </conditionalFormatting>
  <conditionalFormatting sqref="Z19">
    <cfRule type="cellIs" dxfId="307" priority="291" operator="equal">
      <formula>"NÃO"</formula>
    </cfRule>
    <cfRule type="cellIs" dxfId="306" priority="292" operator="equal">
      <formula>"SIM"</formula>
    </cfRule>
  </conditionalFormatting>
  <conditionalFormatting sqref="Z19">
    <cfRule type="cellIs" dxfId="305" priority="290" operator="equal">
      <formula>"OPORTUNIDADE"</formula>
    </cfRule>
  </conditionalFormatting>
  <conditionalFormatting sqref="Z19">
    <cfRule type="cellIs" dxfId="304" priority="288" operator="equal">
      <formula>"NÃO"</formula>
    </cfRule>
    <cfRule type="cellIs" dxfId="303" priority="289" operator="equal">
      <formula>"SIM"</formula>
    </cfRule>
  </conditionalFormatting>
  <conditionalFormatting sqref="Z19">
    <cfRule type="cellIs" dxfId="302" priority="287" operator="equal">
      <formula>"OPORTUNIDADE"</formula>
    </cfRule>
  </conditionalFormatting>
  <conditionalFormatting sqref="Z19">
    <cfRule type="cellIs" dxfId="301" priority="285" operator="equal">
      <formula>"NÃO"</formula>
    </cfRule>
    <cfRule type="cellIs" dxfId="300" priority="286" operator="equal">
      <formula>"SIM"</formula>
    </cfRule>
  </conditionalFormatting>
  <conditionalFormatting sqref="Z19">
    <cfRule type="cellIs" dxfId="299" priority="284" operator="equal">
      <formula>"OPORTUNIDADE"</formula>
    </cfRule>
  </conditionalFormatting>
  <conditionalFormatting sqref="Z19">
    <cfRule type="cellIs" dxfId="298" priority="282" operator="equal">
      <formula>"NÃO"</formula>
    </cfRule>
    <cfRule type="cellIs" dxfId="297" priority="283" operator="equal">
      <formula>"SIM"</formula>
    </cfRule>
  </conditionalFormatting>
  <conditionalFormatting sqref="Z19">
    <cfRule type="cellIs" dxfId="296" priority="281" operator="equal">
      <formula>"OPORTUNIDADE"</formula>
    </cfRule>
  </conditionalFormatting>
  <conditionalFormatting sqref="Z19">
    <cfRule type="cellIs" dxfId="295" priority="279" operator="equal">
      <formula>"NÃO"</formula>
    </cfRule>
    <cfRule type="cellIs" dxfId="294" priority="280" operator="equal">
      <formula>"SIM"</formula>
    </cfRule>
  </conditionalFormatting>
  <conditionalFormatting sqref="Z19">
    <cfRule type="cellIs" dxfId="293" priority="278" operator="equal">
      <formula>"OPORTUNIDADE"</formula>
    </cfRule>
  </conditionalFormatting>
  <conditionalFormatting sqref="Z19">
    <cfRule type="cellIs" dxfId="292" priority="276" operator="equal">
      <formula>"NÃO"</formula>
    </cfRule>
    <cfRule type="cellIs" dxfId="291" priority="277" operator="equal">
      <formula>"SIM"</formula>
    </cfRule>
  </conditionalFormatting>
  <conditionalFormatting sqref="Z19">
    <cfRule type="cellIs" dxfId="290" priority="272" operator="equal">
      <formula>"OPORTUNIDADE"</formula>
    </cfRule>
  </conditionalFormatting>
  <conditionalFormatting sqref="Z19">
    <cfRule type="cellIs" dxfId="289" priority="270" operator="equal">
      <formula>"NÃO"</formula>
    </cfRule>
    <cfRule type="cellIs" dxfId="288" priority="271" operator="equal">
      <formula>"SIM"</formula>
    </cfRule>
  </conditionalFormatting>
  <conditionalFormatting sqref="Z19">
    <cfRule type="cellIs" dxfId="287" priority="269" operator="equal">
      <formula>"OPORTUNIDADE"</formula>
    </cfRule>
  </conditionalFormatting>
  <conditionalFormatting sqref="Z19">
    <cfRule type="cellIs" dxfId="286" priority="267" operator="equal">
      <formula>"NÃO"</formula>
    </cfRule>
    <cfRule type="cellIs" dxfId="285" priority="268" operator="equal">
      <formula>"SIM"</formula>
    </cfRule>
  </conditionalFormatting>
  <conditionalFormatting sqref="Y19">
    <cfRule type="cellIs" dxfId="284" priority="236" operator="equal">
      <formula>"OPORTUNIDADE"</formula>
    </cfRule>
  </conditionalFormatting>
  <conditionalFormatting sqref="Y19">
    <cfRule type="cellIs" dxfId="283" priority="234" operator="equal">
      <formula>"NÃO"</formula>
    </cfRule>
    <cfRule type="cellIs" dxfId="282" priority="235" operator="equal">
      <formula>"SIM"</formula>
    </cfRule>
  </conditionalFormatting>
  <conditionalFormatting sqref="Y22:Z22">
    <cfRule type="cellIs" dxfId="281" priority="233" operator="equal">
      <formula>"OPORTUNIDADE"</formula>
    </cfRule>
  </conditionalFormatting>
  <conditionalFormatting sqref="Y22:Z22">
    <cfRule type="cellIs" dxfId="280" priority="231" operator="equal">
      <formula>"NÃO"</formula>
    </cfRule>
    <cfRule type="cellIs" dxfId="279" priority="232" operator="equal">
      <formula>"SIM"</formula>
    </cfRule>
  </conditionalFormatting>
  <conditionalFormatting sqref="BP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278" priority="223" operator="equal">
      <formula>"OPORTUNIDADE"</formula>
    </cfRule>
  </conditionalFormatting>
  <conditionalFormatting sqref="Z30">
    <cfRule type="cellIs" dxfId="277" priority="221" operator="equal">
      <formula>"NÃO"</formula>
    </cfRule>
    <cfRule type="cellIs" dxfId="276" priority="222" operator="equal">
      <formula>"SIM"</formula>
    </cfRule>
  </conditionalFormatting>
  <conditionalFormatting sqref="BK14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275" priority="216" operator="equal">
      <formula>"OPORTUNIDADE"</formula>
    </cfRule>
  </conditionalFormatting>
  <conditionalFormatting sqref="Z27">
    <cfRule type="cellIs" dxfId="274" priority="214" operator="equal">
      <formula>"NÃO"</formula>
    </cfRule>
    <cfRule type="cellIs" dxfId="273" priority="215" operator="equal">
      <formula>"SIM"</formula>
    </cfRule>
  </conditionalFormatting>
  <conditionalFormatting sqref="Z28">
    <cfRule type="cellIs" dxfId="272" priority="210" operator="equal">
      <formula>"OPORTUNIDADE"</formula>
    </cfRule>
  </conditionalFormatting>
  <conditionalFormatting sqref="Z28">
    <cfRule type="cellIs" dxfId="271" priority="208" operator="equal">
      <formula>"NÃO"</formula>
    </cfRule>
    <cfRule type="cellIs" dxfId="270" priority="209" operator="equal">
      <formula>"SIM"</formula>
    </cfRule>
  </conditionalFormatting>
  <conditionalFormatting sqref="Z29">
    <cfRule type="cellIs" dxfId="269" priority="207" operator="equal">
      <formula>"OPORTUNIDADE"</formula>
    </cfRule>
  </conditionalFormatting>
  <conditionalFormatting sqref="Z29">
    <cfRule type="cellIs" dxfId="268" priority="205" operator="equal">
      <formula>"NÃO"</formula>
    </cfRule>
    <cfRule type="cellIs" dxfId="267" priority="206" operator="equal">
      <formula>"SIM"</formula>
    </cfRule>
  </conditionalFormatting>
  <conditionalFormatting sqref="BK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66" priority="199" operator="equal">
      <formula>"OPORTUNIDADE"</formula>
    </cfRule>
  </conditionalFormatting>
  <conditionalFormatting sqref="Z29">
    <cfRule type="cellIs" dxfId="265" priority="197" operator="equal">
      <formula>"NÃO"</formula>
    </cfRule>
    <cfRule type="cellIs" dxfId="264" priority="198" operator="equal">
      <formula>"SIM"</formula>
    </cfRule>
  </conditionalFormatting>
  <conditionalFormatting sqref="Z30">
    <cfRule type="cellIs" dxfId="263" priority="196" operator="equal">
      <formula>"OPORTUNIDADE"</formula>
    </cfRule>
  </conditionalFormatting>
  <conditionalFormatting sqref="Z30">
    <cfRule type="cellIs" dxfId="262" priority="194" operator="equal">
      <formula>"NÃO"</formula>
    </cfRule>
    <cfRule type="cellIs" dxfId="261" priority="195" operator="equal">
      <formula>"SIM"</formula>
    </cfRule>
  </conditionalFormatting>
  <conditionalFormatting sqref="Z31">
    <cfRule type="cellIs" dxfId="260" priority="193" operator="equal">
      <formula>"OPORTUNIDADE"</formula>
    </cfRule>
  </conditionalFormatting>
  <conditionalFormatting sqref="Z31">
    <cfRule type="cellIs" dxfId="259" priority="191" operator="equal">
      <formula>"NÃO"</formula>
    </cfRule>
    <cfRule type="cellIs" dxfId="258" priority="192" operator="equal">
      <formula>"SIM"</formula>
    </cfRule>
  </conditionalFormatting>
  <conditionalFormatting sqref="BK1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257" priority="176" operator="equal">
      <formula>"OPORTUNIDADE"</formula>
    </cfRule>
  </conditionalFormatting>
  <conditionalFormatting sqref="Z40:Z43">
    <cfRule type="cellIs" dxfId="256" priority="174" operator="equal">
      <formula>"NÃO"</formula>
    </cfRule>
    <cfRule type="cellIs" dxfId="255" priority="175" operator="equal">
      <formula>"SIM"</formula>
    </cfRule>
  </conditionalFormatting>
  <conditionalFormatting sqref="Z38">
    <cfRule type="cellIs" dxfId="254" priority="173" operator="equal">
      <formula>"OPORTUNIDADE"</formula>
    </cfRule>
  </conditionalFormatting>
  <conditionalFormatting sqref="Z38">
    <cfRule type="cellIs" dxfId="253" priority="171" operator="equal">
      <formula>"NÃO"</formula>
    </cfRule>
    <cfRule type="cellIs" dxfId="252" priority="172" operator="equal">
      <formula>"SIM"</formula>
    </cfRule>
  </conditionalFormatting>
  <conditionalFormatting sqref="Y38 Y40">
    <cfRule type="cellIs" dxfId="251" priority="170" operator="equal">
      <formula>"OPORTUNIDADE"</formula>
    </cfRule>
  </conditionalFormatting>
  <conditionalFormatting sqref="Y38 Y40">
    <cfRule type="cellIs" dxfId="250" priority="168" operator="equal">
      <formula>"NÃO"</formula>
    </cfRule>
    <cfRule type="cellIs" dxfId="249" priority="169" operator="equal">
      <formula>"SIM"</formula>
    </cfRule>
  </conditionalFormatting>
  <conditionalFormatting sqref="Z41:Z44">
    <cfRule type="cellIs" dxfId="248" priority="167" operator="equal">
      <formula>"OPORTUNIDADE"</formula>
    </cfRule>
  </conditionalFormatting>
  <conditionalFormatting sqref="Z41:Z44">
    <cfRule type="cellIs" dxfId="247" priority="165" operator="equal">
      <formula>"NÃO"</formula>
    </cfRule>
    <cfRule type="cellIs" dxfId="246" priority="166" operator="equal">
      <formula>"SIM"</formula>
    </cfRule>
  </conditionalFormatting>
  <conditionalFormatting sqref="Z41:Z44">
    <cfRule type="cellIs" dxfId="245" priority="164" operator="equal">
      <formula>"OPORTUNIDADE"</formula>
    </cfRule>
  </conditionalFormatting>
  <conditionalFormatting sqref="Z41:Z44">
    <cfRule type="cellIs" dxfId="244" priority="162" operator="equal">
      <formula>"NÃO"</formula>
    </cfRule>
    <cfRule type="cellIs" dxfId="243" priority="163" operator="equal">
      <formula>"SIM"</formula>
    </cfRule>
  </conditionalFormatting>
  <conditionalFormatting sqref="Z42:Z44">
    <cfRule type="cellIs" dxfId="242" priority="161" operator="equal">
      <formula>"OPORTUNIDADE"</formula>
    </cfRule>
  </conditionalFormatting>
  <conditionalFormatting sqref="Z42:Z44">
    <cfRule type="cellIs" dxfId="241" priority="159" operator="equal">
      <formula>"NÃO"</formula>
    </cfRule>
    <cfRule type="cellIs" dxfId="240" priority="160" operator="equal">
      <formula>"SIM"</formula>
    </cfRule>
  </conditionalFormatting>
  <conditionalFormatting sqref="BJ24:BJ2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39" priority="148" operator="equal">
      <formula>"OPORTUNIDADE"</formula>
    </cfRule>
  </conditionalFormatting>
  <conditionalFormatting sqref="Z40">
    <cfRule type="cellIs" dxfId="238" priority="146" operator="equal">
      <formula>"NÃO"</formula>
    </cfRule>
    <cfRule type="cellIs" dxfId="237" priority="147" operator="equal">
      <formula>"SIM"</formula>
    </cfRule>
  </conditionalFormatting>
  <conditionalFormatting sqref="Y39:Z39">
    <cfRule type="cellIs" dxfId="236" priority="145" operator="equal">
      <formula>"OPORTUNIDADE"</formula>
    </cfRule>
  </conditionalFormatting>
  <conditionalFormatting sqref="Y39:Z39">
    <cfRule type="cellIs" dxfId="235" priority="143" operator="equal">
      <formula>"NÃO"</formula>
    </cfRule>
    <cfRule type="cellIs" dxfId="234" priority="144" operator="equal">
      <formula>"SIM"</formula>
    </cfRule>
  </conditionalFormatting>
  <conditionalFormatting sqref="Y39">
    <cfRule type="cellIs" dxfId="233" priority="142" operator="equal">
      <formula>"OPORTUNIDADE"</formula>
    </cfRule>
  </conditionalFormatting>
  <conditionalFormatting sqref="Y39">
    <cfRule type="cellIs" dxfId="232" priority="140" operator="equal">
      <formula>"NÃO"</formula>
    </cfRule>
    <cfRule type="cellIs" dxfId="231" priority="141" operator="equal">
      <formula>"SIM"</formula>
    </cfRule>
  </conditionalFormatting>
  <conditionalFormatting sqref="Y39">
    <cfRule type="cellIs" dxfId="230" priority="139" operator="equal">
      <formula>"OPORTUNIDADE"</formula>
    </cfRule>
  </conditionalFormatting>
  <conditionalFormatting sqref="Y39">
    <cfRule type="cellIs" dxfId="229" priority="137" operator="equal">
      <formula>"NÃO"</formula>
    </cfRule>
    <cfRule type="cellIs" dxfId="228" priority="138" operator="equal">
      <formula>"SIM"</formula>
    </cfRule>
  </conditionalFormatting>
  <conditionalFormatting sqref="Y39">
    <cfRule type="cellIs" dxfId="227" priority="136" operator="equal">
      <formula>"OPORTUNIDADE"</formula>
    </cfRule>
  </conditionalFormatting>
  <conditionalFormatting sqref="Y39">
    <cfRule type="cellIs" dxfId="226" priority="134" operator="equal">
      <formula>"NÃO"</formula>
    </cfRule>
    <cfRule type="cellIs" dxfId="225" priority="135" operator="equal">
      <formula>"SIM"</formula>
    </cfRule>
  </conditionalFormatting>
  <conditionalFormatting sqref="Y39">
    <cfRule type="cellIs" dxfId="224" priority="133" operator="equal">
      <formula>"OPORTUNIDADE"</formula>
    </cfRule>
  </conditionalFormatting>
  <conditionalFormatting sqref="Y39">
    <cfRule type="cellIs" dxfId="223" priority="131" operator="equal">
      <formula>"NÃO"</formula>
    </cfRule>
    <cfRule type="cellIs" dxfId="222" priority="132" operator="equal">
      <formula>"SIM"</formula>
    </cfRule>
  </conditionalFormatting>
  <conditionalFormatting sqref="Y39">
    <cfRule type="cellIs" dxfId="221" priority="130" operator="equal">
      <formula>"OPORTUNIDADE"</formula>
    </cfRule>
  </conditionalFormatting>
  <conditionalFormatting sqref="Y39">
    <cfRule type="cellIs" dxfId="220" priority="128" operator="equal">
      <formula>"NÃO"</formula>
    </cfRule>
    <cfRule type="cellIs" dxfId="219" priority="129" operator="equal">
      <formula>"SIM"</formula>
    </cfRule>
  </conditionalFormatting>
  <conditionalFormatting sqref="Z39">
    <cfRule type="cellIs" dxfId="218" priority="127" operator="equal">
      <formula>"OPORTUNIDADE"</formula>
    </cfRule>
  </conditionalFormatting>
  <conditionalFormatting sqref="Z39">
    <cfRule type="cellIs" dxfId="217" priority="125" operator="equal">
      <formula>"NÃO"</formula>
    </cfRule>
    <cfRule type="cellIs" dxfId="216" priority="126" operator="equal">
      <formula>"SIM"</formula>
    </cfRule>
  </conditionalFormatting>
  <conditionalFormatting sqref="Z39">
    <cfRule type="cellIs" dxfId="215" priority="124" operator="equal">
      <formula>"OPORTUNIDADE"</formula>
    </cfRule>
  </conditionalFormatting>
  <conditionalFormatting sqref="Z39">
    <cfRule type="cellIs" dxfId="214" priority="122" operator="equal">
      <formula>"NÃO"</formula>
    </cfRule>
    <cfRule type="cellIs" dxfId="213" priority="123" operator="equal">
      <formula>"SIM"</formula>
    </cfRule>
  </conditionalFormatting>
  <conditionalFormatting sqref="Z39">
    <cfRule type="cellIs" dxfId="212" priority="121" operator="equal">
      <formula>"OPORTUNIDADE"</formula>
    </cfRule>
  </conditionalFormatting>
  <conditionalFormatting sqref="Z39">
    <cfRule type="cellIs" dxfId="211" priority="119" operator="equal">
      <formula>"NÃO"</formula>
    </cfRule>
    <cfRule type="cellIs" dxfId="210" priority="120" operator="equal">
      <formula>"SIM"</formula>
    </cfRule>
  </conditionalFormatting>
  <conditionalFormatting sqref="Y39">
    <cfRule type="cellIs" dxfId="209" priority="118" operator="equal">
      <formula>"OPORTUNIDADE"</formula>
    </cfRule>
  </conditionalFormatting>
  <conditionalFormatting sqref="Y39">
    <cfRule type="cellIs" dxfId="208" priority="116" operator="equal">
      <formula>"NÃO"</formula>
    </cfRule>
    <cfRule type="cellIs" dxfId="207" priority="117" operator="equal">
      <formula>"SIM"</formula>
    </cfRule>
  </conditionalFormatting>
  <conditionalFormatting sqref="Y39">
    <cfRule type="cellIs" dxfId="206" priority="115" operator="equal">
      <formula>"OPORTUNIDADE"</formula>
    </cfRule>
  </conditionalFormatting>
  <conditionalFormatting sqref="Y39">
    <cfRule type="cellIs" dxfId="205" priority="113" operator="equal">
      <formula>"NÃO"</formula>
    </cfRule>
    <cfRule type="cellIs" dxfId="204" priority="114" operator="equal">
      <formula>"SIM"</formula>
    </cfRule>
  </conditionalFormatting>
  <conditionalFormatting sqref="Y39">
    <cfRule type="cellIs" dxfId="203" priority="112" operator="equal">
      <formula>"OPORTUNIDADE"</formula>
    </cfRule>
  </conditionalFormatting>
  <conditionalFormatting sqref="Y39">
    <cfRule type="cellIs" dxfId="202" priority="110" operator="equal">
      <formula>"NÃO"</formula>
    </cfRule>
    <cfRule type="cellIs" dxfId="201" priority="111" operator="equal">
      <formula>"SIM"</formula>
    </cfRule>
  </conditionalFormatting>
  <conditionalFormatting sqref="Y39">
    <cfRule type="cellIs" dxfId="200" priority="109" operator="equal">
      <formula>"OPORTUNIDADE"</formula>
    </cfRule>
  </conditionalFormatting>
  <conditionalFormatting sqref="Y39">
    <cfRule type="cellIs" dxfId="199" priority="107" operator="equal">
      <formula>"NÃO"</formula>
    </cfRule>
    <cfRule type="cellIs" dxfId="198" priority="108" operator="equal">
      <formula>"SIM"</formula>
    </cfRule>
  </conditionalFormatting>
  <conditionalFormatting sqref="Y39">
    <cfRule type="cellIs" dxfId="197" priority="106" operator="equal">
      <formula>"OPORTUNIDADE"</formula>
    </cfRule>
  </conditionalFormatting>
  <conditionalFormatting sqref="Y39">
    <cfRule type="cellIs" dxfId="196" priority="104" operator="equal">
      <formula>"NÃO"</formula>
    </cfRule>
    <cfRule type="cellIs" dxfId="195" priority="105" operator="equal">
      <formula>"SIM"</formula>
    </cfRule>
  </conditionalFormatting>
  <conditionalFormatting sqref="Y39">
    <cfRule type="cellIs" dxfId="194" priority="103" operator="equal">
      <formula>"OPORTUNIDADE"</formula>
    </cfRule>
  </conditionalFormatting>
  <conditionalFormatting sqref="Y39">
    <cfRule type="cellIs" dxfId="193" priority="101" operator="equal">
      <formula>"NÃO"</formula>
    </cfRule>
    <cfRule type="cellIs" dxfId="192" priority="102" operator="equal">
      <formula>"SIM"</formula>
    </cfRule>
  </conditionalFormatting>
  <conditionalFormatting sqref="Z39">
    <cfRule type="cellIs" dxfId="191" priority="100" operator="equal">
      <formula>"OPORTUNIDADE"</formula>
    </cfRule>
  </conditionalFormatting>
  <conditionalFormatting sqref="Z39">
    <cfRule type="cellIs" dxfId="190" priority="98" operator="equal">
      <formula>"NÃO"</formula>
    </cfRule>
    <cfRule type="cellIs" dxfId="189" priority="99" operator="equal">
      <formula>"SIM"</formula>
    </cfRule>
  </conditionalFormatting>
  <conditionalFormatting sqref="Z39">
    <cfRule type="cellIs" dxfId="188" priority="97" operator="equal">
      <formula>"OPORTUNIDADE"</formula>
    </cfRule>
  </conditionalFormatting>
  <conditionalFormatting sqref="Z39">
    <cfRule type="cellIs" dxfId="187" priority="95" operator="equal">
      <formula>"NÃO"</formula>
    </cfRule>
    <cfRule type="cellIs" dxfId="186" priority="96" operator="equal">
      <formula>"SIM"</formula>
    </cfRule>
  </conditionalFormatting>
  <conditionalFormatting sqref="Y39">
    <cfRule type="cellIs" dxfId="185" priority="94" operator="equal">
      <formula>"OPORTUNIDADE"</formula>
    </cfRule>
  </conditionalFormatting>
  <conditionalFormatting sqref="Y39">
    <cfRule type="cellIs" dxfId="184" priority="92" operator="equal">
      <formula>"NÃO"</formula>
    </cfRule>
    <cfRule type="cellIs" dxfId="183" priority="93" operator="equal">
      <formula>"SIM"</formula>
    </cfRule>
  </conditionalFormatting>
  <conditionalFormatting sqref="Y39">
    <cfRule type="cellIs" dxfId="182" priority="91" operator="equal">
      <formula>"OPORTUNIDADE"</formula>
    </cfRule>
  </conditionalFormatting>
  <conditionalFormatting sqref="Y39">
    <cfRule type="cellIs" dxfId="181" priority="89" operator="equal">
      <formula>"NÃO"</formula>
    </cfRule>
    <cfRule type="cellIs" dxfId="180" priority="90" operator="equal">
      <formula>"SIM"</formula>
    </cfRule>
  </conditionalFormatting>
  <conditionalFormatting sqref="Y39">
    <cfRule type="cellIs" dxfId="179" priority="88" operator="equal">
      <formula>"OPORTUNIDADE"</formula>
    </cfRule>
  </conditionalFormatting>
  <conditionalFormatting sqref="Y39">
    <cfRule type="cellIs" dxfId="178" priority="86" operator="equal">
      <formula>"NÃO"</formula>
    </cfRule>
    <cfRule type="cellIs" dxfId="177" priority="87" operator="equal">
      <formula>"SIM"</formula>
    </cfRule>
  </conditionalFormatting>
  <conditionalFormatting sqref="Y39">
    <cfRule type="cellIs" dxfId="176" priority="85" operator="equal">
      <formula>"OPORTUNIDADE"</formula>
    </cfRule>
  </conditionalFormatting>
  <conditionalFormatting sqref="Y39">
    <cfRule type="cellIs" dxfId="175" priority="83" operator="equal">
      <formula>"NÃO"</formula>
    </cfRule>
    <cfRule type="cellIs" dxfId="174" priority="84" operator="equal">
      <formula>"SIM"</formula>
    </cfRule>
  </conditionalFormatting>
  <conditionalFormatting sqref="Z39">
    <cfRule type="cellIs" dxfId="173" priority="82" operator="equal">
      <formula>"OPORTUNIDADE"</formula>
    </cfRule>
  </conditionalFormatting>
  <conditionalFormatting sqref="Z39">
    <cfRule type="cellIs" dxfId="172" priority="80" operator="equal">
      <formula>"NÃO"</formula>
    </cfRule>
    <cfRule type="cellIs" dxfId="171" priority="81" operator="equal">
      <formula>"SIM"</formula>
    </cfRule>
  </conditionalFormatting>
  <conditionalFormatting sqref="Z39">
    <cfRule type="cellIs" dxfId="170" priority="79" operator="equal">
      <formula>"OPORTUNIDADE"</formula>
    </cfRule>
  </conditionalFormatting>
  <conditionalFormatting sqref="Z39">
    <cfRule type="cellIs" dxfId="169" priority="77" operator="equal">
      <formula>"NÃO"</formula>
    </cfRule>
    <cfRule type="cellIs" dxfId="168" priority="78" operator="equal">
      <formula>"SIM"</formula>
    </cfRule>
  </conditionalFormatting>
  <conditionalFormatting sqref="Z39">
    <cfRule type="cellIs" dxfId="167" priority="76" operator="equal">
      <formula>"OPORTUNIDADE"</formula>
    </cfRule>
  </conditionalFormatting>
  <conditionalFormatting sqref="Z39">
    <cfRule type="cellIs" dxfId="166" priority="74" operator="equal">
      <formula>"NÃO"</formula>
    </cfRule>
    <cfRule type="cellIs" dxfId="165" priority="75" operator="equal">
      <formula>"SIM"</formula>
    </cfRule>
  </conditionalFormatting>
  <conditionalFormatting sqref="Y39">
    <cfRule type="cellIs" dxfId="164" priority="73" operator="equal">
      <formula>"OPORTUNIDADE"</formula>
    </cfRule>
  </conditionalFormatting>
  <conditionalFormatting sqref="Y39">
    <cfRule type="cellIs" dxfId="163" priority="71" operator="equal">
      <formula>"NÃO"</formula>
    </cfRule>
    <cfRule type="cellIs" dxfId="162" priority="72" operator="equal">
      <formula>"SIM"</formula>
    </cfRule>
  </conditionalFormatting>
  <conditionalFormatting sqref="Y39">
    <cfRule type="cellIs" dxfId="161" priority="70" operator="equal">
      <formula>"OPORTUNIDADE"</formula>
    </cfRule>
  </conditionalFormatting>
  <conditionalFormatting sqref="Y39">
    <cfRule type="cellIs" dxfId="160" priority="68" operator="equal">
      <formula>"NÃO"</formula>
    </cfRule>
    <cfRule type="cellIs" dxfId="159" priority="69" operator="equal">
      <formula>"SIM"</formula>
    </cfRule>
  </conditionalFormatting>
  <conditionalFormatting sqref="Y39">
    <cfRule type="cellIs" dxfId="158" priority="67" operator="equal">
      <formula>"OPORTUNIDADE"</formula>
    </cfRule>
  </conditionalFormatting>
  <conditionalFormatting sqref="Y39">
    <cfRule type="cellIs" dxfId="157" priority="65" operator="equal">
      <formula>"NÃO"</formula>
    </cfRule>
    <cfRule type="cellIs" dxfId="156" priority="66" operator="equal">
      <formula>"SIM"</formula>
    </cfRule>
  </conditionalFormatting>
  <conditionalFormatting sqref="Y39">
    <cfRule type="cellIs" dxfId="155" priority="64" operator="equal">
      <formula>"OPORTUNIDADE"</formula>
    </cfRule>
  </conditionalFormatting>
  <conditionalFormatting sqref="Y39">
    <cfRule type="cellIs" dxfId="154" priority="62" operator="equal">
      <formula>"NÃO"</formula>
    </cfRule>
    <cfRule type="cellIs" dxfId="153" priority="63" operator="equal">
      <formula>"SIM"</formula>
    </cfRule>
  </conditionalFormatting>
  <conditionalFormatting sqref="Y39">
    <cfRule type="cellIs" dxfId="152" priority="61" operator="equal">
      <formula>"OPORTUNIDADE"</formula>
    </cfRule>
  </conditionalFormatting>
  <conditionalFormatting sqref="Y39">
    <cfRule type="cellIs" dxfId="151" priority="59" operator="equal">
      <formula>"NÃO"</formula>
    </cfRule>
    <cfRule type="cellIs" dxfId="150" priority="60" operator="equal">
      <formula>"SIM"</formula>
    </cfRule>
  </conditionalFormatting>
  <conditionalFormatting sqref="Y39">
    <cfRule type="cellIs" dxfId="149" priority="58" operator="equal">
      <formula>"OPORTUNIDADE"</formula>
    </cfRule>
  </conditionalFormatting>
  <conditionalFormatting sqref="Y39">
    <cfRule type="cellIs" dxfId="148" priority="56" operator="equal">
      <formula>"NÃO"</formula>
    </cfRule>
    <cfRule type="cellIs" dxfId="147" priority="57" operator="equal">
      <formula>"SIM"</formula>
    </cfRule>
  </conditionalFormatting>
  <conditionalFormatting sqref="Y39">
    <cfRule type="cellIs" dxfId="146" priority="55" operator="equal">
      <formula>"OPORTUNIDADE"</formula>
    </cfRule>
  </conditionalFormatting>
  <conditionalFormatting sqref="Y39">
    <cfRule type="cellIs" dxfId="145" priority="53" operator="equal">
      <formula>"NÃO"</formula>
    </cfRule>
    <cfRule type="cellIs" dxfId="144" priority="54" operator="equal">
      <formula>"SIM"</formula>
    </cfRule>
  </conditionalFormatting>
  <conditionalFormatting sqref="Y39">
    <cfRule type="cellIs" dxfId="143" priority="52" operator="equal">
      <formula>"OPORTUNIDADE"</formula>
    </cfRule>
  </conditionalFormatting>
  <conditionalFormatting sqref="Y39">
    <cfRule type="cellIs" dxfId="142" priority="50" operator="equal">
      <formula>"NÃO"</formula>
    </cfRule>
    <cfRule type="cellIs" dxfId="141" priority="51" operator="equal">
      <formula>"SIM"</formula>
    </cfRule>
  </conditionalFormatting>
  <conditionalFormatting sqref="Y39">
    <cfRule type="cellIs" dxfId="140" priority="49" operator="equal">
      <formula>"OPORTUNIDADE"</formula>
    </cfRule>
  </conditionalFormatting>
  <conditionalFormatting sqref="Y39">
    <cfRule type="cellIs" dxfId="139" priority="47" operator="equal">
      <formula>"NÃO"</formula>
    </cfRule>
    <cfRule type="cellIs" dxfId="138" priority="48" operator="equal">
      <formula>"SIM"</formula>
    </cfRule>
  </conditionalFormatting>
  <conditionalFormatting sqref="Y39:Z39">
    <cfRule type="cellIs" dxfId="137" priority="46" operator="equal">
      <formula>"OPORTUNIDADE"</formula>
    </cfRule>
  </conditionalFormatting>
  <conditionalFormatting sqref="Y39:Z39">
    <cfRule type="cellIs" dxfId="136" priority="44" operator="equal">
      <formula>"NÃO"</formula>
    </cfRule>
    <cfRule type="cellIs" dxfId="135" priority="45" operator="equal">
      <formula>"SIM"</formula>
    </cfRule>
  </conditionalFormatting>
  <conditionalFormatting sqref="Y39:Z39">
    <cfRule type="cellIs" dxfId="134" priority="43" operator="equal">
      <formula>"OPORTUNIDADE"</formula>
    </cfRule>
  </conditionalFormatting>
  <conditionalFormatting sqref="Y39:Z39">
    <cfRule type="cellIs" dxfId="133" priority="41" operator="equal">
      <formula>"NÃO"</formula>
    </cfRule>
    <cfRule type="cellIs" dxfId="132" priority="42" operator="equal">
      <formula>"SIM"</formula>
    </cfRule>
  </conditionalFormatting>
  <conditionalFormatting sqref="Y39:Z39">
    <cfRule type="cellIs" dxfId="131" priority="40" operator="equal">
      <formula>"OPORTUNIDADE"</formula>
    </cfRule>
  </conditionalFormatting>
  <conditionalFormatting sqref="Y39:Z39">
    <cfRule type="cellIs" dxfId="130" priority="38" operator="equal">
      <formula>"NÃO"</formula>
    </cfRule>
    <cfRule type="cellIs" dxfId="129" priority="39" operator="equal">
      <formula>"SIM"</formula>
    </cfRule>
  </conditionalFormatting>
  <conditionalFormatting sqref="Y39:Z39">
    <cfRule type="cellIs" dxfId="128" priority="37" operator="equal">
      <formula>"OPORTUNIDADE"</formula>
    </cfRule>
  </conditionalFormatting>
  <conditionalFormatting sqref="Y39:Z39">
    <cfRule type="cellIs" dxfId="127" priority="35" operator="equal">
      <formula>"NÃO"</formula>
    </cfRule>
    <cfRule type="cellIs" dxfId="126" priority="36" operator="equal">
      <formula>"SIM"</formula>
    </cfRule>
  </conditionalFormatting>
  <conditionalFormatting sqref="Y39:Z39">
    <cfRule type="cellIs" dxfId="125" priority="34" operator="equal">
      <formula>"OPORTUNIDADE"</formula>
    </cfRule>
  </conditionalFormatting>
  <conditionalFormatting sqref="Y39:Z39">
    <cfRule type="cellIs" dxfId="124" priority="32" operator="equal">
      <formula>"NÃO"</formula>
    </cfRule>
    <cfRule type="cellIs" dxfId="123" priority="33" operator="equal">
      <formula>"SIM"</formula>
    </cfRule>
  </conditionalFormatting>
  <conditionalFormatting sqref="Y39:Z39">
    <cfRule type="cellIs" dxfId="122" priority="31" operator="equal">
      <formula>"OPORTUNIDADE"</formula>
    </cfRule>
  </conditionalFormatting>
  <conditionalFormatting sqref="Y39:Z39">
    <cfRule type="cellIs" dxfId="121" priority="29" operator="equal">
      <formula>"NÃO"</formula>
    </cfRule>
    <cfRule type="cellIs" dxfId="120" priority="30" operator="equal">
      <formula>"SIM"</formula>
    </cfRule>
  </conditionalFormatting>
  <conditionalFormatting sqref="Y39:Z39">
    <cfRule type="cellIs" dxfId="119" priority="28" operator="equal">
      <formula>"OPORTUNIDADE"</formula>
    </cfRule>
  </conditionalFormatting>
  <conditionalFormatting sqref="Y39:Z39">
    <cfRule type="cellIs" dxfId="118" priority="26" operator="equal">
      <formula>"NÃO"</formula>
    </cfRule>
    <cfRule type="cellIs" dxfId="117" priority="27" operator="equal">
      <formula>"SIM"</formula>
    </cfRule>
  </conditionalFormatting>
  <conditionalFormatting sqref="Y39:Z39">
    <cfRule type="cellIs" dxfId="116" priority="25" operator="equal">
      <formula>"OPORTUNIDADE"</formula>
    </cfRule>
  </conditionalFormatting>
  <conditionalFormatting sqref="Y39:Z39">
    <cfRule type="cellIs" dxfId="115" priority="23" operator="equal">
      <formula>"NÃO"</formula>
    </cfRule>
    <cfRule type="cellIs" dxfId="114" priority="24" operator="equal">
      <formula>"SIM"</formula>
    </cfRule>
  </conditionalFormatting>
  <conditionalFormatting sqref="Y39:Z39">
    <cfRule type="cellIs" dxfId="113" priority="22" operator="equal">
      <formula>"OPORTUNIDADE"</formula>
    </cfRule>
  </conditionalFormatting>
  <conditionalFormatting sqref="Y39:Z39">
    <cfRule type="cellIs" dxfId="112" priority="20" operator="equal">
      <formula>"NÃO"</formula>
    </cfRule>
    <cfRule type="cellIs" dxfId="111" priority="21" operator="equal">
      <formula>"SIM"</formula>
    </cfRule>
  </conditionalFormatting>
  <conditionalFormatting sqref="Z35">
    <cfRule type="cellIs" dxfId="110" priority="19" operator="equal">
      <formula>"OPORTUNIDADE"</formula>
    </cfRule>
  </conditionalFormatting>
  <conditionalFormatting sqref="Z35">
    <cfRule type="cellIs" dxfId="109" priority="17" operator="equal">
      <formula>"NÃO"</formula>
    </cfRule>
    <cfRule type="cellIs" dxfId="108" priority="18" operator="equal">
      <formula>"SIM"</formula>
    </cfRule>
  </conditionalFormatting>
  <conditionalFormatting sqref="Y35">
    <cfRule type="cellIs" dxfId="107" priority="16" operator="equal">
      <formula>"OPORTUNIDADE"</formula>
    </cfRule>
  </conditionalFormatting>
  <conditionalFormatting sqref="Y35">
    <cfRule type="cellIs" dxfId="106" priority="14" operator="equal">
      <formula>"NÃO"</formula>
    </cfRule>
    <cfRule type="cellIs" dxfId="105" priority="15" operator="equal">
      <formula>"SIM"</formula>
    </cfRule>
  </conditionalFormatting>
  <conditionalFormatting sqref="BK1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48" t="s">
        <v>1306</v>
      </c>
      <c r="D5" s="349"/>
      <c r="E5" s="349"/>
      <c r="F5" s="349"/>
      <c r="G5" s="349"/>
      <c r="H5" s="349"/>
      <c r="I5" s="349"/>
      <c r="J5" s="350"/>
      <c r="K5" s="351" t="s">
        <v>1307</v>
      </c>
      <c r="L5" s="352"/>
      <c r="M5" s="352"/>
      <c r="N5" s="352"/>
      <c r="O5" s="353" t="s">
        <v>1308</v>
      </c>
      <c r="P5" s="354"/>
      <c r="Q5" s="355"/>
    </row>
    <row r="6" spans="1:17" s="93" customFormat="1" ht="15.75" customHeight="1">
      <c r="A6" s="87" t="s">
        <v>1309</v>
      </c>
      <c r="B6" s="94" t="s">
        <v>1310</v>
      </c>
      <c r="C6" s="95" t="s">
        <v>1163</v>
      </c>
      <c r="D6" s="96" t="s">
        <v>1164</v>
      </c>
      <c r="E6" s="95" t="s">
        <v>1311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1312</v>
      </c>
      <c r="M6" s="139" t="s">
        <v>626</v>
      </c>
      <c r="N6" s="140" t="s">
        <v>1158</v>
      </c>
      <c r="O6" s="246" t="s">
        <v>1201</v>
      </c>
      <c r="P6" s="157"/>
      <c r="Q6" s="193" t="s">
        <v>1313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DILL (TF-519)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0.125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0</v>
      </c>
      <c r="P41" s="90"/>
      <c r="Q41" s="145" t="str">
        <f>IF($A$2=1,IF(FN_MC!BJ39="","*",FN_MC!BJ39),IF(FN_MC!BK39="","*",FN_MC!BK39))</f>
        <v>*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*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0</v>
      </c>
      <c r="P46" s="90"/>
      <c r="Q46" s="145" t="str">
        <f>IF($A$2=1,IF(FN_MC!BJ44="","*",FN_MC!BJ44),IF(FN_MC!BK44="","*",FN_MC!BK44))</f>
        <v>*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 t="str">
        <f>IF(FN_MC!B51="","*",FN_MC!B51)</f>
        <v>*</v>
      </c>
      <c r="B53" s="98" t="str">
        <f>IF(FN_MC!X51="","*",FN_MC!X51)</f>
        <v>*</v>
      </c>
      <c r="C53" s="99" t="str">
        <f>IF(FN_MC!S51="","*",FN_MC!S51)</f>
        <v>-</v>
      </c>
      <c r="D53" s="99" t="str">
        <f>IF(FN_MC!T51="","*",FN_MC!T51)</f>
        <v>-</v>
      </c>
      <c r="E53" s="99" t="str">
        <f>IF(FN_MC!D51="","*",FN_MC!D51)</f>
        <v>*</v>
      </c>
      <c r="F53" s="99" t="str">
        <f>IF(FN_MC!H51="","*",FN_MC!H51)</f>
        <v>*</v>
      </c>
      <c r="G53" s="99" t="str">
        <f>IF(FN_MC!M51="","*",FN_MC!M51)</f>
        <v>-</v>
      </c>
      <c r="H53" s="154" t="str">
        <f>IF(FN_MC!K51="","*",FN_MC!K51)</f>
        <v>*</v>
      </c>
      <c r="I53" s="132" t="str">
        <f>IF(FN_MC!O51="","*",FN_MC!O51)</f>
        <v>*</v>
      </c>
      <c r="J53" s="132" t="str">
        <f>IF(FN_MC!P51="","*",FN_MC!P51)</f>
        <v>*</v>
      </c>
      <c r="K53" s="141" t="str">
        <f>IF(FN_MC!AK51="","*",FN_MC!AK51)</f>
        <v>-</v>
      </c>
      <c r="L53" s="141" t="str">
        <f>IF(FN_MC!AM51="","*",FN_MC!AM51)</f>
        <v>-</v>
      </c>
      <c r="M53" s="141" t="str">
        <f>IF(FN_MC!AP51="","*",FN_MC!AP51)</f>
        <v>-</v>
      </c>
      <c r="N53" s="141" t="str">
        <f>IF(FN_MC!AM51="","*",FN_MC!AM51)</f>
        <v>-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 t="str">
        <f>IF(FN_MC!B54="","*",FN_MC!B54)</f>
        <v>*</v>
      </c>
      <c r="B56" s="98" t="str">
        <f>IF(FN_MC!X54="","*",FN_MC!X54)</f>
        <v>*</v>
      </c>
      <c r="C56" s="99" t="str">
        <f>IF(FN_MC!S54="","*",FN_MC!S54)</f>
        <v>-</v>
      </c>
      <c r="D56" s="99" t="str">
        <f>IF(FN_MC!T54="","*",FN_MC!T54)</f>
        <v>-</v>
      </c>
      <c r="E56" s="99" t="str">
        <f>IF(FN_MC!D54="","*",FN_MC!D54)</f>
        <v>*</v>
      </c>
      <c r="F56" s="99" t="str">
        <f>IF(FN_MC!H54="","*",FN_MC!H54)</f>
        <v>*</v>
      </c>
      <c r="G56" s="99" t="str">
        <f>IF(FN_MC!M54="","*",FN_MC!M54)</f>
        <v>-</v>
      </c>
      <c r="H56" s="154" t="str">
        <f>IF(FN_MC!K54="","*",FN_MC!K54)</f>
        <v>*</v>
      </c>
      <c r="I56" s="132" t="str">
        <f>IF(FN_MC!O54="","*",FN_MC!O54)</f>
        <v>*</v>
      </c>
      <c r="J56" s="132" t="str">
        <f>IF(FN_MC!P54="","*",FN_MC!P54)</f>
        <v>*</v>
      </c>
      <c r="K56" s="141" t="str">
        <f>IF(FN_MC!AK54="","*",FN_MC!AK54)</f>
        <v>-</v>
      </c>
      <c r="L56" s="141" t="str">
        <f>IF(FN_MC!AM54="","*",FN_MC!AM54)</f>
        <v>-</v>
      </c>
      <c r="M56" s="141" t="str">
        <f>IF(FN_MC!AP54="","*",FN_MC!AP54)</f>
        <v>-</v>
      </c>
      <c r="N56" s="141" t="str">
        <f>IF(FN_MC!AM54="","*",FN_MC!AM54)</f>
        <v>-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1313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S1" workbookViewId="0">
      <selection sqref="A1:U3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56"/>
      <c r="B1" s="357"/>
      <c r="C1" s="358"/>
      <c r="L1" s="101"/>
      <c r="M1" s="124"/>
      <c r="N1" s="288"/>
      <c r="O1" s="288"/>
      <c r="P1" s="170"/>
      <c r="Q1" s="359" t="s">
        <v>1211</v>
      </c>
      <c r="R1" s="360"/>
      <c r="U1" s="102"/>
      <c r="V1" s="361" t="s">
        <v>1314</v>
      </c>
      <c r="W1" s="361"/>
      <c r="X1" s="361"/>
      <c r="Y1" s="104"/>
    </row>
    <row r="2" spans="1:25" s="100" customFormat="1" ht="11.25" customHeight="1">
      <c r="A2" s="105" t="s">
        <v>1315</v>
      </c>
      <c r="B2" s="105" t="s">
        <v>1310</v>
      </c>
      <c r="C2" s="105" t="s">
        <v>603</v>
      </c>
      <c r="D2" s="106" t="s">
        <v>1163</v>
      </c>
      <c r="E2" s="106" t="s">
        <v>1164</v>
      </c>
      <c r="F2" s="106" t="s">
        <v>1309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1316</v>
      </c>
      <c r="U2" s="108" t="s">
        <v>1166</v>
      </c>
      <c r="V2" s="103">
        <f ca="1">TODAY()-1</f>
        <v>45993</v>
      </c>
      <c r="W2" s="103">
        <f ca="1">V2-1</f>
        <v>45992</v>
      </c>
      <c r="X2" s="103">
        <f ca="1">W2-1</f>
        <v>45991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>
        <f ca="1">_xlfn.XLOOKUP(G6&amp;$W$2,BS_CONTROLE[CHAVE],BS_CONTROLE[Quantidade_11],"-")</f>
        <v>2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180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582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1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312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>
        <f ca="1">_xlfn.XLOOKUP(G12&amp;$V$2,BS_CONTROLE[CHAVE],BS_CONTROLE[Quantidade_11],"-")</f>
        <v>1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180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>
        <f ca="1">_xlfn.XLOOKUP(G19&amp;$V$2,BS_CONTROLE[CHAVE],BS_CONTROLE[Quantidade_11],"-")</f>
        <v>624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2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1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1130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582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2</v>
      </c>
      <c r="W25" s="112">
        <f ca="1">_xlfn.XLOOKUP(G25&amp;$W$2,BS_CONTROLE[CHAVE],BS_CONTROLE[Quantidade_11],"-")</f>
        <v>1</v>
      </c>
      <c r="X25" s="112" t="str">
        <f ca="1">_xlfn.XLOOKUP(G25&amp;$X$2,BS_CONTROLE[CHAVE],BS_CONTROLE[Quantidade_11],"-")</f>
        <v>-</v>
      </c>
    </row>
    <row r="26" spans="1:24" s="113" customFormat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5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>
        <f ca="1">_xlfn.XLOOKUP(G28&amp;$V$2,BS_CONTROLE[CHAVE],BS_CONTROLE[Quantidade_11],"-")</f>
        <v>1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DETECÇÃO - RONDA 7 DIAS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250 KM</v>
      </c>
      <c r="T31" s="110" t="str">
        <f>IF(FN_MC!V33="","*",FN_MC!V33)</f>
        <v xml:space="preserve">camila </v>
      </c>
      <c r="U31" s="110" t="str">
        <f>IF(FN_MC!W33="","*",FN_MC!W33)</f>
        <v>Ronda 7 dias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DILL (TF-519)</v>
      </c>
      <c r="H34" s="110" t="str">
        <f>IF(FN_MC!F36="","*",FN_MC!F36)</f>
        <v>PDM - SUBSTITUIÇÃO - TRILHO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0.125</v>
      </c>
      <c r="S34" s="110" t="str">
        <f>IF(FN_MC!Q36="","*",CONCATENATE(FN_MC!Q36," ",FN_MC!R36))</f>
        <v>624 M</v>
      </c>
      <c r="T34" s="110" t="str">
        <f>IF(FN_MC!V36="","*",FN_MC!V36)</f>
        <v xml:space="preserve">elton </v>
      </c>
      <c r="U34" s="110" t="str">
        <f>IF(FN_MC!W36="","*",FN_MC!W36)</f>
        <v xml:space="preserve">Substituição de trilho </v>
      </c>
      <c r="V34" s="112">
        <f ca="1">_xlfn.XLOOKUP(G34&amp;$V$2,BS_CONTROLE[CHAVE],BS_CONTROLE[Quantidade_11],"-")</f>
        <v>624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>
        <f ca="1">_xlfn.XLOOKUP(G35&amp;$W$2,BS_CONTROLE[CHAVE],BS_CONTROLE[Quantidade_11],"-")</f>
        <v>2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180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DOL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1130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582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2</v>
      </c>
      <c r="W40" s="112">
        <f ca="1">_xlfn.XLOOKUP(G40&amp;$W$2,BS_CONTROLE[CHAVE],BS_CONTROLE[Quantidade_11],"-")</f>
        <v>1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5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Higor</v>
      </c>
      <c r="U42" s="110" t="str">
        <f>IF(FN_MC!W44="","*",FN_MC!W44)</f>
        <v xml:space="preserve">Caminhão de solda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0" t="str">
        <f>IF(FN_MC!K46="","*",FN_MC!K46)</f>
        <v>*</v>
      </c>
      <c r="O44" s="290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0" t="str">
        <f>IF(FN_MC!K47="","*",FN_MC!K47)</f>
        <v>*</v>
      </c>
      <c r="O45" s="290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0" t="str">
        <f>IF(FN_MC!K48="","*",FN_MC!K48)</f>
        <v>*</v>
      </c>
      <c r="O46" s="290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0" t="str">
        <f>IF(FN_MC!K49="","*",FN_MC!K49)</f>
        <v>*</v>
      </c>
      <c r="O47" s="290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0" t="str">
        <f>IF(FN_MC!K50="","*",FN_MC!K50)</f>
        <v>*</v>
      </c>
      <c r="O48" s="290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*</v>
      </c>
      <c r="C49" s="109" t="str">
        <f>IF(FN_MC!Z51="","*",FN_MC!Z51)</f>
        <v>*</v>
      </c>
      <c r="D49" s="110" t="str">
        <f>IF(FN_MC!S51="","*",FN_MC!S51)</f>
        <v>-</v>
      </c>
      <c r="E49" s="110" t="str">
        <f>IF(FN_MC!T51="","*",FN_MC!T51)</f>
        <v>-</v>
      </c>
      <c r="F49" s="110" t="str">
        <f>IF(FN_MC!B51="","*",FN_MC!B51)</f>
        <v>*</v>
      </c>
      <c r="G49" s="110" t="str">
        <f>IF(FN_MC!D51="","*",FN_MC!D51)</f>
        <v>*</v>
      </c>
      <c r="H49" s="110" t="str">
        <f>IF(FN_MC!F51="","*",FN_MC!F51)</f>
        <v>*</v>
      </c>
      <c r="I49" s="110" t="str">
        <f>IF(FN_MC!H51="","*",FN_MC!H51)</f>
        <v>*</v>
      </c>
      <c r="J49" s="110" t="str">
        <f>IF(FN_MC!I51="","*",FN_MC!I51)</f>
        <v>*</v>
      </c>
      <c r="K49" s="110" t="str">
        <f>IF(FN_MC!M51="","*",FN_MC!M51)</f>
        <v>-</v>
      </c>
      <c r="L49" s="110" t="str">
        <f>IF(FN_MC!N51="","*",FN_MC!N51)</f>
        <v>-</v>
      </c>
      <c r="M49" s="111" t="str">
        <f>IF(FN_MC!J51="","*",FN_MC!J51)</f>
        <v>*</v>
      </c>
      <c r="N49" s="290" t="str">
        <f>IF(FN_MC!K51="","*",FN_MC!K51)</f>
        <v>*</v>
      </c>
      <c r="O49" s="290" t="str">
        <f>IF(FN_MC!L51="","*",FN_MC!L51)</f>
        <v>-</v>
      </c>
      <c r="P49" s="111"/>
      <c r="Q49" s="128" t="str">
        <f>IF(FN_MC!O51="","*",FN_MC!O51)</f>
        <v>*</v>
      </c>
      <c r="R49" s="128" t="str">
        <f>IF(FN_MC!P51="","*",FN_MC!P51)</f>
        <v>*</v>
      </c>
      <c r="S49" s="110" t="str">
        <f>IF(FN_MC!Q51="","*",CONCATENATE(FN_MC!Q51," ",FN_MC!R51))</f>
        <v>*</v>
      </c>
      <c r="T49" s="110" t="str">
        <f>IF(FN_MC!V51="","*",FN_MC!V51)</f>
        <v>*</v>
      </c>
      <c r="U49" s="110" t="str">
        <f>IF(FN_MC!W51="","*",FN_MC!W51)</f>
        <v>*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0" t="str">
        <f>IF(FN_MC!K52="","*",FN_MC!K52)</f>
        <v>*</v>
      </c>
      <c r="O50" s="290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0" t="str">
        <f>IF(FN_MC!K53="","*",FN_MC!K53)</f>
        <v>*</v>
      </c>
      <c r="O51" s="290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*</v>
      </c>
      <c r="C52" s="109" t="str">
        <f>IF(FN_MC!Z54="","*",FN_MC!Z54)</f>
        <v>*</v>
      </c>
      <c r="D52" s="110" t="str">
        <f>IF(FN_MC!S54="","*",FN_MC!S54)</f>
        <v>-</v>
      </c>
      <c r="E52" s="110" t="str">
        <f>IF(FN_MC!T54="","*",FN_MC!T54)</f>
        <v>-</v>
      </c>
      <c r="F52" s="110" t="str">
        <f>IF(FN_MC!B54="","*",FN_MC!B54)</f>
        <v>*</v>
      </c>
      <c r="G52" s="110" t="str">
        <f>IF(FN_MC!D54="","*",FN_MC!D54)</f>
        <v>*</v>
      </c>
      <c r="H52" s="110" t="str">
        <f>IF(FN_MC!F54="","*",FN_MC!F54)</f>
        <v>*</v>
      </c>
      <c r="I52" s="110" t="str">
        <f>IF(FN_MC!H54="","*",FN_MC!H54)</f>
        <v>*</v>
      </c>
      <c r="J52" s="110" t="str">
        <f>IF(FN_MC!I54="","*",FN_MC!I54)</f>
        <v>*</v>
      </c>
      <c r="K52" s="110" t="str">
        <f>IF(FN_MC!M54="","*",FN_MC!M54)</f>
        <v>-</v>
      </c>
      <c r="L52" s="110" t="str">
        <f>IF(FN_MC!N54="","*",FN_MC!N54)</f>
        <v>-</v>
      </c>
      <c r="M52" s="111" t="str">
        <f>IF(FN_MC!J54="","*",FN_MC!J54)</f>
        <v>*</v>
      </c>
      <c r="N52" s="290" t="str">
        <f>IF(FN_MC!K54="","*",FN_MC!K54)</f>
        <v>*</v>
      </c>
      <c r="O52" s="290" t="str">
        <f>IF(FN_MC!L54="","*",FN_MC!L54)</f>
        <v>-</v>
      </c>
      <c r="P52" s="111"/>
      <c r="Q52" s="128" t="str">
        <f>IF(FN_MC!O54="","*",FN_MC!O54)</f>
        <v>*</v>
      </c>
      <c r="R52" s="128" t="str">
        <f>IF(FN_MC!P54="","*",FN_MC!P54)</f>
        <v>*</v>
      </c>
      <c r="S52" s="110" t="str">
        <f>IF(FN_MC!Q54="","*",CONCATENATE(FN_MC!Q54," ",FN_MC!R54))</f>
        <v>*</v>
      </c>
      <c r="T52" s="110" t="str">
        <f>IF(FN_MC!V54="","*",FN_MC!V54)</f>
        <v>*</v>
      </c>
      <c r="U52" s="110" t="str">
        <f>IF(FN_MC!W54="","*",FN_MC!W54)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0" t="str">
        <f>IF(FN_MC!K55="","*",FN_MC!K55)</f>
        <v>*</v>
      </c>
      <c r="O53" s="290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0" t="str">
        <f>IF(FN_MC!K56="","*",FN_MC!K56)</f>
        <v>*</v>
      </c>
      <c r="O54" s="290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0" t="str">
        <f>IF(FN_MC!K59="","*",FN_MC!K59)</f>
        <v>*</v>
      </c>
      <c r="O57" s="290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0" t="str">
        <f>IF(FN_MC!K60="","*",FN_MC!K60)</f>
        <v>*</v>
      </c>
      <c r="O58" s="290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0" t="str">
        <f>IF(FN_MC!K61="","*",FN_MC!K61)</f>
        <v>*</v>
      </c>
      <c r="O59" s="290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0" t="str">
        <f>IF(FN_MC!K62="","*",FN_MC!K62)</f>
        <v>*</v>
      </c>
      <c r="O60" s="290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0" t="str">
        <f>IF(FN_MC!K63="","*",FN_MC!K63)</f>
        <v>*</v>
      </c>
      <c r="O61" s="290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0" t="str">
        <f>IF(FN_MC!K65="","*",FN_MC!K65)</f>
        <v>*</v>
      </c>
      <c r="O63" s="290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0" t="str">
        <f>IF(FN_MC!K66="","*",FN_MC!K66)</f>
        <v>*</v>
      </c>
      <c r="O64" s="290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0" t="str">
        <f>IF(FN_MC!K67="","*",FN_MC!K67)</f>
        <v>*</v>
      </c>
      <c r="O65" s="290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0" t="str">
        <f>IF(FN_MC!K69="","*",FN_MC!K69)</f>
        <v>*</v>
      </c>
      <c r="O67" s="290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0" t="str">
        <f>IF(FN_MC!K70="","*",FN_MC!K70)</f>
        <v>*</v>
      </c>
      <c r="O68" s="290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0" t="str">
        <f>IF(FN_MC!K72="","*",FN_MC!K72)</f>
        <v>*</v>
      </c>
      <c r="O70" s="290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0" t="str">
        <f>IF(FN_MC!K73="","*",FN_MC!K73)</f>
        <v>*</v>
      </c>
      <c r="O71" s="290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0" t="str">
        <f>IF(FN_MC!K74="","*",FN_MC!K74)</f>
        <v>*</v>
      </c>
      <c r="O72" s="290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0" t="str">
        <f>IF(FN_MC!K78="","*",FN_MC!K78)</f>
        <v>*</v>
      </c>
      <c r="O76" s="290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0" t="str">
        <f>IF(FN_MC!K79="","*",FN_MC!K79)</f>
        <v>*</v>
      </c>
      <c r="O77" s="290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0" t="str">
        <f>IF(FN_MC!K80="","*",FN_MC!K80)</f>
        <v>*</v>
      </c>
      <c r="O78" s="290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0" t="str">
        <f>IF(FN_MC!K81="","*",FN_MC!K81)</f>
        <v>*</v>
      </c>
      <c r="O79" s="290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0" t="str">
        <f>IF(FN_MC!K82="","*",FN_MC!K82)</f>
        <v>*</v>
      </c>
      <c r="O80" s="290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0" t="str">
        <f>IF(FN_MC!K83="","*",FN_MC!K83)</f>
        <v>*</v>
      </c>
      <c r="O81" s="290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0" t="str">
        <f>IF(FN_MC!K84="","*",FN_MC!K84)</f>
        <v>*</v>
      </c>
      <c r="O82" s="290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0" t="str">
        <f>IF(FN_MC!K85="","*",FN_MC!K85)</f>
        <v>*</v>
      </c>
      <c r="O83" s="290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0" t="str">
        <f>IF(FN_MC!K87="","*",FN_MC!K87)</f>
        <v>*</v>
      </c>
      <c r="O85" s="290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0" t="str">
        <f>IF(FN_MC!K88="","*",FN_MC!K88)</f>
        <v>*</v>
      </c>
      <c r="O86" s="290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0" t="str">
        <f>IF(FN_MC!K94="","*",FN_MC!K94)</f>
        <v>*</v>
      </c>
      <c r="O92" s="290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0" t="str">
        <f>IF(FN_MC!K95="","*",FN_MC!K95)</f>
        <v>*</v>
      </c>
      <c r="O93" s="290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0" t="str">
        <f>IF(FN_MC!K96="","*",FN_MC!K96)</f>
        <v>*</v>
      </c>
      <c r="O94" s="290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0" t="str">
        <f>IF(FN_MC!K97="","*",FN_MC!K97)</f>
        <v>*</v>
      </c>
      <c r="O95" s="290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0" t="str">
        <f>IF(FN_MC!K98="","*",FN_MC!K98)</f>
        <v>*</v>
      </c>
      <c r="O96" s="290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1317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0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1318</v>
      </c>
      <c r="C2" s="95" t="s">
        <v>1148</v>
      </c>
      <c r="D2" s="95" t="s">
        <v>1150</v>
      </c>
      <c r="E2" s="95" t="s">
        <v>1319</v>
      </c>
      <c r="F2" s="95" t="s">
        <v>1320</v>
      </c>
      <c r="G2" s="95" t="s">
        <v>1321</v>
      </c>
      <c r="H2" s="95" t="s">
        <v>1322</v>
      </c>
      <c r="I2" s="95" t="s">
        <v>1323</v>
      </c>
      <c r="J2" s="95" t="s">
        <v>1324</v>
      </c>
      <c r="K2" s="131" t="s">
        <v>1325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DILL (TF-519)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ACIONAMENTO</v>
      </c>
      <c r="J42" s="122">
        <f>IF(FN_MC!AA44="","*",FN_MC!AA44)</f>
        <v>1</v>
      </c>
      <c r="K42" s="134">
        <f>IF(FN_MC!AD44="","*",FN_MC!AD44)</f>
        <v>0.33333333333333331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 t="str">
        <f>IF(FN_MC!B51="","*",FN_MC!B51)</f>
        <v>*</v>
      </c>
      <c r="D49" s="121" t="str">
        <f>IF(FN_MC!D51="","*",FN_MC!D51)</f>
        <v>*</v>
      </c>
      <c r="E49" s="121" t="str">
        <f>IF(FN_MC!H51="","*",FN_MC!H51)</f>
        <v>*</v>
      </c>
      <c r="F49" s="137" t="str">
        <f>IF(FN_MC!M51="","*",FN_MC!M51)</f>
        <v>-</v>
      </c>
      <c r="G49" s="121" t="str">
        <f>IF(FN_MC!I51="","*",FN_MC!I51)</f>
        <v>*</v>
      </c>
      <c r="H49" s="121" t="str">
        <f>IF(FN_MC!AB51="","*",FN_MC!AB51)</f>
        <v>*</v>
      </c>
      <c r="I49" s="121" t="str">
        <f>IF(FN_MC!AC51="","*",FN_MC!AC51)</f>
        <v>*</v>
      </c>
      <c r="J49" s="122" t="str">
        <f>IF(FN_MC!AA51="","*",FN_MC!AA51)</f>
        <v>*</v>
      </c>
      <c r="K49" s="134" t="str">
        <f>IF(FN_MC!AD51="","*",FN_MC!AD51)</f>
        <v>*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 t="str">
        <f>IF(FN_MC!B54="","*",FN_MC!B54)</f>
        <v>*</v>
      </c>
      <c r="D52" s="121" t="str">
        <f>IF(FN_MC!D54="","*",FN_MC!D54)</f>
        <v>*</v>
      </c>
      <c r="E52" s="121" t="str">
        <f>IF(FN_MC!H54="","*",FN_MC!H54)</f>
        <v>*</v>
      </c>
      <c r="F52" s="137" t="str">
        <f>IF(FN_MC!M54="","*",FN_MC!M54)</f>
        <v>-</v>
      </c>
      <c r="G52" s="121" t="str">
        <f>IF(FN_MC!I54="","*",FN_MC!I54)</f>
        <v>*</v>
      </c>
      <c r="H52" s="121" t="str">
        <f>IF(FN_MC!AB54="","*",FN_MC!AB54)</f>
        <v>*</v>
      </c>
      <c r="I52" s="121" t="str">
        <f>IF(FN_MC!AC54="","*",FN_MC!AC54)</f>
        <v>*</v>
      </c>
      <c r="J52" s="122" t="str">
        <f>IF(FN_MC!AA54="","*",FN_MC!AA54)</f>
        <v>*</v>
      </c>
      <c r="K52" s="134" t="str">
        <f>IF(FN_MC!AD54="","*",FN_MC!AD54)</f>
        <v>*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362" t="s">
        <v>1326</v>
      </c>
      <c r="C2" s="362"/>
      <c r="D2" s="362"/>
      <c r="E2" s="362"/>
    </row>
    <row r="3" spans="2:5" ht="15" customHeight="1">
      <c r="B3" s="363"/>
      <c r="C3" s="363"/>
      <c r="D3" s="363"/>
      <c r="E3" s="363"/>
    </row>
    <row r="4" spans="2:5">
      <c r="B4" s="319" t="s">
        <v>1327</v>
      </c>
      <c r="C4" s="319" t="s">
        <v>1328</v>
      </c>
      <c r="D4" s="319" t="s">
        <v>1329</v>
      </c>
      <c r="E4" s="319" t="s">
        <v>1330</v>
      </c>
    </row>
    <row r="5" spans="2:5">
      <c r="B5" s="320"/>
      <c r="C5" s="320"/>
      <c r="D5" s="320"/>
      <c r="E5" s="320"/>
    </row>
    <row r="6" spans="2:5">
      <c r="B6" s="320"/>
      <c r="C6" s="320"/>
      <c r="D6" s="320"/>
      <c r="E6" s="320"/>
    </row>
    <row r="7" spans="2:5">
      <c r="B7" s="320"/>
      <c r="C7" s="320"/>
      <c r="D7" s="320"/>
      <c r="E7" s="320"/>
    </row>
    <row r="8" spans="2:5">
      <c r="B8" s="320"/>
      <c r="C8" s="320"/>
      <c r="D8" s="320"/>
      <c r="E8" s="320"/>
    </row>
    <row r="9" spans="2:5">
      <c r="B9" s="320"/>
      <c r="C9" s="320"/>
      <c r="D9" s="320"/>
      <c r="E9" s="320"/>
    </row>
    <row r="10" spans="2:5">
      <c r="B10" s="320"/>
      <c r="C10" s="320"/>
      <c r="D10" s="320"/>
      <c r="E10" s="320"/>
    </row>
    <row r="11" spans="2:5">
      <c r="B11" s="320"/>
      <c r="C11" s="320"/>
      <c r="D11" s="320"/>
      <c r="E11" s="320"/>
    </row>
    <row r="12" spans="2:5">
      <c r="B12" s="320"/>
      <c r="C12" s="320"/>
      <c r="D12" s="320"/>
      <c r="E12" s="320"/>
    </row>
    <row r="13" spans="2:5">
      <c r="B13" s="320"/>
      <c r="C13" s="320"/>
      <c r="D13" s="320"/>
      <c r="E13" s="320"/>
    </row>
    <row r="14" spans="2:5">
      <c r="B14" s="320"/>
      <c r="C14" s="320"/>
      <c r="D14" s="320"/>
      <c r="E14" s="320"/>
    </row>
    <row r="15" spans="2:5">
      <c r="B15" s="320"/>
      <c r="C15" s="320"/>
      <c r="D15" s="320"/>
      <c r="E15" s="320"/>
    </row>
    <row r="16" spans="2:5">
      <c r="B16" s="320"/>
      <c r="C16" s="320"/>
      <c r="D16" s="320"/>
      <c r="E16" s="320"/>
    </row>
    <row r="17" spans="2:5">
      <c r="B17" s="320"/>
      <c r="C17" s="320"/>
      <c r="D17" s="320"/>
      <c r="E17" s="320"/>
    </row>
    <row r="18" spans="2:5">
      <c r="B18" s="320"/>
      <c r="C18" s="320"/>
      <c r="D18" s="320"/>
      <c r="E18" s="320"/>
    </row>
    <row r="19" spans="2:5">
      <c r="B19" s="320"/>
      <c r="C19" s="320"/>
      <c r="D19" s="320"/>
      <c r="E19" s="320"/>
    </row>
    <row r="20" spans="2:5">
      <c r="B20" s="320"/>
      <c r="C20" s="320"/>
      <c r="D20" s="320"/>
      <c r="E20" s="320"/>
    </row>
    <row r="21" spans="2:5">
      <c r="B21" s="320"/>
      <c r="C21" s="320"/>
      <c r="D21" s="320"/>
      <c r="E21" s="320"/>
    </row>
    <row r="22" spans="2:5">
      <c r="B22" s="320"/>
      <c r="C22" s="320"/>
      <c r="D22" s="320"/>
      <c r="E22" s="320"/>
    </row>
    <row r="23" spans="2:5">
      <c r="B23" s="320"/>
      <c r="C23" s="320"/>
      <c r="D23" s="320"/>
      <c r="E23" s="320"/>
    </row>
    <row r="24" spans="2:5">
      <c r="B24" s="320"/>
      <c r="C24" s="320"/>
      <c r="D24" s="320"/>
      <c r="E24" s="320"/>
    </row>
    <row r="25" spans="2:5">
      <c r="B25" s="320"/>
      <c r="C25" s="320"/>
      <c r="D25" s="320"/>
      <c r="E25" s="320"/>
    </row>
    <row r="26" spans="2:5">
      <c r="B26" s="320"/>
      <c r="C26" s="320"/>
      <c r="D26" s="320"/>
      <c r="E26" s="320"/>
    </row>
    <row r="27" spans="2:5">
      <c r="B27" s="320"/>
      <c r="C27" s="320"/>
      <c r="D27" s="320"/>
      <c r="E27" s="320"/>
    </row>
    <row r="28" spans="2:5">
      <c r="B28" s="320"/>
      <c r="C28" s="320"/>
      <c r="D28" s="320"/>
      <c r="E28" s="320"/>
    </row>
    <row r="29" spans="2:5">
      <c r="B29" s="320"/>
      <c r="C29" s="320"/>
      <c r="D29" s="320"/>
      <c r="E29" s="320"/>
    </row>
    <row r="30" spans="2:5">
      <c r="B30" s="320"/>
      <c r="C30" s="320"/>
      <c r="D30" s="320"/>
      <c r="E30" s="320"/>
    </row>
    <row r="31" spans="2:5">
      <c r="B31" s="320"/>
      <c r="C31" s="320"/>
      <c r="D31" s="320"/>
      <c r="E31" s="320"/>
    </row>
    <row r="32" spans="2:5">
      <c r="B32" s="320"/>
      <c r="C32" s="320"/>
      <c r="D32" s="320"/>
      <c r="E32" s="320"/>
    </row>
  </sheetData>
  <mergeCells count="1">
    <mergeCell ref="B2:E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2" t="s">
        <v>1331</v>
      </c>
      <c r="D1" s="362"/>
      <c r="E1" s="362"/>
      <c r="F1" s="362"/>
      <c r="G1" s="362"/>
      <c r="H1" s="362"/>
    </row>
    <row r="2" spans="3:8" ht="15" customHeight="1">
      <c r="C2" s="362"/>
      <c r="D2" s="362"/>
      <c r="E2" s="362"/>
      <c r="F2" s="362"/>
      <c r="G2" s="362"/>
      <c r="H2" s="362"/>
    </row>
    <row r="3" spans="3:8" ht="15" customHeight="1">
      <c r="C3" s="319" t="s">
        <v>701</v>
      </c>
      <c r="D3" s="319" t="s">
        <v>1332</v>
      </c>
      <c r="E3" s="319" t="s">
        <v>1333</v>
      </c>
      <c r="F3" s="319" t="s">
        <v>1334</v>
      </c>
      <c r="G3" s="319" t="s">
        <v>1335</v>
      </c>
      <c r="H3" s="319" t="s">
        <v>1336</v>
      </c>
    </row>
    <row r="4" spans="3:8" ht="15" customHeight="1">
      <c r="C4" s="320"/>
      <c r="D4" s="320"/>
      <c r="E4" s="320"/>
      <c r="F4" s="320"/>
      <c r="G4" s="320"/>
      <c r="H4" s="320"/>
    </row>
    <row r="5" spans="3:8">
      <c r="C5" s="320"/>
      <c r="D5" s="320"/>
      <c r="E5" s="320"/>
      <c r="F5" s="320"/>
      <c r="G5" s="320"/>
      <c r="H5" s="320"/>
    </row>
    <row r="6" spans="3:8">
      <c r="C6" s="320"/>
      <c r="D6" s="320"/>
      <c r="E6" s="320"/>
      <c r="F6" s="320"/>
      <c r="G6" s="320"/>
      <c r="H6" s="320"/>
    </row>
    <row r="7" spans="3:8">
      <c r="C7" s="320"/>
      <c r="D7" s="320"/>
      <c r="E7" s="320"/>
      <c r="F7" s="320"/>
      <c r="G7" s="320"/>
      <c r="H7" s="320"/>
    </row>
    <row r="8" spans="3:8">
      <c r="C8" s="320"/>
      <c r="D8" s="320"/>
      <c r="E8" s="320"/>
      <c r="F8" s="320"/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2025-12-03T10:24:21Z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