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28" documentId="8_{B6337239-1A00-434D-AAD0-422EA1FEB5AE}" xr6:coauthVersionLast="47" xr6:coauthVersionMax="47" xr10:uidLastSave="{4AD1E5B0-121B-49C3-ACD1-76B4973F311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" l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N40" i="1" a="1"/>
  <c r="N40" i="1" s="1"/>
  <c r="M40" i="1" a="1"/>
  <c r="M40" i="1" s="1"/>
  <c r="H40" i="1" a="1"/>
  <c r="H40" i="1" s="1"/>
  <c r="N39" i="1" a="1"/>
  <c r="N39" i="1" s="1"/>
  <c r="M39" i="1" a="1"/>
  <c r="M39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N336" i="1"/>
  <c r="AO336" i="1"/>
  <c r="BD336" i="1" s="1" a="1"/>
  <c r="BD336" i="1" s="1"/>
  <c r="AP336" i="1"/>
  <c r="AQ336" i="1"/>
  <c r="BB336" i="1"/>
  <c r="BC336" i="1" a="1"/>
  <c r="BC336" i="1" s="1"/>
  <c r="BE336" i="1"/>
  <c r="BF336" i="1"/>
  <c r="BR336" i="1"/>
  <c r="BS336" i="1"/>
  <c r="A337" i="1"/>
  <c r="C337" i="1"/>
  <c r="G337" i="1"/>
  <c r="M337" i="1" a="1"/>
  <c r="M337" i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O337" i="1"/>
  <c r="BE337" i="1" s="1"/>
  <c r="AP337" i="1"/>
  <c r="AQ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M105" i="11"/>
  <c r="K106" i="11"/>
  <c r="M106" i="11"/>
  <c r="K108" i="11"/>
  <c r="K109" i="11"/>
  <c r="M109" i="11"/>
  <c r="M110" i="11"/>
  <c r="K112" i="11"/>
  <c r="M112" i="11"/>
  <c r="M115" i="11"/>
  <c r="M117" i="11"/>
  <c r="K126" i="11"/>
  <c r="K132" i="11"/>
  <c r="M13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" i="1" l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<sst xmlns="http://schemas.openxmlformats.org/spreadsheetml/2006/main" count="4907" uniqueCount="1307">
  <si>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</si>
  <si>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</si>
  <si>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</si>
  <si>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</si>
  <si>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</si>
  <si>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</si>
  <si>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</si>
  <si>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</si>
  <si>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</si>
  <si>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</si>
  <si>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</si>
  <si>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</si>
  <si>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</si>
  <si>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</si>
  <si>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</si>
  <si>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</si>
  <si>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</si>
  <si>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</si>
  <si>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</si>
  <si>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</si>
  <si>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</si>
  <si>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</si>
  <si>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</si>
  <si>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</si>
  <si>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</si>
  <si>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</si>
  <si>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</si>
  <si>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</si>
  <si>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</si>
  <si>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</si>
  <si>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</si>
  <si>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</si>
  <si>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</si>
  <si>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</si>
  <si>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</si>
  <si>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</si>
  <si>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</si>
  <si>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</si>
  <si>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</si>
  <si>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</si>
  <si>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</si>
  <si>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</si>
  <si>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</si>
  <si>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</si>
  <si>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</si>
  <si>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</si>
  <si>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</si>
  <si>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</si>
  <si>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</si>
  <si>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</si>
  <si>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</si>
  <si>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</si>
  <si>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</si>
  <si>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</si>
  <si>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</si>
  <si>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</si>
  <si>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</si>
  <si>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</si>
  <si>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</si>
  <si>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</si>
  <si>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</si>
  <si>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</si>
  <si>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</si>
  <si>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</si>
  <si>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</si>
  <si>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</si>
  <si>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</si>
  <si>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</si>
  <si>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</si>
  <si>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</si>
  <si>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</si>
  <si>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</si>
  <si>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</si>
  <si>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</si>
  <si>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</si>
  <si>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</si>
  <si>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</si>
  <si>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</si>
  <si>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</si>
  <si>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</si>
  <si>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</si>
  <si>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</si>
  <si>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</si>
  <si>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</si>
  <si>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</si>
  <si>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</si>
  <si>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</si>
  <si>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</si>
  <si>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</si>
  <si>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</si>
  <si>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</si>
  <si>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</si>
  <si>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</si>
  <si>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</si>
  <si>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</si>
  <si>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</si>
  <si>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</si>
  <si>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</si>
  <si>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</si>
  <si>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</si>
  <si>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</si>
  <si>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</si>
  <si>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</si>
  <si>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</si>
  <si>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</si>
  <si>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</si>
  <si>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</si>
  <si>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</si>
  <si>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</si>
  <si>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</si>
  <si>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</si>
  <si>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</si>
  <si>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</si>
  <si>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</si>
  <si>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</si>
  <si>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</si>
  <si>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</si>
  <si>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</si>
  <si>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</si>
  <si>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</si>
  <si>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</si>
  <si>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</si>
  <si>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</si>
  <si>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</si>
  <si>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</si>
  <si>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</si>
  <si>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</si>
  <si>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</si>
  <si>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</si>
  <si>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</si>
  <si>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</si>
  <si>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</si>
  <si>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</si>
  <si>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</si>
  <si>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</si>
  <si>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</si>
  <si>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</si>
  <si>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</si>
  <si>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</si>
  <si>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</si>
  <si>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</si>
  <si>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</si>
  <si>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</si>
  <si>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</si>
  <si>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</si>
  <si>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</si>
  <si>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</si>
  <si>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</si>
  <si>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</si>
  <si>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</si>
  <si>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</si>
  <si>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</si>
  <si>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</si>
  <si>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</si>
  <si>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</si>
  <si>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</si>
  <si>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</si>
  <si>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</si>
  <si>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</si>
  <si>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</si>
  <si>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</si>
  <si>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</si>
  <si>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</si>
  <si>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</si>
  <si>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</si>
  <si>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</si>
  <si>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</si>
  <si>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</si>
  <si>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</si>
  <si>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</si>
  <si>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</si>
  <si>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</si>
  <si>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</si>
  <si>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</si>
  <si>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</si>
  <si>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</si>
  <si>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</si>
  <si>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</si>
  <si>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</si>
  <si>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</si>
  <si>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</si>
  <si>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</si>
  <si>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</si>
  <si>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</si>
  <si>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</si>
  <si>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</si>
  <si>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</si>
  <si>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</si>
  <si>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</si>
  <si>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</si>
  <si>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</si>
  <si>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</si>
  <si>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</si>
  <si>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</si>
  <si>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</si>
  <si>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</si>
  <si>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</si>
  <si>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</si>
  <si>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</si>
  <si>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</si>
  <si>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</si>
  <si>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</si>
  <si>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</si>
  <si>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</si>
  <si>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</si>
  <si>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</si>
  <si>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</si>
  <si>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</si>
  <si>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</si>
  <si>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</si>
  <si>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</si>
  <si>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</si>
  <si>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</si>
  <si>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</si>
  <si>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</si>
  <si>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</si>
  <si>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</si>
  <si>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</si>
  <si>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</si>
  <si>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</si>
  <si>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</si>
  <si>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</si>
  <si>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</si>
  <si>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</si>
  <si>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</si>
  <si>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</si>
  <si>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</si>
  <si>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</si>
  <si>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</si>
  <si>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</si>
  <si>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</si>
  <si>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</si>
  <si>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</si>
  <si>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</si>
  <si>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</si>
  <si>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</si>
  <si>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</si>
  <si>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</si>
  <si>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</si>
  <si>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</si>
  <si>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</si>
  <si>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</si>
  <si>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</si>
  <si>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</si>
  <si>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</si>
  <si>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</si>
  <si>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</si>
  <si>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</si>
  <si>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</si>
  <si>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</si>
  <si>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</si>
  <si>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</si>
  <si>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</si>
  <si>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</si>
  <si>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</si>
  <si>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</si>
  <si>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</si>
  <si>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</si>
  <si>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</si>
  <si>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</si>
  <si>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</si>
  <si>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</si>
  <si>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</si>
  <si>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</si>
  <si>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</si>
  <si>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</si>
  <si>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</si>
  <si>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</si>
  <si>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</si>
  <si>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</si>
  <si>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</si>
  <si>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</si>
  <si>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</si>
  <si>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</si>
  <si>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</si>
  <si>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</si>
  <si>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</si>
  <si>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</si>
  <si>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</si>
  <si>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</si>
  <si>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</si>
  <si>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</si>
  <si>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</si>
  <si>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</si>
  <si>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</si>
  <si>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</si>
  <si>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</si>
  <si>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</si>
  <si>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</si>
  <si>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</si>
  <si>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</si>
  <si>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</si>
  <si>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</si>
  <si>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</si>
  <si>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</si>
  <si>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</si>
  <si>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</si>
  <si>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</si>
  <si>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</si>
  <si>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</si>
  <si>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</si>
  <si>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</si>
  <si>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</si>
  <si>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</si>
  <si>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</si>
  <si>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</si>
  <si>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</si>
  <si>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</si>
  <si>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</si>
  <si>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</si>
  <si>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</si>
  <si>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</si>
  <si>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</si>
  <si>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</si>
  <si>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</si>
  <si>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</si>
  <si>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</si>
  <si>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</si>
  <si>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</si>
  <si>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</si>
  <si>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</si>
  <si>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</si>
  <si>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</si>
  <si>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</si>
  <si>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</si>
  <si>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</si>
  <si>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</si>
  <si>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</si>
  <si>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</si>
  <si>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</si>
  <si>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</si>
  <si>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</si>
  <si>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</si>
  <si>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</si>
  <si>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</si>
  <si>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</si>
  <si>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</si>
  <si>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</si>
  <si>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</si>
  <si>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</si>
  <si>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</si>
  <si>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</si>
  <si>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</si>
  <si>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</si>
  <si>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</si>
  <si>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</si>
  <si>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</si>
  <si>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</si>
  <si>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</si>
  <si>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</si>
  <si>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</si>
  <si>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</si>
  <si>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</si>
  <si>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</si>
  <si>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</si>
  <si>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</si>
  <si>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</si>
  <si>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</si>
  <si>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</si>
  <si>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</si>
  <si>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</si>
  <si>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</si>
  <si>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</si>
  <si>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</si>
  <si>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</si>
  <si>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</si>
  <si>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</si>
  <si>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</si>
  <si>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</si>
  <si>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</si>
  <si>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</si>
  <si>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</si>
  <si>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</si>
  <si>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</si>
  <si>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</si>
  <si>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</si>
  <si>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</si>
  <si>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</si>
  <si>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</si>
  <si>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</si>
  <si>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</si>
  <si>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</si>
  <si>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</si>
  <si>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</si>
  <si>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</si>
  <si>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</si>
  <si>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</si>
  <si>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</si>
  <si>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</si>
  <si>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</si>
  <si>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</si>
  <si>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</si>
  <si>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</si>
  <si>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</si>
  <si>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</si>
  <si>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</si>
  <si>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</si>
  <si>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</si>
  <si>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</si>
  <si>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</si>
  <si>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</si>
  <si>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</si>
  <si>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</si>
  <si>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</si>
  <si>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</si>
  <si>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</si>
  <si>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</si>
  <si>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</si>
  <si>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</si>
  <si>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</si>
  <si>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</si>
  <si>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</si>
  <si>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</si>
  <si>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</si>
  <si>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</si>
  <si>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</si>
  <si>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</si>
  <si>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</si>
  <si>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</si>
  <si>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</si>
  <si>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</si>
  <si>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</si>
  <si>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</si>
  <si>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</si>
  <si>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</si>
  <si>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</si>
  <si>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</si>
  <si>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</si>
  <si>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</si>
  <si>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</si>
  <si>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</si>
  <si>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</si>
  <si>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</si>
  <si>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</si>
  <si>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</si>
  <si>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</si>
  <si>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</si>
  <si>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</si>
  <si>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</si>
  <si>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</si>
  <si>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</si>
  <si>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</si>
  <si>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</si>
  <si>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</si>
  <si>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</si>
  <si>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</si>
  <si>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</si>
  <si>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</si>
  <si>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</si>
  <si>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</si>
  <si>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</si>
  <si>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</si>
  <si>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</si>
  <si>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</si>
  <si>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</si>
  <si>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</si>
  <si>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</si>
  <si>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</si>
  <si>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</si>
  <si>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</si>
  <si>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</si>
  <si>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</si>
  <si>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</si>
  <si>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</si>
  <si>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</si>
  <si>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</si>
  <si>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</si>
  <si>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</si>
  <si>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</si>
  <si>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</si>
  <si>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</si>
  <si>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</si>
  <si>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</si>
  <si>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</si>
  <si>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</si>
  <si>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</si>
  <si>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</si>
  <si>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</si>
  <si>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</si>
  <si>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</si>
  <si>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</si>
  <si>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</si>
  <si>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</si>
  <si>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</si>
  <si>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</si>
  <si>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</si>
  <si>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</si>
  <si>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</si>
  <si>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</si>
  <si>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</si>
  <si>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</si>
  <si>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</si>
  <si>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</si>
  <si>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</si>
  <si>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</si>
  <si>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</si>
  <si>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</si>
  <si>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</si>
  <si>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</si>
  <si>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</si>
  <si>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</si>
  <si>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</si>
  <si>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</si>
  <si>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</si>
  <si>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</si>
  <si>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</si>
  <si>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</si>
  <si>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</si>
  <si>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</si>
  <si>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</si>
  <si>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</si>
  <si>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</si>
  <si>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</si>
  <si>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</si>
  <si>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</si>
  <si>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</si>
  <si>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</si>
  <si>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</si>
  <si>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</si>
  <si>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</si>
  <si>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</si>
  <si>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</si>
  <si>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</si>
  <si>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</si>
  <si>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</si>
  <si>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</si>
  <si>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</si>
  <si>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</si>
  <si>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</si>
  <si>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</si>
  <si>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</si>
  <si>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</si>
  <si>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</si>
  <si>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</si>
  <si>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</si>
  <si>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</si>
  <si>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</si>
  <si>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</si>
  <si>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</si>
  <si>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</si>
  <si>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</si>
  <si>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</si>
  <si>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</si>
  <si>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</si>
  <si>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</si>
  <si>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</si>
  <si>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</si>
  <si>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</si>
  <si>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</si>
  <si>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</si>
  <si>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</si>
  <si>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</si>
  <si>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</si>
  <si>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</si>
  <si>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</si>
  <si>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</si>
  <si>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</si>
  <si>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</si>
  <si>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</si>
  <si>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</si>
  <si>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</si>
  <si>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</si>
  <si>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</si>
  <si>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</si>
  <si>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</si>
  <si>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</si>
  <si>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</si>
  <si>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</si>
  <si>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</si>
  <si>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</si>
  <si>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</si>
  <si>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</si>
  <si>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</si>
  <si>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</si>
  <si>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</si>
  <si>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</si>
  <si>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</si>
  <si>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</si>
  <si>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</si>
  <si>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</si>
  <si>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</si>
  <si>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</si>
  <si>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</si>
  <si>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</si>
  <si>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</si>
  <si>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</si>
  <si>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</si>
  <si>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</si>
  <si>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</si>
  <si>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</si>
  <si>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</si>
  <si>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</si>
  <si>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</si>
  <si>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</si>
  <si>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</si>
  <si>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</si>
  <si>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</si>
  <si>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</si>
  <si>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</si>
  <si>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</si>
  <si>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</si>
  <si>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</si>
  <si>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</si>
  <si>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</si>
  <si>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</si>
  <si>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</si>
  <si>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</si>
  <si>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</si>
  <si>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</si>
  <si>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</si>
  <si>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</si>
  <si>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</si>
  <si>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</si>
  <si>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</si>
  <si>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</si>
  <si>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</si>
  <si>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</si>
  <si>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</si>
  <si>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</si>
  <si>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</si>
  <si>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</si>
  <si>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</si>
  <si>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</si>
  <si>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</si>
  <si>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</si>
  <si>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</si>
  <si>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</si>
  <si>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</si>
  <si>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</si>
  <si>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</si>
  <si>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</si>
  <si>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</si>
  <si>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</si>
  <si>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</si>
  <si>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</si>
  <si>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</si>
  <si>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</si>
  <si>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</si>
  <si>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</si>
  <si>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</si>
  <si>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</si>
  <si>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</si>
  <si>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</si>
  <si>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</si>
  <si>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</si>
  <si>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</si>
  <si>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</si>
  <si>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</si>
  <si>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</si>
  <si>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</si>
  <si>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</si>
  <si>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</si>
  <si>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</si>
  <si>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</si>
  <si>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</si>
  <si>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</si>
  <si>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</si>
  <si>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</si>
  <si>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</si>
  <si>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</si>
  <si>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</si>
  <si>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</si>
  <si>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</si>
  <si>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</si>
  <si>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</si>
  <si>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</si>
  <si>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</si>
  <si>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</si>
  <si>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</si>
  <si>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</si>
  <si>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</si>
  <si>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</si>
  <si>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</si>
  <si>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</si>
  <si>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</si>
  <si>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</si>
  <si>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</si>
  <si>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</si>
  <si>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</si>
  <si>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</si>
  <si>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</si>
  <si>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</si>
  <si>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</si>
  <si>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</si>
  <si>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</si>
  <si>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</si>
  <si>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</si>
  <si>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</si>
  <si>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</si>
  <si>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</si>
  <si>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</si>
  <si>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</si>
  <si>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</si>
  <si>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</si>
  <si>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</si>
  <si>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</si>
  <si>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</si>
  <si>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</si>
  <si>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</si>
  <si>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</si>
  <si>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</si>
  <si>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</si>
  <si>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</si>
  <si>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</si>
  <si>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</si>
  <si>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</si>
  <si>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</si>
  <si>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</si>
  <si>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</si>
  <si>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</si>
  <si>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</si>
  <si>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</si>
  <si>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</si>
  <si>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</si>
  <si>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</si>
  <si>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</si>
  <si>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</si>
  <si>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</si>
  <si>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</si>
  <si>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</si>
  <si>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</si>
  <si>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</si>
  <si>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</si>
  <si>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</si>
  <si>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</si>
  <si>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</si>
  <si>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</si>
  <si>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</si>
  <si>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</si>
  <si>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</si>
  <si>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</si>
  <si>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</si>
  <si>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</si>
  <si>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</si>
  <si>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</si>
  <si>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</si>
  <si>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</si>
  <si>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</si>
  <si>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</si>
  <si>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</si>
  <si>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</si>
  <si>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</si>
  <si>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</si>
  <si>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</si>
  <si>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</si>
  <si>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</si>
  <si>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</si>
  <si>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</si>
  <si>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</si>
  <si>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</si>
  <si>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</si>
  <si>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</si>
  <si>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</si>
  <si>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</si>
  <si>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</si>
  <si>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</si>
  <si>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</si>
  <si>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</si>
  <si>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</si>
  <si>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</si>
  <si>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</si>
  <si>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</si>
  <si>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</si>
  <si>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</si>
  <si>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</si>
  <si>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</si>
  <si>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</si>
  <si>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</si>
  <si>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</si>
  <si>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</si>
  <si>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</si>
  <si>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</si>
  <si>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</si>
  <si>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</si>
  <si>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</si>
  <si>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</si>
  <si>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</si>
  <si>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</si>
  <si>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</si>
  <si>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</si>
  <si>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</si>
  <si>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</si>
  <si>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</si>
  <si>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</si>
  <si>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</si>
  <si>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</si>
  <si>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</si>
  <si>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</si>
  <si>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</si>
  <si>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</si>
  <si>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</si>
  <si>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</si>
  <si>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</si>
  <si>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</si>
  <si>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</si>
  <si>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</si>
  <si>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</si>
  <si>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</si>
  <si>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</si>
  <si>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</si>
  <si>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</si>
  <si>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</si>
  <si>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</si>
  <si>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</si>
  <si>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</si>
  <si>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</si>
  <si>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</si>
  <si>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</si>
  <si>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</si>
  <si>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</si>
  <si>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</si>
  <si>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</si>
  <si>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</si>
  <si>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</si>
  <si>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</si>
  <si>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</si>
  <si>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</si>
  <si>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</si>
  <si>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</si>
  <si>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</si>
  <si>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</si>
  <si>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</si>
  <si>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</si>
  <si>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</si>
  <si>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</si>
  <si>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</si>
  <si>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</si>
  <si>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</si>
  <si>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</si>
  <si>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</si>
  <si>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</si>
  <si>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</si>
  <si>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</si>
  <si>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</si>
  <si>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</si>
  <si>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</si>
  <si>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</si>
  <si>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</si>
  <si>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</si>
  <si>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</si>
  <si>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</si>
  <si>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</si>
  <si>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</si>
  <si>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</si>
  <si>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</si>
  <si>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</si>
  <si>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</si>
  <si>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</si>
  <si>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</si>
  <si>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</si>
  <si>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</si>
  <si>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</si>
  <si>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</si>
  <si>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</si>
  <si>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</si>
  <si>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</si>
  <si>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</si>
  <si>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</si>
  <si>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</si>
  <si>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</si>
  <si>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</si>
  <si>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</si>
  <si>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</si>
  <si>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</si>
  <si>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</si>
  <si>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</si>
  <si>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</si>
  <si>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</si>
  <si>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</si>
  <si>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</si>
  <si>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</si>
  <si>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</si>
  <si>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</si>
  <si>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</si>
  <si>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</si>
  <si>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</si>
  <si>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</si>
  <si>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</si>
  <si>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</si>
  <si>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</si>
  <si>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</si>
  <si>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</si>
  <si>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</si>
  <si>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</si>
  <si>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</si>
  <si>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</si>
  <si>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</si>
  <si>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</si>
  <si>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</si>
  <si>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</si>
  <si>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</si>
  <si>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</si>
  <si>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</si>
  <si>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</si>
  <si>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</si>
  <si>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</si>
  <si>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</si>
  <si>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</si>
  <si>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</si>
  <si>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</si>
  <si>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</si>
  <si>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</si>
  <si>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</si>
  <si>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</si>
  <si>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</si>
  <si>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</si>
  <si>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</si>
  <si>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</si>
  <si>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</si>
  <si>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</si>
  <si>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</si>
  <si>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</si>
  <si>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</si>
  <si>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</si>
  <si>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</si>
  <si>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</si>
  <si>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</si>
  <si>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</si>
  <si>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</si>
  <si>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</si>
  <si>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</si>
  <si>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</si>
  <si>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</si>
  <si>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</si>
  <si>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</si>
  <si>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</si>
  <si>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</si>
  <si>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</si>
  <si>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</si>
  <si>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</si>
  <si>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</si>
  <si>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</si>
  <si>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</si>
  <si>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</si>
  <si>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</si>
  <si>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</si>
  <si>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</si>
  <si>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</si>
  <si>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</si>
  <si>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</si>
  <si>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</si>
  <si>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</si>
  <si>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</si>
  <si>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</si>
  <si>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</si>
  <si>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</si>
  <si>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</si>
  <si>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</si>
  <si>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</si>
  <si>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</si>
  <si>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</si>
  <si>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</si>
  <si>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</si>
  <si>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</si>
  <si>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</si>
  <si>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</si>
  <si>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</si>
  <si>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</si>
  <si>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</si>
  <si>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</si>
  <si>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</si>
  <si>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</si>
  <si>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</si>
  <si>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</si>
  <si>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</si>
  <si>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</si>
  <si>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</si>
  <si>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</si>
  <si>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</si>
  <si>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</si>
  <si>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</si>
  <si>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</si>
  <si>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</si>
  <si>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</si>
  <si>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</si>
  <si>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</si>
  <si>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</si>
  <si>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</si>
  <si>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</si>
  <si>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</si>
  <si>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</si>
  <si>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</si>
  <si>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</si>
  <si>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</si>
  <si>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</si>
  <si>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</si>
  <si>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</si>
  <si>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</si>
  <si>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</si>
  <si>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</si>
  <si>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</si>
  <si>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</si>
  <si>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</si>
  <si>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</si>
  <si>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</si>
  <si>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</si>
  <si>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</si>
  <si>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</si>
  <si>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</si>
  <si>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</si>
  <si>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</si>
  <si>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</si>
  <si>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</si>
  <si>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</si>
  <si>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</si>
  <si>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</si>
  <si>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</si>
  <si>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</si>
  <si>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</si>
  <si>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</si>
  <si>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</si>
  <si>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</si>
  <si>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</si>
  <si>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</si>
  <si>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</si>
  <si>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</si>
  <si>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</si>
  <si>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</si>
  <si>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</si>
  <si>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</si>
  <si>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</si>
  <si>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</si>
  <si>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</si>
  <si>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</si>
  <si>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</si>
  <si>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</si>
  <si>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</si>
  <si>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</si>
  <si>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</si>
  <si>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</si>
  <si>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</si>
  <si>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</si>
  <si>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</si>
  <si>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</si>
  <si>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</si>
  <si>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</si>
  <si>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</si>
  <si>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</si>
  <si>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</si>
  <si>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</si>
  <si>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</si>
  <si>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</si>
  <si>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</si>
  <si>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</si>
  <si>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</si>
  <si>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</si>
  <si>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</si>
  <si>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</si>
  <si>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</si>
  <si>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</si>
  <si>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</si>
  <si>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</si>
  <si>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</si>
  <si>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</si>
  <si>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</si>
  <si>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</si>
  <si>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</si>
  <si>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</si>
  <si>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</si>
  <si>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</si>
  <si>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</si>
  <si>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</si>
  <si>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</si>
  <si>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</si>
  <si>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</si>
  <si>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</si>
  <si>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</si>
  <si>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</si>
  <si>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</si>
  <si>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</si>
  <si>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</si>
  <si>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</si>
  <si>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</si>
  <si>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</si>
  <si>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</si>
  <si>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</si>
  <si>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</si>
  <si>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</si>
  <si>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</si>
  <si>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</si>
  <si>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</si>
  <si>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</si>
  <si>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</si>
  <si>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</si>
  <si>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</si>
  <si>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</si>
  <si>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</si>
  <si>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</si>
  <si>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</si>
  <si>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</si>
  <si>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</si>
  <si>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</si>
  <si>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</si>
  <si>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</si>
  <si>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</si>
  <si>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</si>
  <si>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</si>
  <si>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</si>
  <si>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</si>
  <si>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</si>
  <si>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</si>
  <si>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</si>
  <si>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</si>
  <si>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</si>
  <si>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</si>
  <si>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</si>
  <si>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</si>
  <si>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</si>
  <si>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</si>
  <si>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</si>
  <si>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</si>
  <si>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</si>
  <si>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</si>
  <si>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</si>
  <si>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</si>
  <si>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</si>
  <si>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</si>
  <si>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</si>
  <si>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</si>
  <si>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</si>
  <si>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</si>
  <si>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</si>
  <si>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</si>
  <si>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</si>
  <si>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</si>
  <si>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</si>
  <si>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</si>
  <si>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</si>
  <si>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</si>
  <si>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</si>
  <si>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</si>
  <si>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</si>
  <si>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</si>
  <si>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</si>
  <si>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</si>
  <si>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</si>
  <si>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</si>
  <si>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</si>
  <si>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</si>
  <si>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</si>
  <si>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</si>
  <si>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</si>
  <si>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</si>
  <si>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</si>
  <si>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</si>
  <si>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</si>
  <si>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</si>
  <si>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</si>
  <si>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</si>
  <si>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</si>
  <si>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</si>
  <si>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</si>
  <si>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</si>
  <si>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</si>
  <si>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</si>
  <si>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</si>
  <si>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</si>
  <si>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</si>
  <si>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</si>
  <si>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</si>
  <si>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</si>
  <si>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</si>
  <si>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</si>
  <si>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</si>
  <si>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</si>
  <si>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</si>
  <si>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</si>
  <si>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</si>
  <si>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</si>
  <si>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</si>
  <si>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</si>
  <si>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</si>
  <si>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</si>
  <si>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</si>
  <si>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</si>
  <si>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</si>
  <si>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</si>
  <si>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</si>
  <si>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</si>
  <si>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</si>
  <si>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</si>
  <si>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</si>
  <si>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</si>
  <si>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</si>
  <si>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</si>
  <si>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</si>
  <si>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</si>
  <si>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</si>
  <si>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</si>
  <si>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</si>
  <si>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</si>
  <si>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</si>
  <si>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</si>
  <si>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</si>
  <si>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</si>
  <si>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</si>
  <si>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</si>
  <si>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</si>
  <si>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</si>
  <si>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</si>
  <si>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</si>
  <si>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</si>
  <si>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</si>
  <si>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</si>
  <si>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</si>
  <si>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</si>
  <si>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</si>
  <si>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</si>
  <si>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</si>
  <si>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</si>
  <si>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</si>
  <si>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</si>
  <si>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</si>
  <si>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</si>
  <si>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</si>
  <si>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</si>
  <si>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</si>
  <si>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</si>
  <si>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</si>
  <si>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</si>
  <si>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</si>
  <si>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</si>
  <si>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</si>
  <si>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</si>
  <si>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</si>
  <si>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</si>
  <si>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</si>
  <si>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</si>
  <si>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</si>
  <si>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</si>
  <si>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</si>
  <si>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</si>
  <si>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</si>
  <si>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</si>
  <si>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</si>
  <si>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</si>
  <si>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</si>
  <si>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</si>
  <si>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</si>
  <si>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</si>
  <si>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</si>
  <si>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</si>
  <si>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</si>
  <si>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</si>
  <si>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</si>
  <si>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</si>
  <si>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</si>
  <si>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</si>
  <si>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</si>
  <si>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</si>
  <si>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</si>
  <si>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</si>
  <si>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</si>
  <si>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</si>
  <si>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</si>
  <si>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</si>
  <si>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</si>
  <si>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</si>
  <si>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</si>
  <si>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</si>
  <si>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</si>
  <si>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</si>
  <si>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</si>
  <si>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</si>
  <si>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</si>
  <si>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</si>
  <si>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</si>
  <si>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</si>
  <si>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</si>
  <si>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</si>
  <si>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</si>
  <si>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</si>
  <si>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</si>
  <si>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</si>
  <si>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</si>
  <si>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</si>
  <si>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</si>
  <si>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</si>
  <si>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>Aguaradando envio MC1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</si>
  <si>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</si>
  <si>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</si>
  <si>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</si>
  <si>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</si>
  <si>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</si>
  <si>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</si>
  <si>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 xml:space="preserve">Cancelado devido o mesmo esta em manutenção </t>
  </si>
  <si>
    <t>Execução de solda (VIA 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</si>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</sst>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12" tableBorderDxfId="41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0"/>
    <tableColumn id="8" xr3:uid="{69D5AC3B-4F64-4F8F-AD2A-0AD158918DDD}" name="CORRELATO" dataDxfId="4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26" activePane="bottomRight" state="frozen"/>
      <selection pane="bottomRight" activeCell="Y36" sqref="Y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1266</v>
      </c>
      <c r="BL23" s="15"/>
      <c r="BM23" s="14"/>
      <c r="BN23" s="14"/>
      <c r="BO23" s="165"/>
      <c r="BP23" s="16"/>
      <c r="BQ23" s="12" t="str">
        <f t="shared" si="2"/>
        <v>Produção</v>
      </c>
      <c r="BR23" s="18">
        <f t="shared" si="3"/>
        <v>1.333333333333333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1278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1278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1283</v>
      </c>
      <c r="W31" s="173" t="s">
        <v>1284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1285</v>
      </c>
      <c r="BK31" s="16" t="s">
        <v>1285</v>
      </c>
      <c r="BL31" s="15"/>
      <c r="BM31" s="14" t="s">
        <v>978</v>
      </c>
      <c r="BN31" s="14" t="s">
        <v>998</v>
      </c>
      <c r="BO31" s="165" t="s">
        <v>1069</v>
      </c>
      <c r="BP31" s="16" t="s">
        <v>1285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>DILL (TF-519)</v>
      </c>
      <c r="B36" s="171"/>
      <c r="C36" s="8" t="str">
        <f>IF(BS_CONTROLE[[#This Row],[DATA]]="","",WEEKNUM(BS_CONTROLE[[#This Row],[DATA]]))</f>
        <v/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953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1286</v>
      </c>
      <c r="X37" s="218" t="s">
        <v>957</v>
      </c>
      <c r="Y37" s="158"/>
      <c r="Z37" s="158" t="s">
        <v>958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V8645994</v>
      </c>
      <c r="B39" s="171">
        <v>45994</v>
      </c>
      <c r="C39" s="8">
        <f>IF(BS_CONTROLE[[#This Row],[DATA]]="","",WEEKNUM(BS_CONTROLE[[#This Row],[DATA]]))</f>
        <v>49</v>
      </c>
      <c r="D39" s="51" t="s">
        <v>811</v>
      </c>
      <c r="E39" s="324">
        <v>324</v>
      </c>
      <c r="F39" s="172" t="s">
        <v>715</v>
      </c>
      <c r="G39" s="9" t="str">
        <f>IF(D39="","*",VLOOKUP(F39,BS_ATIVIDADE[#All],3,FALSE))</f>
        <v>MECANIZAÇÃO - SOCADORA</v>
      </c>
      <c r="H39" s="173" t="s">
        <v>250</v>
      </c>
      <c r="I39" s="173" t="s">
        <v>250</v>
      </c>
      <c r="J39" s="217">
        <v>74</v>
      </c>
      <c r="K39" s="217">
        <v>200</v>
      </c>
      <c r="L39" s="217">
        <v>194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73">
        <v>0.39583333333333331</v>
      </c>
      <c r="P39" s="173">
        <v>6.25E-2</v>
      </c>
      <c r="Q39" s="83">
        <v>840</v>
      </c>
      <c r="R39" s="10" t="str">
        <f>IFERROR(_xlfn.XLOOKUP(F39, BS_ATIVIDADE[ATIVIDADE],BS_ATIVIDADE[UNIDADE] ), "*")</f>
        <v>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1231</v>
      </c>
      <c r="W39" s="173" t="s">
        <v>1232</v>
      </c>
      <c r="X39" s="218" t="s">
        <v>957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6236</v>
      </c>
      <c r="AF39" s="83">
        <v>6636</v>
      </c>
      <c r="AG39" s="83" t="s">
        <v>609</v>
      </c>
      <c r="AH39" s="48"/>
      <c r="AI39" s="142" t="str">
        <f>IF(BS_CONTROLE[[#This Row],[Atividade]]=0, "-", BS_CONTROLE[[#This Row],[Atividade]])</f>
        <v>MECANIZAÇÃO - SOCADORA</v>
      </c>
      <c r="AJ39" s="9" t="str">
        <f>IF(D39="","*",VLOOKUP(AI39,BS_ATIVIDADE[#Data],3,FALSE))</f>
        <v>MECANIZAÇÃO - SOCADORA</v>
      </c>
      <c r="AK39" s="284" t="str">
        <f>IF(BS_CONTROLE[[#This Row],[Local - Partida]]=0, "-", BS_CONTROLE[[#This Row],[Local - Partida]])</f>
        <v>TID2</v>
      </c>
      <c r="AL39" s="284" t="str">
        <f>IF(BS_CONTROLE[[#This Row],[Local - Encerramento]]=0, "-", BS_CONTROLE[[#This Row],[Local - Encerramento]])</f>
        <v>TID2</v>
      </c>
      <c r="AM39" s="284" t="str">
        <f>IF(BS_CONTROLE[[#This Row],[Entre - Estações]]=0, "-", BS_CONTROLE[[#This Row],[Entre - Estações]])</f>
        <v>TID-TVI</v>
      </c>
      <c r="AN39" s="284" t="str">
        <f>IF(BS_CONTROLE[[#This Row],[SB]]=0, "-", BS_CONTROLE[[#This Row],[SB]])</f>
        <v>TID201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200</v>
      </c>
      <c r="AQ39" s="286">
        <f>IF(BS_CONTROLE[[#This Row],[KM - Fim]]=0, "-", BS_CONTROLE[[#This Row],[KM - Fim]])</f>
        <v>194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Saulo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FRANCISCO (TF-670)45994</v>
      </c>
      <c r="B40" s="171">
        <v>45994</v>
      </c>
      <c r="C40" s="8">
        <f>IF(BS_CONTROLE[[#This Row],[DATA]]="","",WEEKNUM(BS_CONTROLE[[#This Row],[DATA]]))</f>
        <v>49</v>
      </c>
      <c r="D40" s="51" t="s">
        <v>889</v>
      </c>
      <c r="E40" s="320">
        <v>326</v>
      </c>
      <c r="F40" s="172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" s="173" t="s">
        <v>609</v>
      </c>
      <c r="J40" s="217">
        <v>74</v>
      </c>
      <c r="K40" s="217">
        <v>64.563999999999993</v>
      </c>
      <c r="L40" s="217">
        <v>63.7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" s="173">
        <v>0.375</v>
      </c>
      <c r="P40" s="173">
        <v>6.25E-2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1269</v>
      </c>
      <c r="W40" s="173" t="s">
        <v>1223</v>
      </c>
      <c r="X40" s="218" t="s">
        <v>957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TQIK73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TQI-TSP</v>
      </c>
      <c r="AN40" s="284" t="str">
        <f>IF(BS_CONTROLE[[#This Row],[SB]]=0, "-", BS_CONTROLE[[#This Row],[SB]])</f>
        <v>TQIK73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64.563999999999993</v>
      </c>
      <c r="AQ40" s="286">
        <f>IF(BS_CONTROLE[[#This Row],[KM - Fim]]=0, "-", BS_CONTROLE[[#This Row],[KM - Fim]])</f>
        <v>63.7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1:K400 J30:K37" name="Range1_8_1"/>
    <protectedRange sqref="O408:Q450 O15:Q18 O21:Q21 O23:Q23 O28:Q28 O41:Q400 O30:Q37" name="Range1_9_1"/>
    <protectedRange sqref="V408:Y450 Y6:Y12 X13:Y14 V21:Y21 V15:Y18 Y19:Y20 X28 Y23:Y31 V41:Y400 Y37:Y40 V32:Y36" name="Range1_11_1"/>
    <protectedRange sqref="Z408:AD450 Z6:Z15 Z21:AD21 Z16:AD18 Z23:Z28 Z41:AD400 Z39:Z40 Z37 Z32:AD36" name="Range1_12_1"/>
    <protectedRange sqref="BF6:BF552" name="Range1_18_1"/>
    <protectedRange sqref="J401:K407 J6:K13 J26:K27 J39:K40" name="Range1_8_1_1"/>
    <protectedRange sqref="O401:Q406 O6:Q11 O12 O26:Q27 O39:Q40" name="Range1_9_1_1"/>
    <protectedRange sqref="O407:Q407 O13:Q13 P12:Q12" name="Range1_9_1_4"/>
    <protectedRange sqref="Y404 V401:Y403 V405:Y407 V6:X8 V10:X12 V13:W13 V23:X27 V39:X40 V37:X37" name="Range1_11_1_1"/>
    <protectedRange sqref="Z401:AD403 Z405:AD407 AA6:AD8 AA10:AD13 AA23:AD27 AA39:AD40 AA37:AD3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08" priority="18709" operator="equal">
      <formula>"ERRO"</formula>
    </cfRule>
  </conditionalFormatting>
  <conditionalFormatting sqref="X4 Y475:Y550 Y408:Z474 Y1:Z18 Y21:Z21 Y23:Z26 Z27:Z28 Z31 Y27:Y31 Y39:Z400 Y32:Z37">
    <cfRule type="cellIs" dxfId="407" priority="18698" operator="equal">
      <formula>"OPORTUNIDADE"</formula>
    </cfRule>
  </conditionalFormatting>
  <conditionalFormatting sqref="AZ6:AZ522">
    <cfRule type="expression" dxfId="406" priority="18693">
      <formula>$BU6=1</formula>
    </cfRule>
  </conditionalFormatting>
  <conditionalFormatting sqref="BQ6:BQ599">
    <cfRule type="cellIs" dxfId="405" priority="18704" operator="equal">
      <formula>"Produção e Intervalo"</formula>
    </cfRule>
    <cfRule type="cellIs" dxfId="404" priority="18705" operator="equal">
      <formula>"Aderente"</formula>
    </cfRule>
    <cfRule type="cellIs" dxfId="403" priority="18706" operator="equal">
      <formula>"Intervalo"</formula>
    </cfRule>
    <cfRule type="cellIs" dxfId="402" priority="18707" operator="equal">
      <formula>"Produção"</formula>
    </cfRule>
    <cfRule type="cellIs" dxfId="401" priority="18708" operator="equal">
      <formula>"ERRO"</formula>
    </cfRule>
  </conditionalFormatting>
  <conditionalFormatting sqref="BR6:BS552">
    <cfRule type="cellIs" dxfId="400" priority="18686" operator="equal">
      <formula>"*"</formula>
    </cfRule>
    <cfRule type="cellIs" dxfId="399" priority="18687" operator="greaterThanOrEqual">
      <formula>1</formula>
    </cfRule>
    <cfRule type="cellIs" dxfId="398" priority="18688" operator="lessThan">
      <formula>1</formula>
    </cfRule>
  </conditionalFormatting>
  <conditionalFormatting sqref="X475:X522 Y475:Y550 Y408:Z474 Y6:Z18 Y21:Z21 Y23:Z26 Z27:Z28 Z31 Y27:Y31 Y39:Z400 Y32:Z37">
    <cfRule type="cellIs" dxfId="397" priority="18634" operator="equal">
      <formula>"NÃO"</formula>
    </cfRule>
    <cfRule type="cellIs" dxfId="396" priority="18635" operator="equal">
      <formula>"SIM"</formula>
    </cfRule>
  </conditionalFormatting>
  <conditionalFormatting sqref="X475:X522">
    <cfRule type="cellIs" dxfId="395" priority="18633" operator="equal">
      <formula>"OPORTUNIDADE"</formula>
    </cfRule>
  </conditionalFormatting>
  <conditionalFormatting sqref="Z475:Z522">
    <cfRule type="cellIs" dxfId="394" priority="18631" operator="equal">
      <formula>"NÃO"</formula>
    </cfRule>
    <cfRule type="cellIs" dxfId="393" priority="18632" operator="equal">
      <formula>"SIM"</formula>
    </cfRule>
  </conditionalFormatting>
  <conditionalFormatting sqref="Z475:Z522">
    <cfRule type="cellIs" dxfId="392" priority="18630" operator="equal">
      <formula>"OPORTUNIDADE"</formula>
    </cfRule>
  </conditionalFormatting>
  <conditionalFormatting sqref="Y1048575:Y1048576">
    <cfRule type="cellIs" dxfId="391" priority="18515" operator="equal">
      <formula>"OPORTUNIDADE"</formula>
    </cfRule>
  </conditionalFormatting>
  <conditionalFormatting sqref="Y1048575:Y1048576">
    <cfRule type="cellIs" dxfId="390" priority="18513" operator="equal">
      <formula>"NÃO"</formula>
    </cfRule>
    <cfRule type="cellIs" dxfId="389" priority="18514" operator="equal">
      <formula>"SIM"</formula>
    </cfRule>
  </conditionalFormatting>
  <conditionalFormatting sqref="Z523:Z548">
    <cfRule type="cellIs" dxfId="388" priority="18250" operator="equal">
      <formula>"OPORTUNIDADE"</formula>
    </cfRule>
  </conditionalFormatting>
  <conditionalFormatting sqref="Z523:Z548">
    <cfRule type="cellIs" dxfId="387" priority="18248" operator="equal">
      <formula>"NÃO"</formula>
    </cfRule>
    <cfRule type="cellIs" dxfId="386" priority="18249" operator="equal">
      <formula>"SIM"</formula>
    </cfRule>
  </conditionalFormatting>
  <conditionalFormatting sqref="X549">
    <cfRule type="cellIs" dxfId="385" priority="18236" operator="equal">
      <formula>"NÃO"</formula>
    </cfRule>
    <cfRule type="cellIs" dxfId="384" priority="18237" operator="equal">
      <formula>"SIM"</formula>
    </cfRule>
  </conditionalFormatting>
  <conditionalFormatting sqref="X549">
    <cfRule type="cellIs" dxfId="383" priority="18235" operator="equal">
      <formula>"OPORTUNIDADE"</formula>
    </cfRule>
  </conditionalFormatting>
  <conditionalFormatting sqref="Z549">
    <cfRule type="cellIs" dxfId="382" priority="18233" operator="equal">
      <formula>"NÃO"</formula>
    </cfRule>
    <cfRule type="cellIs" dxfId="381" priority="18234" operator="equal">
      <formula>"SIM"</formula>
    </cfRule>
  </conditionalFormatting>
  <conditionalFormatting sqref="Z549">
    <cfRule type="cellIs" dxfId="380" priority="18232" operator="equal">
      <formula>"OPORTUNIDADE"</formula>
    </cfRule>
  </conditionalFormatting>
  <conditionalFormatting sqref="BI549">
    <cfRule type="iconSet" priority="1824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42">
      <iconSet showValue="0">
        <cfvo type="percent" val="0"/>
        <cfvo type="num" val="1"/>
        <cfvo type="num" val="1" gte="0"/>
      </iconSet>
    </cfRule>
    <cfRule type="iconSet" priority="1824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4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9" priority="18852">
      <formula>$BU492=1</formula>
    </cfRule>
  </conditionalFormatting>
  <conditionalFormatting sqref="AZ525:AZ549">
    <cfRule type="expression" dxfId="378" priority="19012">
      <formula>$BU497=1</formula>
    </cfRule>
  </conditionalFormatting>
  <conditionalFormatting sqref="BI523:BI548">
    <cfRule type="iconSet" priority="1901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15">
      <iconSet showValue="0">
        <cfvo type="percent" val="0"/>
        <cfvo type="num" val="1"/>
        <cfvo type="num" val="1" gte="0"/>
      </iconSet>
    </cfRule>
    <cfRule type="iconSet" priority="1901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2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7" priority="13647" operator="equal">
      <formula>"*"</formula>
    </cfRule>
    <cfRule type="cellIs" dxfId="376" priority="13648" operator="greaterThanOrEqual">
      <formula>1</formula>
    </cfRule>
    <cfRule type="cellIs" dxfId="375" priority="13649" operator="lessThan">
      <formula>1</formula>
    </cfRule>
  </conditionalFormatting>
  <conditionalFormatting sqref="BI6:BI522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37">
      <iconSet showValue="0">
        <cfvo type="percent" val="0"/>
        <cfvo type="num" val="1"/>
        <cfvo type="num" val="1" gte="0"/>
      </iconSet>
    </cfRule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K16:BK18 BK20:BK21 BK29:BK30 BK24:BK26 BK32:BK599">
    <cfRule type="iconSet" priority="19055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5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74" priority="355" operator="equal">
      <formula>"OPORTUNIDADE"</formula>
    </cfRule>
  </conditionalFormatting>
  <conditionalFormatting sqref="Y401:Z40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404">
    <cfRule type="cellIs" dxfId="371" priority="352" operator="equal">
      <formula>"OPORTUNIDADE"</formula>
    </cfRule>
  </conditionalFormatting>
  <conditionalFormatting sqref="Z404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Z404">
    <cfRule type="cellIs" dxfId="368" priority="349" operator="equal">
      <formula>"OPORTUNIDADE"</formula>
    </cfRule>
  </conditionalFormatting>
  <conditionalFormatting sqref="Z404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Z404">
    <cfRule type="cellIs" dxfId="365" priority="346" operator="equal">
      <formula>"OPORTUNIDADE"</formula>
    </cfRule>
  </conditionalFormatting>
  <conditionalFormatting sqref="Z404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Z404">
    <cfRule type="cellIs" dxfId="362" priority="343" operator="equal">
      <formula>"OPORTUNIDADE"</formula>
    </cfRule>
  </conditionalFormatting>
  <conditionalFormatting sqref="Z404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Z404">
    <cfRule type="cellIs" dxfId="359" priority="340" operator="equal">
      <formula>"OPORTUNIDADE"</formula>
    </cfRule>
  </conditionalFormatting>
  <conditionalFormatting sqref="Z404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Z404">
    <cfRule type="cellIs" dxfId="356" priority="337" operator="equal">
      <formula>"OPORTUNIDADE"</formula>
    </cfRule>
  </conditionalFormatting>
  <conditionalFormatting sqref="Z404">
    <cfRule type="cellIs" dxfId="355" priority="335" operator="equal">
      <formula>"NÃO"</formula>
    </cfRule>
    <cfRule type="cellIs" dxfId="354" priority="336" operator="equal">
      <formula>"SIM"</formula>
    </cfRule>
  </conditionalFormatting>
  <conditionalFormatting sqref="Z404">
    <cfRule type="cellIs" dxfId="353" priority="334" operator="equal">
      <formula>"OPORTUNIDADE"</formula>
    </cfRule>
  </conditionalFormatting>
  <conditionalFormatting sqref="Z404">
    <cfRule type="cellIs" dxfId="352" priority="332" operator="equal">
      <formula>"NÃO"</formula>
    </cfRule>
    <cfRule type="cellIs" dxfId="351" priority="333" operator="equal">
      <formula>"SIM"</formula>
    </cfRule>
  </conditionalFormatting>
  <conditionalFormatting sqref="Z404">
    <cfRule type="cellIs" dxfId="350" priority="331" operator="equal">
      <formula>"OPORTUNIDADE"</formula>
    </cfRule>
  </conditionalFormatting>
  <conditionalFormatting sqref="Z404">
    <cfRule type="cellIs" dxfId="349" priority="329" operator="equal">
      <formula>"NÃO"</formula>
    </cfRule>
    <cfRule type="cellIs" dxfId="348" priority="330" operator="equal">
      <formula>"SIM"</formula>
    </cfRule>
  </conditionalFormatting>
  <conditionalFormatting sqref="Z404">
    <cfRule type="cellIs" dxfId="347" priority="328" operator="equal">
      <formula>"OPORTUNIDADE"</formula>
    </cfRule>
  </conditionalFormatting>
  <conditionalFormatting sqref="Z404">
    <cfRule type="cellIs" dxfId="346" priority="326" operator="equal">
      <formula>"NÃO"</formula>
    </cfRule>
    <cfRule type="cellIs" dxfId="345" priority="327" operator="equal">
      <formula>"SIM"</formula>
    </cfRule>
  </conditionalFormatting>
  <conditionalFormatting sqref="Z404">
    <cfRule type="cellIs" dxfId="344" priority="325" operator="equal">
      <formula>"OPORTUNIDADE"</formula>
    </cfRule>
  </conditionalFormatting>
  <conditionalFormatting sqref="Z404">
    <cfRule type="cellIs" dxfId="343" priority="323" operator="equal">
      <formula>"NÃO"</formula>
    </cfRule>
    <cfRule type="cellIs" dxfId="342" priority="324" operator="equal">
      <formula>"SIM"</formula>
    </cfRule>
  </conditionalFormatting>
  <conditionalFormatting sqref="Z404">
    <cfRule type="cellIs" dxfId="341" priority="322" operator="equal">
      <formula>"OPORTUNIDADE"</formula>
    </cfRule>
  </conditionalFormatting>
  <conditionalFormatting sqref="Z404">
    <cfRule type="cellIs" dxfId="340" priority="320" operator="equal">
      <formula>"NÃO"</formula>
    </cfRule>
    <cfRule type="cellIs" dxfId="339" priority="321" operator="equal">
      <formula>"SIM"</formula>
    </cfRule>
  </conditionalFormatting>
  <conditionalFormatting sqref="Z404">
    <cfRule type="cellIs" dxfId="338" priority="319" operator="equal">
      <formula>"OPORTUNIDADE"</formula>
    </cfRule>
  </conditionalFormatting>
  <conditionalFormatting sqref="Z404">
    <cfRule type="cellIs" dxfId="337" priority="317" operator="equal">
      <formula>"NÃO"</formula>
    </cfRule>
    <cfRule type="cellIs" dxfId="336" priority="318" operator="equal">
      <formula>"SIM"</formula>
    </cfRule>
  </conditionalFormatting>
  <conditionalFormatting sqref="Z404">
    <cfRule type="cellIs" dxfId="335" priority="316" operator="equal">
      <formula>"OPORTUNIDADE"</formula>
    </cfRule>
  </conditionalFormatting>
  <conditionalFormatting sqref="Z404">
    <cfRule type="cellIs" dxfId="334" priority="314" operator="equal">
      <formula>"NÃO"</formula>
    </cfRule>
    <cfRule type="cellIs" dxfId="333" priority="315" operator="equal">
      <formula>"SIM"</formula>
    </cfRule>
  </conditionalFormatting>
  <conditionalFormatting sqref="Z404">
    <cfRule type="cellIs" dxfId="332" priority="313" operator="equal">
      <formula>"OPORTUNIDADE"</formula>
    </cfRule>
  </conditionalFormatting>
  <conditionalFormatting sqref="Z404">
    <cfRule type="cellIs" dxfId="331" priority="311" operator="equal">
      <formula>"NÃO"</formula>
    </cfRule>
    <cfRule type="cellIs" dxfId="330" priority="312" operator="equal">
      <formula>"SIM"</formula>
    </cfRule>
  </conditionalFormatting>
  <conditionalFormatting sqref="Z404">
    <cfRule type="cellIs" dxfId="329" priority="310" operator="equal">
      <formula>"OPORTUNIDADE"</formula>
    </cfRule>
  </conditionalFormatting>
  <conditionalFormatting sqref="Z404">
    <cfRule type="cellIs" dxfId="328" priority="308" operator="equal">
      <formula>"NÃO"</formula>
    </cfRule>
    <cfRule type="cellIs" dxfId="327" priority="309" operator="equal">
      <formula>"SIM"</formula>
    </cfRule>
  </conditionalFormatting>
  <conditionalFormatting sqref="Z404">
    <cfRule type="cellIs" dxfId="326" priority="307" operator="equal">
      <formula>"OPORTUNIDADE"</formula>
    </cfRule>
  </conditionalFormatting>
  <conditionalFormatting sqref="Z404">
    <cfRule type="cellIs" dxfId="325" priority="305" operator="equal">
      <formula>"NÃO"</formula>
    </cfRule>
    <cfRule type="cellIs" dxfId="324" priority="306" operator="equal">
      <formula>"SIM"</formula>
    </cfRule>
  </conditionalFormatting>
  <conditionalFormatting sqref="Z404">
    <cfRule type="cellIs" dxfId="323" priority="304" operator="equal">
      <formula>"OPORTUNIDADE"</formula>
    </cfRule>
  </conditionalFormatting>
  <conditionalFormatting sqref="Z404">
    <cfRule type="cellIs" dxfId="322" priority="302" operator="equal">
      <formula>"NÃO"</formula>
    </cfRule>
    <cfRule type="cellIs" dxfId="321" priority="303" operator="equal">
      <formula>"SIM"</formula>
    </cfRule>
  </conditionalFormatting>
  <conditionalFormatting sqref="Z404">
    <cfRule type="cellIs" dxfId="320" priority="301" operator="equal">
      <formula>"OPORTUNIDADE"</formula>
    </cfRule>
  </conditionalFormatting>
  <conditionalFormatting sqref="Z404">
    <cfRule type="cellIs" dxfId="319" priority="299" operator="equal">
      <formula>"NÃO"</formula>
    </cfRule>
    <cfRule type="cellIs" dxfId="318" priority="300" operator="equal">
      <formula>"SIM"</formula>
    </cfRule>
  </conditionalFormatting>
  <conditionalFormatting sqref="Z404">
    <cfRule type="cellIs" dxfId="317" priority="298" operator="equal">
      <formula>"OPORTUNIDADE"</formula>
    </cfRule>
  </conditionalFormatting>
  <conditionalFormatting sqref="Z404">
    <cfRule type="cellIs" dxfId="316" priority="296" operator="equal">
      <formula>"NÃO"</formula>
    </cfRule>
    <cfRule type="cellIs" dxfId="315" priority="297" operator="equal">
      <formula>"SIM"</formula>
    </cfRule>
  </conditionalFormatting>
  <conditionalFormatting sqref="Z404">
    <cfRule type="cellIs" dxfId="314" priority="295" operator="equal">
      <formula>"OPORTUNIDADE"</formula>
    </cfRule>
  </conditionalFormatting>
  <conditionalFormatting sqref="Z404">
    <cfRule type="cellIs" dxfId="313" priority="293" operator="equal">
      <formula>"NÃO"</formula>
    </cfRule>
    <cfRule type="cellIs" dxfId="312" priority="294" operator="equal">
      <formula>"SIM"</formula>
    </cfRule>
  </conditionalFormatting>
  <conditionalFormatting sqref="Z404">
    <cfRule type="cellIs" dxfId="311" priority="292" operator="equal">
      <formula>"OPORTUNIDADE"</formula>
    </cfRule>
  </conditionalFormatting>
  <conditionalFormatting sqref="Z404">
    <cfRule type="cellIs" dxfId="310" priority="290" operator="equal">
      <formula>"NÃO"</formula>
    </cfRule>
    <cfRule type="cellIs" dxfId="309" priority="291" operator="equal">
      <formula>"SIM"</formula>
    </cfRule>
  </conditionalFormatting>
  <conditionalFormatting sqref="Z404">
    <cfRule type="cellIs" dxfId="308" priority="289" operator="equal">
      <formula>"OPORTUNIDADE"</formula>
    </cfRule>
  </conditionalFormatting>
  <conditionalFormatting sqref="Z404">
    <cfRule type="cellIs" dxfId="307" priority="287" operator="equal">
      <formula>"NÃO"</formula>
    </cfRule>
    <cfRule type="cellIs" dxfId="306" priority="288" operator="equal">
      <formula>"SIM"</formula>
    </cfRule>
  </conditionalFormatting>
  <conditionalFormatting sqref="Z404">
    <cfRule type="cellIs" dxfId="305" priority="286" operator="equal">
      <formula>"OPORTUNIDADE"</formula>
    </cfRule>
  </conditionalFormatting>
  <conditionalFormatting sqref="Z404">
    <cfRule type="cellIs" dxfId="304" priority="284" operator="equal">
      <formula>"NÃO"</formula>
    </cfRule>
    <cfRule type="cellIs" dxfId="303" priority="285" operator="equal">
      <formula>"SIM"</formula>
    </cfRule>
  </conditionalFormatting>
  <conditionalFormatting sqref="Z404">
    <cfRule type="cellIs" dxfId="302" priority="283" operator="equal">
      <formula>"OPORTUNIDADE"</formula>
    </cfRule>
  </conditionalFormatting>
  <conditionalFormatting sqref="Z404">
    <cfRule type="cellIs" dxfId="301" priority="281" operator="equal">
      <formula>"NÃO"</formula>
    </cfRule>
    <cfRule type="cellIs" dxfId="300" priority="282" operator="equal">
      <formula>"SIM"</formula>
    </cfRule>
  </conditionalFormatting>
  <conditionalFormatting sqref="Y404">
    <cfRule type="cellIs" dxfId="299" priority="280" operator="equal">
      <formula>"OPORTUNIDADE"</formula>
    </cfRule>
  </conditionalFormatting>
  <conditionalFormatting sqref="Y404">
    <cfRule type="cellIs" dxfId="298" priority="278" operator="equal">
      <formula>"NÃO"</formula>
    </cfRule>
    <cfRule type="cellIs" dxfId="297" priority="279" operator="equal">
      <formula>"SIM"</formula>
    </cfRule>
  </conditionalFormatting>
  <conditionalFormatting sqref="Y404">
    <cfRule type="cellIs" dxfId="296" priority="277" operator="equal">
      <formula>"OPORTUNIDADE"</formula>
    </cfRule>
  </conditionalFormatting>
  <conditionalFormatting sqref="Y404">
    <cfRule type="cellIs" dxfId="295" priority="275" operator="equal">
      <formula>"NÃO"</formula>
    </cfRule>
    <cfRule type="cellIs" dxfId="294" priority="276" operator="equal">
      <formula>"SIM"</formula>
    </cfRule>
  </conditionalFormatting>
  <conditionalFormatting sqref="Y404">
    <cfRule type="cellIs" dxfId="293" priority="274" operator="equal">
      <formula>"OPORTUNIDADE"</formula>
    </cfRule>
  </conditionalFormatting>
  <conditionalFormatting sqref="Y404">
    <cfRule type="cellIs" dxfId="292" priority="272" operator="equal">
      <formula>"NÃO"</formula>
    </cfRule>
    <cfRule type="cellIs" dxfId="291" priority="273" operator="equal">
      <formula>"SIM"</formula>
    </cfRule>
  </conditionalFormatting>
  <conditionalFormatting sqref="Y404">
    <cfRule type="cellIs" dxfId="290" priority="271" operator="equal">
      <formula>"OPORTUNIDADE"</formula>
    </cfRule>
  </conditionalFormatting>
  <conditionalFormatting sqref="Y404">
    <cfRule type="cellIs" dxfId="289" priority="269" operator="equal">
      <formula>"NÃO"</formula>
    </cfRule>
    <cfRule type="cellIs" dxfId="288" priority="270" operator="equal">
      <formula>"SIM"</formula>
    </cfRule>
  </conditionalFormatting>
  <conditionalFormatting sqref="Y404">
    <cfRule type="cellIs" dxfId="287" priority="268" operator="equal">
      <formula>"OPORTUNIDADE"</formula>
    </cfRule>
  </conditionalFormatting>
  <conditionalFormatting sqref="Y404">
    <cfRule type="cellIs" dxfId="286" priority="266" operator="equal">
      <formula>"NÃO"</formula>
    </cfRule>
    <cfRule type="cellIs" dxfId="285" priority="267" operator="equal">
      <formula>"SIM"</formula>
    </cfRule>
  </conditionalFormatting>
  <conditionalFormatting sqref="Y404">
    <cfRule type="cellIs" dxfId="284" priority="265" operator="equal">
      <formula>"OPORTUNIDADE"</formula>
    </cfRule>
  </conditionalFormatting>
  <conditionalFormatting sqref="Y404">
    <cfRule type="cellIs" dxfId="283" priority="263" operator="equal">
      <formula>"NÃO"</formula>
    </cfRule>
    <cfRule type="cellIs" dxfId="282" priority="264" operator="equal">
      <formula>"SIM"</formula>
    </cfRule>
  </conditionalFormatting>
  <conditionalFormatting sqref="Y404">
    <cfRule type="cellIs" dxfId="281" priority="262" operator="equal">
      <formula>"OPORTUNIDADE"</formula>
    </cfRule>
  </conditionalFormatting>
  <conditionalFormatting sqref="Y404">
    <cfRule type="cellIs" dxfId="280" priority="260" operator="equal">
      <formula>"NÃO"</formula>
    </cfRule>
    <cfRule type="cellIs" dxfId="279" priority="261" operator="equal">
      <formula>"SIM"</formula>
    </cfRule>
  </conditionalFormatting>
  <conditionalFormatting sqref="Y404">
    <cfRule type="cellIs" dxfId="278" priority="259" operator="equal">
      <formula>"OPORTUNIDADE"</formula>
    </cfRule>
  </conditionalFormatting>
  <conditionalFormatting sqref="Y404">
    <cfRule type="cellIs" dxfId="277" priority="257" operator="equal">
      <formula>"NÃO"</formula>
    </cfRule>
    <cfRule type="cellIs" dxfId="276" priority="258" operator="equal">
      <formula>"SIM"</formula>
    </cfRule>
  </conditionalFormatting>
  <conditionalFormatting sqref="Y404">
    <cfRule type="cellIs" dxfId="275" priority="256" operator="equal">
      <formula>"OPORTUNIDADE"</formula>
    </cfRule>
  </conditionalFormatting>
  <conditionalFormatting sqref="Y404">
    <cfRule type="cellIs" dxfId="274" priority="254" operator="equal">
      <formula>"NÃO"</formula>
    </cfRule>
    <cfRule type="cellIs" dxfId="273" priority="255" operator="equal">
      <formula>"SIM"</formula>
    </cfRule>
  </conditionalFormatting>
  <conditionalFormatting sqref="Y404">
    <cfRule type="cellIs" dxfId="272" priority="253" operator="equal">
      <formula>"OPORTUNIDADE"</formula>
    </cfRule>
  </conditionalFormatting>
  <conditionalFormatting sqref="Y404">
    <cfRule type="cellIs" dxfId="271" priority="251" operator="equal">
      <formula>"NÃO"</formula>
    </cfRule>
    <cfRule type="cellIs" dxfId="270" priority="252" operator="equal">
      <formula>"SIM"</formula>
    </cfRule>
  </conditionalFormatting>
  <conditionalFormatting sqref="Y404">
    <cfRule type="cellIs" dxfId="269" priority="250" operator="equal">
      <formula>"OPORTUNIDADE"</formula>
    </cfRule>
  </conditionalFormatting>
  <conditionalFormatting sqref="Y404">
    <cfRule type="cellIs" dxfId="268" priority="248" operator="equal">
      <formula>"NÃO"</formula>
    </cfRule>
    <cfRule type="cellIs" dxfId="267" priority="249" operator="equal">
      <formula>"SIM"</formula>
    </cfRule>
  </conditionalFormatting>
  <conditionalFormatting sqref="Y404">
    <cfRule type="cellIs" dxfId="266" priority="247" operator="equal">
      <formula>"OPORTUNIDADE"</formula>
    </cfRule>
  </conditionalFormatting>
  <conditionalFormatting sqref="Y404">
    <cfRule type="cellIs" dxfId="265" priority="245" operator="equal">
      <formula>"NÃO"</formula>
    </cfRule>
    <cfRule type="cellIs" dxfId="264" priority="246" operator="equal">
      <formula>"SIM"</formula>
    </cfRule>
  </conditionalFormatting>
  <conditionalFormatting sqref="Y404">
    <cfRule type="cellIs" dxfId="263" priority="244" operator="equal">
      <formula>"OPORTUNIDADE"</formula>
    </cfRule>
  </conditionalFormatting>
  <conditionalFormatting sqref="Y404">
    <cfRule type="cellIs" dxfId="262" priority="242" operator="equal">
      <formula>"NÃO"</formula>
    </cfRule>
    <cfRule type="cellIs" dxfId="261" priority="243" operator="equal">
      <formula>"SIM"</formula>
    </cfRule>
  </conditionalFormatting>
  <conditionalFormatting sqref="Y404">
    <cfRule type="cellIs" dxfId="260" priority="241" operator="equal">
      <formula>"OPORTUNIDADE"</formula>
    </cfRule>
  </conditionalFormatting>
  <conditionalFormatting sqref="Y404">
    <cfRule type="cellIs" dxfId="259" priority="239" operator="equal">
      <formula>"NÃO"</formula>
    </cfRule>
    <cfRule type="cellIs" dxfId="258" priority="240" operator="equal">
      <formula>"SIM"</formula>
    </cfRule>
  </conditionalFormatting>
  <conditionalFormatting sqref="Y404">
    <cfRule type="cellIs" dxfId="257" priority="238" operator="equal">
      <formula>"OPORTUNIDADE"</formula>
    </cfRule>
  </conditionalFormatting>
  <conditionalFormatting sqref="Y404">
    <cfRule type="cellIs" dxfId="256" priority="236" operator="equal">
      <formula>"NÃO"</formula>
    </cfRule>
    <cfRule type="cellIs" dxfId="255" priority="237" operator="equal">
      <formula>"SIM"</formula>
    </cfRule>
  </conditionalFormatting>
  <conditionalFormatting sqref="Y404">
    <cfRule type="cellIs" dxfId="254" priority="235" operator="equal">
      <formula>"OPORTUNIDADE"</formula>
    </cfRule>
  </conditionalFormatting>
  <conditionalFormatting sqref="Y404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Y404">
    <cfRule type="cellIs" dxfId="251" priority="232" operator="equal">
      <formula>"OPORTUNIDADE"</formula>
    </cfRule>
  </conditionalFormatting>
  <conditionalFormatting sqref="Y404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Y404">
    <cfRule type="cellIs" dxfId="248" priority="229" operator="equal">
      <formula>"OPORTUNIDADE"</formula>
    </cfRule>
  </conditionalFormatting>
  <conditionalFormatting sqref="Y404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Y404">
    <cfRule type="cellIs" dxfId="245" priority="226" operator="equal">
      <formula>"OPORTUNIDADE"</formula>
    </cfRule>
  </conditionalFormatting>
  <conditionalFormatting sqref="Y404">
    <cfRule type="cellIs" dxfId="244" priority="224" operator="equal">
      <formula>"NÃO"</formula>
    </cfRule>
    <cfRule type="cellIs" dxfId="243" priority="225" operator="equal">
      <formula>"SIM"</formula>
    </cfRule>
  </conditionalFormatting>
  <conditionalFormatting sqref="Y404">
    <cfRule type="cellIs" dxfId="242" priority="223" operator="equal">
      <formula>"OPORTUNIDADE"</formula>
    </cfRule>
  </conditionalFormatting>
  <conditionalFormatting sqref="Y404">
    <cfRule type="cellIs" dxfId="241" priority="221" operator="equal">
      <formula>"NÃO"</formula>
    </cfRule>
    <cfRule type="cellIs" dxfId="240" priority="222" operator="equal">
      <formula>"SIM"</formula>
    </cfRule>
  </conditionalFormatting>
  <conditionalFormatting sqref="Y404">
    <cfRule type="cellIs" dxfId="239" priority="220" operator="equal">
      <formula>"OPORTUNIDADE"</formula>
    </cfRule>
  </conditionalFormatting>
  <conditionalFormatting sqref="Y404">
    <cfRule type="cellIs" dxfId="238" priority="218" operator="equal">
      <formula>"NÃO"</formula>
    </cfRule>
    <cfRule type="cellIs" dxfId="237" priority="219" operator="equal">
      <formula>"SIM"</formula>
    </cfRule>
  </conditionalFormatting>
  <conditionalFormatting sqref="Y404">
    <cfRule type="cellIs" dxfId="236" priority="217" operator="equal">
      <formula>"OPORTUNIDADE"</formula>
    </cfRule>
  </conditionalFormatting>
  <conditionalFormatting sqref="Y40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Y404">
    <cfRule type="cellIs" dxfId="233" priority="214" operator="equal">
      <formula>"OPORTUNIDADE"</formula>
    </cfRule>
  </conditionalFormatting>
  <conditionalFormatting sqref="Y40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Y404">
    <cfRule type="cellIs" dxfId="230" priority="211" operator="equal">
      <formula>"OPORTUNIDADE"</formula>
    </cfRule>
  </conditionalFormatting>
  <conditionalFormatting sqref="Y404">
    <cfRule type="cellIs" dxfId="229" priority="209" operator="equal">
      <formula>"NÃO"</formula>
    </cfRule>
    <cfRule type="cellIs" dxfId="228" priority="210" operator="equal">
      <formula>"SIM"</formula>
    </cfRule>
  </conditionalFormatting>
  <conditionalFormatting sqref="Y404">
    <cfRule type="cellIs" dxfId="227" priority="208" operator="equal">
      <formula>"OPORTUNIDADE"</formula>
    </cfRule>
  </conditionalFormatting>
  <conditionalFormatting sqref="Y404">
    <cfRule type="cellIs" dxfId="226" priority="206" operator="equal">
      <formula>"NÃO"</formula>
    </cfRule>
    <cfRule type="cellIs" dxfId="225" priority="207" operator="equal">
      <formula>"SIM"</formula>
    </cfRule>
  </conditionalFormatting>
  <conditionalFormatting sqref="Y404">
    <cfRule type="cellIs" dxfId="224" priority="205" operator="equal">
      <formula>"OPORTUNIDADE"</formula>
    </cfRule>
  </conditionalFormatting>
  <conditionalFormatting sqref="Y404">
    <cfRule type="cellIs" dxfId="223" priority="203" operator="equal">
      <formula>"NÃO"</formula>
    </cfRule>
    <cfRule type="cellIs" dxfId="222" priority="204" operator="equal">
      <formula>"SIM"</formula>
    </cfRule>
  </conditionalFormatting>
  <conditionalFormatting sqref="Y404">
    <cfRule type="cellIs" dxfId="221" priority="202" operator="equal">
      <formula>"OPORTUNIDADE"</formula>
    </cfRule>
  </conditionalFormatting>
  <conditionalFormatting sqref="Y404">
    <cfRule type="cellIs" dxfId="220" priority="200" operator="equal">
      <formula>"NÃO"</formula>
    </cfRule>
    <cfRule type="cellIs" dxfId="219" priority="201" operator="equal">
      <formula>"SIM"</formula>
    </cfRule>
  </conditionalFormatting>
  <conditionalFormatting sqref="Y404">
    <cfRule type="cellIs" dxfId="218" priority="199" operator="equal">
      <formula>"OPORTUNIDADE"</formula>
    </cfRule>
  </conditionalFormatting>
  <conditionalFormatting sqref="Y404">
    <cfRule type="cellIs" dxfId="217" priority="197" operator="equal">
      <formula>"NÃO"</formula>
    </cfRule>
    <cfRule type="cellIs" dxfId="216" priority="198" operator="equal">
      <formula>"SIM"</formula>
    </cfRule>
  </conditionalFormatting>
  <conditionalFormatting sqref="Y404">
    <cfRule type="cellIs" dxfId="215" priority="196" operator="equal">
      <formula>"OPORTUNIDADE"</formula>
    </cfRule>
  </conditionalFormatting>
  <conditionalFormatting sqref="Y404">
    <cfRule type="cellIs" dxfId="214" priority="194" operator="equal">
      <formula>"NÃO"</formula>
    </cfRule>
    <cfRule type="cellIs" dxfId="213" priority="195" operator="equal">
      <formula>"SIM"</formula>
    </cfRule>
  </conditionalFormatting>
  <conditionalFormatting sqref="Y404">
    <cfRule type="cellIs" dxfId="212" priority="193" operator="equal">
      <formula>"OPORTUNIDADE"</formula>
    </cfRule>
  </conditionalFormatting>
  <conditionalFormatting sqref="Y404">
    <cfRule type="cellIs" dxfId="211" priority="191" operator="equal">
      <formula>"NÃO"</formula>
    </cfRule>
    <cfRule type="cellIs" dxfId="210" priority="192" operator="equal">
      <formula>"SIM"</formula>
    </cfRule>
  </conditionalFormatting>
  <conditionalFormatting sqref="Y404">
    <cfRule type="cellIs" dxfId="209" priority="190" operator="equal">
      <formula>"OPORTUNIDADE"</formula>
    </cfRule>
  </conditionalFormatting>
  <conditionalFormatting sqref="Y404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Y404">
    <cfRule type="cellIs" dxfId="206" priority="187" operator="equal">
      <formula>"OPORTUNIDADE"</formula>
    </cfRule>
  </conditionalFormatting>
  <conditionalFormatting sqref="Y404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Y404">
    <cfRule type="cellIs" dxfId="203" priority="184" operator="equal">
      <formula>"OPORTUNIDADE"</formula>
    </cfRule>
  </conditionalFormatting>
  <conditionalFormatting sqref="Y404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Y407">
    <cfRule type="cellIs" dxfId="200" priority="181" operator="equal">
      <formula>"OPORTUNIDADE"</formula>
    </cfRule>
  </conditionalFormatting>
  <conditionalFormatting sqref="Y407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Z407">
    <cfRule type="cellIs" dxfId="197" priority="178" operator="equal">
      <formula>"OPORTUNIDADE"</formula>
    </cfRule>
  </conditionalFormatting>
  <conditionalFormatting sqref="Z407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Z407">
    <cfRule type="cellIs" dxfId="194" priority="175" operator="equal">
      <formula>"OPORTUNIDADE"</formula>
    </cfRule>
  </conditionalFormatting>
  <conditionalFormatting sqref="Z407">
    <cfRule type="cellIs" dxfId="193" priority="173" operator="equal">
      <formula>"NÃO"</formula>
    </cfRule>
    <cfRule type="cellIs" dxfId="192" priority="174" operator="equal">
      <formula>"SIM"</formula>
    </cfRule>
  </conditionalFormatting>
  <conditionalFormatting sqref="Z407">
    <cfRule type="cellIs" dxfId="191" priority="172" operator="equal">
      <formula>"OPORTUNIDADE"</formula>
    </cfRule>
  </conditionalFormatting>
  <conditionalFormatting sqref="Z407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Z407">
    <cfRule type="cellIs" dxfId="188" priority="169" operator="equal">
      <formula>"OPORTUNIDADE"</formula>
    </cfRule>
  </conditionalFormatting>
  <conditionalFormatting sqref="Z407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407">
    <cfRule type="cellIs" dxfId="185" priority="166" operator="equal">
      <formula>"OPORTUNIDADE"</formula>
    </cfRule>
  </conditionalFormatting>
  <conditionalFormatting sqref="Z407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BK1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82" priority="159" operator="equal">
      <formula>"OPORTUNIDADE"</formula>
    </cfRule>
  </conditionalFormatting>
  <conditionalFormatting sqref="Z20">
    <cfRule type="cellIs" dxfId="181" priority="157" operator="equal">
      <formula>"NÃO"</formula>
    </cfRule>
    <cfRule type="cellIs" dxfId="180" priority="158" operator="equal">
      <formula>"SIM"</formula>
    </cfRule>
  </conditionalFormatting>
  <conditionalFormatting sqref="Y20">
    <cfRule type="cellIs" dxfId="179" priority="156" operator="equal">
      <formula>"OPORTUNIDADE"</formula>
    </cfRule>
  </conditionalFormatting>
  <conditionalFormatting sqref="Y20">
    <cfRule type="cellIs" dxfId="178" priority="154" operator="equal">
      <formula>"NÃO"</formula>
    </cfRule>
    <cfRule type="cellIs" dxfId="177" priority="155" operator="equal">
      <formula>"SIM"</formula>
    </cfRule>
  </conditionalFormatting>
  <conditionalFormatting sqref="Z19">
    <cfRule type="cellIs" dxfId="176" priority="153" operator="equal">
      <formula>"OPORTUNIDADE"</formula>
    </cfRule>
  </conditionalFormatting>
  <conditionalFormatting sqref="Z19">
    <cfRule type="cellIs" dxfId="175" priority="151" operator="equal">
      <formula>"NÃO"</formula>
    </cfRule>
    <cfRule type="cellIs" dxfId="174" priority="152" operator="equal">
      <formula>"SIM"</formula>
    </cfRule>
  </conditionalFormatting>
  <conditionalFormatting sqref="Z19">
    <cfRule type="cellIs" dxfId="173" priority="135" operator="equal">
      <formula>"OPORTUNIDADE"</formula>
    </cfRule>
  </conditionalFormatting>
  <conditionalFormatting sqref="Z19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Z19">
    <cfRule type="cellIs" dxfId="170" priority="132" operator="equal">
      <formula>"OPORTUNIDADE"</formula>
    </cfRule>
  </conditionalFormatting>
  <conditionalFormatting sqref="Z19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9">
    <cfRule type="cellIs" dxfId="167" priority="129" operator="equal">
      <formula>"OPORTUNIDADE"</formula>
    </cfRule>
  </conditionalFormatting>
  <conditionalFormatting sqref="Z19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19">
    <cfRule type="cellIs" dxfId="164" priority="126" operator="equal">
      <formula>"OPORTUNIDADE"</formula>
    </cfRule>
  </conditionalFormatting>
  <conditionalFormatting sqref="Z19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19">
    <cfRule type="cellIs" dxfId="161" priority="123" operator="equal">
      <formula>"OPORTUNIDADE"</formula>
    </cfRule>
  </conditionalFormatting>
  <conditionalFormatting sqref="Z19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Z19">
    <cfRule type="cellIs" dxfId="158" priority="120" operator="equal">
      <formula>"OPORTUNIDADE"</formula>
    </cfRule>
  </conditionalFormatting>
  <conditionalFormatting sqref="Z19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19">
    <cfRule type="cellIs" dxfId="155" priority="117" operator="equal">
      <formula>"OPORTUNIDADE"</formula>
    </cfRule>
  </conditionalFormatting>
  <conditionalFormatting sqref="Z19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Z19">
    <cfRule type="cellIs" dxfId="152" priority="114" operator="equal">
      <formula>"OPORTUNIDADE"</formula>
    </cfRule>
  </conditionalFormatting>
  <conditionalFormatting sqref="Z19">
    <cfRule type="cellIs" dxfId="151" priority="112" operator="equal">
      <formula>"NÃO"</formula>
    </cfRule>
    <cfRule type="cellIs" dxfId="150" priority="113" operator="equal">
      <formula>"SIM"</formula>
    </cfRule>
  </conditionalFormatting>
  <conditionalFormatting sqref="Z19">
    <cfRule type="cellIs" dxfId="149" priority="111" operator="equal">
      <formula>"OPORTUNIDADE"</formula>
    </cfRule>
  </conditionalFormatting>
  <conditionalFormatting sqref="Z19">
    <cfRule type="cellIs" dxfId="148" priority="109" operator="equal">
      <formula>"NÃO"</formula>
    </cfRule>
    <cfRule type="cellIs" dxfId="147" priority="110" operator="equal">
      <formula>"SIM"</formula>
    </cfRule>
  </conditionalFormatting>
  <conditionalFormatting sqref="Z19">
    <cfRule type="cellIs" dxfId="146" priority="105" operator="equal">
      <formula>"OPORTUNIDADE"</formula>
    </cfRule>
  </conditionalFormatting>
  <conditionalFormatting sqref="Z19">
    <cfRule type="cellIs" dxfId="145" priority="103" operator="equal">
      <formula>"NÃO"</formula>
    </cfRule>
    <cfRule type="cellIs" dxfId="144" priority="104" operator="equal">
      <formula>"SIM"</formula>
    </cfRule>
  </conditionalFormatting>
  <conditionalFormatting sqref="Z19">
    <cfRule type="cellIs" dxfId="143" priority="102" operator="equal">
      <formula>"OPORTUNIDADE"</formula>
    </cfRule>
  </conditionalFormatting>
  <conditionalFormatting sqref="Z19">
    <cfRule type="cellIs" dxfId="142" priority="100" operator="equal">
      <formula>"NÃO"</formula>
    </cfRule>
    <cfRule type="cellIs" dxfId="141" priority="101" operator="equal">
      <formula>"SIM"</formula>
    </cfRule>
  </conditionalFormatting>
  <conditionalFormatting sqref="Y19">
    <cfRule type="cellIs" dxfId="140" priority="69" operator="equal">
      <formula>"OPORTUNIDADE"</formula>
    </cfRule>
  </conditionalFormatting>
  <conditionalFormatting sqref="Y19">
    <cfRule type="cellIs" dxfId="139" priority="67" operator="equal">
      <formula>"NÃO"</formula>
    </cfRule>
    <cfRule type="cellIs" dxfId="138" priority="68" operator="equal">
      <formula>"SIM"</formula>
    </cfRule>
  </conditionalFormatting>
  <conditionalFormatting sqref="Y22:Z22">
    <cfRule type="cellIs" dxfId="137" priority="66" operator="equal">
      <formula>"OPORTUNIDADE"</formula>
    </cfRule>
  </conditionalFormatting>
  <conditionalFormatting sqref="Y22:Z22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BP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4" priority="56" operator="equal">
      <formula>"OPORTUNIDADE"</formula>
    </cfRule>
  </conditionalFormatting>
  <conditionalFormatting sqref="Z30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1" priority="49" operator="equal">
      <formula>"OPORTUNIDADE"</formula>
    </cfRule>
  </conditionalFormatting>
  <conditionalFormatting sqref="Z27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Z28">
    <cfRule type="cellIs" dxfId="128" priority="43" operator="equal">
      <formula>"OPORTUNIDADE"</formula>
    </cfRule>
  </conditionalFormatting>
  <conditionalFormatting sqref="Z28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29">
    <cfRule type="cellIs" dxfId="125" priority="40" operator="equal">
      <formula>"OPORTUNIDADE"</formula>
    </cfRule>
  </conditionalFormatting>
  <conditionalFormatting sqref="Z29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22" priority="32" operator="equal">
      <formula>"OPORTUNIDADE"</formula>
    </cfRule>
  </conditionalFormatting>
  <conditionalFormatting sqref="Z2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30">
    <cfRule type="cellIs" dxfId="119" priority="29" operator="equal">
      <formula>"OPORTUNIDADE"</formula>
    </cfRule>
  </conditionalFormatting>
  <conditionalFormatting sqref="Z30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31">
    <cfRule type="cellIs" dxfId="116" priority="26" operator="equal">
      <formula>"OPORTUNIDADE"</formula>
    </cfRule>
  </conditionalFormatting>
  <conditionalFormatting sqref="Z31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BK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13" priority="9" operator="equal">
      <formula>"OPORTUNIDADE"</formula>
    </cfRule>
  </conditionalFormatting>
  <conditionalFormatting sqref="Z4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8">
    <cfRule type="cellIs" dxfId="110" priority="6" operator="equal">
      <formula>"OPORTUNIDADE"</formula>
    </cfRule>
  </conditionalFormatting>
  <conditionalFormatting sqref="Z3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8">
    <cfRule type="cellIs" dxfId="107" priority="3" operator="equal">
      <formula>"OPORTUNIDADE"</formula>
    </cfRule>
  </conditionalFormatting>
  <conditionalFormatting sqref="Y3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1287</v>
      </c>
      <c r="D5" s="353"/>
      <c r="E5" s="353"/>
      <c r="F5" s="353"/>
      <c r="G5" s="353"/>
      <c r="H5" s="353"/>
      <c r="I5" s="353"/>
      <c r="J5" s="354"/>
      <c r="K5" s="355" t="s">
        <v>1288</v>
      </c>
      <c r="L5" s="356"/>
      <c r="M5" s="356"/>
      <c r="N5" s="356"/>
      <c r="O5" s="357" t="s">
        <v>1289</v>
      </c>
      <c r="P5" s="358"/>
      <c r="Q5" s="359"/>
    </row>
    <row r="6" spans="1:17" s="93" customFormat="1" ht="15.75" customHeight="1">
      <c r="A6" s="87" t="s">
        <v>1290</v>
      </c>
      <c r="B6" s="94" t="s">
        <v>1291</v>
      </c>
      <c r="C6" s="95" t="s">
        <v>1164</v>
      </c>
      <c r="D6" s="96" t="s">
        <v>1165</v>
      </c>
      <c r="E6" s="95" t="s">
        <v>1292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1293</v>
      </c>
      <c r="M6" s="139" t="s">
        <v>628</v>
      </c>
      <c r="N6" s="140" t="s">
        <v>1159</v>
      </c>
      <c r="O6" s="246" t="s">
        <v>1202</v>
      </c>
      <c r="P6" s="157"/>
      <c r="Q6" s="193" t="s">
        <v>1294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V86</v>
      </c>
      <c r="F41" s="99" t="str">
        <f>IF(FN_MC!H39="","*",FN_MC!H39)</f>
        <v>TID2</v>
      </c>
      <c r="G41" s="99" t="str">
        <f>IF(FN_MC!M39="","*",FN_MC!M39)</f>
        <v>TID-TVI</v>
      </c>
      <c r="H41" s="154">
        <f>IF(FN_MC!K39="","*",FN_MC!K39)</f>
        <v>200</v>
      </c>
      <c r="I41" s="132">
        <f>IF(FN_MC!O39="","*",FN_MC!O39)</f>
        <v>0.39583333333333331</v>
      </c>
      <c r="J41" s="132">
        <f>IF(FN_MC!P39="","*",FN_MC!P39)</f>
        <v>6.25E-2</v>
      </c>
      <c r="K41" s="141" t="str">
        <f>IF(FN_MC!AK39="","*",FN_MC!AK39)</f>
        <v>TID2</v>
      </c>
      <c r="L41" s="141" t="str">
        <f>IF(FN_MC!AM39="","*",FN_MC!AM39)</f>
        <v>TID-TVI</v>
      </c>
      <c r="M41" s="141">
        <f>IF(FN_MC!AP39="","*",FN_MC!AP39)</f>
        <v>200</v>
      </c>
      <c r="N41" s="141" t="str">
        <f>IF(FN_MC!AM39="","*",FN_MC!AM39)</f>
        <v>TID-TVI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FRANCISCO (TF-670)</v>
      </c>
      <c r="F42" s="99" t="str">
        <f>IF(FN_MC!H40="","*",FN_MC!H40)</f>
        <v>TQIK73</v>
      </c>
      <c r="G42" s="99" t="str">
        <f>IF(FN_MC!M40="","*",FN_MC!M40)</f>
        <v>TQI-TSP</v>
      </c>
      <c r="H42" s="154">
        <f>IF(FN_MC!K40="","*",FN_MC!K40)</f>
        <v>64.563999999999993</v>
      </c>
      <c r="I42" s="132">
        <f>IF(FN_MC!O40="","*",FN_MC!O40)</f>
        <v>0.375</v>
      </c>
      <c r="J42" s="132">
        <f>IF(FN_MC!P40="","*",FN_MC!P40)</f>
        <v>6.25E-2</v>
      </c>
      <c r="K42" s="141" t="str">
        <f>IF(FN_MC!AK40="","*",FN_MC!AK40)</f>
        <v>TQIK73</v>
      </c>
      <c r="L42" s="141" t="str">
        <f>IF(FN_MC!AM40="","*",FN_MC!AM40)</f>
        <v>TQI-TSP</v>
      </c>
      <c r="M42" s="141">
        <f>IF(FN_MC!AP40="","*",FN_MC!AP40)</f>
        <v>64.563999999999993</v>
      </c>
      <c r="N42" s="141" t="str">
        <f>IF(FN_MC!AM40="","*",FN_MC!AM40)</f>
        <v>TQI-TSP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1295</v>
      </c>
      <c r="W1" s="365"/>
      <c r="X1" s="365"/>
      <c r="Y1" s="104"/>
    </row>
    <row r="2" spans="1:25" s="100" customFormat="1" ht="11.25" customHeight="1">
      <c r="A2" s="105" t="s">
        <v>1296</v>
      </c>
      <c r="B2" s="105" t="s">
        <v>1291</v>
      </c>
      <c r="C2" s="105" t="s">
        <v>605</v>
      </c>
      <c r="D2" s="106" t="s">
        <v>1164</v>
      </c>
      <c r="E2" s="106" t="s">
        <v>1165</v>
      </c>
      <c r="F2" s="106" t="s">
        <v>1290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1297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TCS-TGR</v>
      </c>
      <c r="F34" s="110" t="str">
        <f>IF(FN_MC!B36="","*",FN_MC!B36)</f>
        <v>*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P1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V86</v>
      </c>
      <c r="H37" s="110" t="str">
        <f>IF(FN_MC!F39="","*",FN_MC!F39)</f>
        <v>MECANIZAÇÃO - SOCADORA</v>
      </c>
      <c r="I37" s="110" t="str">
        <f>IF(FN_MC!H39="","*",FN_MC!H39)</f>
        <v>TID2</v>
      </c>
      <c r="J37" s="110" t="str">
        <f>IF(FN_MC!I39="","*",FN_MC!I39)</f>
        <v>TID2</v>
      </c>
      <c r="K37" s="110" t="str">
        <f>IF(FN_MC!M39="","*",FN_MC!M39)</f>
        <v>TID-TVI</v>
      </c>
      <c r="L37" s="110" t="str">
        <f>IF(FN_MC!N39="","*",FN_MC!N39)</f>
        <v>TID201</v>
      </c>
      <c r="M37" s="111">
        <f>IF(FN_MC!J39="","*",FN_MC!J39)</f>
        <v>74</v>
      </c>
      <c r="N37" s="296">
        <f>IF(FN_MC!K39="","*",FN_MC!K39)</f>
        <v>200</v>
      </c>
      <c r="O37" s="296">
        <f>IF(FN_MC!L39="","*",FN_MC!L39)</f>
        <v>194</v>
      </c>
      <c r="P37" s="111"/>
      <c r="Q37" s="128">
        <f>IF(FN_MC!O39="","*",FN_MC!O39)</f>
        <v>0.39583333333333331</v>
      </c>
      <c r="R37" s="128">
        <f>IF(FN_MC!P39="","*",FN_MC!P39)</f>
        <v>6.25E-2</v>
      </c>
      <c r="S37" s="110" t="str">
        <f>IF(FN_MC!Q39="","*",CONCATENATE(FN_MC!Q39," ",FN_MC!R39))</f>
        <v>840 M</v>
      </c>
      <c r="T37" s="110" t="str">
        <f>IF(FN_MC!V39="","*",FN_MC!V39)</f>
        <v>Saulo</v>
      </c>
      <c r="U37" s="110" t="str">
        <f>IF(FN_MC!W39="","*",FN_MC!W39)</f>
        <v>Socaria mecanizada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FRANCISCO (TF-670)</v>
      </c>
      <c r="H38" s="110" t="str">
        <f>IF(FN_MC!F40="","*",FN_MC!F40)</f>
        <v>PDM - SOLDA</v>
      </c>
      <c r="I38" s="110" t="str">
        <f>IF(FN_MC!H40="","*",FN_MC!H40)</f>
        <v>TQIK73</v>
      </c>
      <c r="J38" s="110" t="str">
        <f>IF(FN_MC!I40="","*",FN_MC!I40)</f>
        <v>-</v>
      </c>
      <c r="K38" s="110" t="str">
        <f>IF(FN_MC!M40="","*",FN_MC!M40)</f>
        <v>TQI-TSP</v>
      </c>
      <c r="L38" s="110" t="str">
        <f>IF(FN_MC!N40="","*",FN_MC!N40)</f>
        <v>TQIK73</v>
      </c>
      <c r="M38" s="111">
        <f>IF(FN_MC!J40="","*",FN_MC!J40)</f>
        <v>74</v>
      </c>
      <c r="N38" s="296">
        <f>IF(FN_MC!K40="","*",FN_MC!K40)</f>
        <v>64.563999999999993</v>
      </c>
      <c r="O38" s="296">
        <f>IF(FN_MC!L40="","*",FN_MC!L40)</f>
        <v>63.7</v>
      </c>
      <c r="P38" s="111"/>
      <c r="Q38" s="128">
        <f>IF(FN_MC!O40="","*",FN_MC!O40)</f>
        <v>0.375</v>
      </c>
      <c r="R38" s="128">
        <f>IF(FN_MC!P40="","*",FN_MC!P40)</f>
        <v>6.25E-2</v>
      </c>
      <c r="S38" s="110" t="str">
        <f>IF(FN_MC!Q40="","*",CONCATENATE(FN_MC!Q40," ",FN_MC!R40))</f>
        <v>2 Nº DE SOLDA</v>
      </c>
      <c r="T38" s="110" t="str">
        <f>IF(FN_MC!V40="","*",FN_MC!V40)</f>
        <v>herbert</v>
      </c>
      <c r="U38" s="110" t="str">
        <f>IF(FN_MC!W40="","*",FN_MC!W40)</f>
        <v xml:space="preserve">Execução de solda </v>
      </c>
      <c r="V38" s="112">
        <f ca="1">_xlfn.XLOOKUP(G38&amp;$V$2,BS_CONTROLE[CHAVE],BS_CONTROLE[Quantidade_11],"-")</f>
        <v>1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1299</v>
      </c>
      <c r="C2" s="95" t="s">
        <v>1149</v>
      </c>
      <c r="D2" s="95" t="s">
        <v>1151</v>
      </c>
      <c r="E2" s="95" t="s">
        <v>1300</v>
      </c>
      <c r="F2" s="95" t="s">
        <v>1301</v>
      </c>
      <c r="G2" s="95" t="s">
        <v>1302</v>
      </c>
      <c r="H2" s="95" t="s">
        <v>1303</v>
      </c>
      <c r="I2" s="95" t="s">
        <v>1304</v>
      </c>
      <c r="J2" s="95" t="s">
        <v>1305</v>
      </c>
      <c r="K2" s="131" t="s">
        <v>1306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V86</v>
      </c>
      <c r="E37" s="121" t="str">
        <f>IF(FN_MC!H39="","*",FN_MC!H39)</f>
        <v>TID2</v>
      </c>
      <c r="F37" s="137" t="str">
        <f>IF(FN_MC!M39="","*",FN_MC!M39)</f>
        <v>TID-TVI</v>
      </c>
      <c r="G37" s="121" t="str">
        <f>IF(FN_MC!I39="","*",FN_MC!I39)</f>
        <v>TID2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FRANCISCO (TF-670)</v>
      </c>
      <c r="E38" s="121" t="str">
        <f>IF(FN_MC!H40="","*",FN_MC!H40)</f>
        <v>TQIK73</v>
      </c>
      <c r="F38" s="137" t="str">
        <f>IF(FN_MC!M40="","*",FN_MC!M40)</f>
        <v>TQI-TSP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2025-12-02T14:00:21Z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