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32" documentId="8_{B6337239-1A00-434D-AAD0-422EA1FEB5AE}" xr6:coauthVersionLast="47" xr6:coauthVersionMax="47" xr10:uidLastSave="{7B8972D8-7EBF-497D-93C9-4B1BB44B7DF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9" i="1" l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<sst xmlns="http://schemas.openxmlformats.org/spreadsheetml/2006/main" count="4847" uniqueCount="1350">
  <si>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</si>
  <si>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</si>
  <si>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</si>
  <si>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</si>
  <si>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</si>
  <si>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</si>
  <si>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</si>
  <si>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</si>
  <si>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</si>
  <si>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</si>
  <si>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</si>
  <si>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</si>
  <si>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</si>
  <si>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</si>
  <si>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</si>
  <si>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</si>
  <si>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</si>
  <si>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</si>
  <si>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</si>
  <si>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</si>
  <si>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</si>
  <si>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</si>
  <si>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</si>
  <si>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</si>
  <si>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</si>
  <si>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</si>
  <si>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</si>
  <si>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</si>
  <si>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</si>
  <si>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</si>
  <si>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</si>
  <si>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</si>
  <si>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</si>
  <si>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</si>
  <si>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</si>
  <si>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</si>
  <si>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</si>
  <si>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</si>
  <si>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</si>
  <si>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</si>
  <si>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</si>
  <si>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</si>
  <si>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</si>
  <si>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</si>
  <si>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</si>
  <si>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</si>
  <si>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</si>
  <si>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</si>
  <si>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</si>
  <si>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</si>
  <si>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</si>
  <si>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</si>
  <si>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</si>
  <si>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</si>
  <si>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</si>
  <si>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</si>
  <si>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</si>
  <si>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</si>
  <si>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</si>
  <si>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</si>
  <si>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</si>
  <si>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</si>
  <si>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</si>
  <si>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</si>
  <si>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</si>
  <si>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</si>
  <si>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</si>
  <si>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</si>
  <si>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</si>
  <si>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</si>
  <si>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</si>
  <si>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</si>
  <si>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</si>
  <si>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</si>
  <si>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</si>
  <si>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</si>
  <si>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</si>
  <si>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</si>
  <si>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</si>
  <si>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</si>
  <si>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</si>
  <si>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</si>
  <si>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</si>
  <si>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</si>
  <si>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</si>
  <si>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</si>
  <si>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</si>
  <si>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</si>
  <si>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</si>
  <si>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</si>
  <si>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</si>
  <si>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</si>
  <si>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</si>
  <si>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</si>
  <si>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</si>
  <si>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</si>
  <si>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</si>
  <si>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</si>
  <si>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</si>
  <si>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</si>
  <si>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</si>
  <si>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</si>
  <si>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</si>
  <si>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</si>
  <si>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</si>
  <si>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</si>
  <si>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</si>
  <si>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</si>
  <si>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</si>
  <si>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</si>
  <si>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</si>
  <si>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</si>
  <si>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</si>
  <si>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</si>
  <si>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</si>
  <si>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</si>
  <si>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</si>
  <si>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</si>
  <si>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</si>
  <si>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</si>
  <si>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</si>
  <si>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</si>
  <si>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</si>
  <si>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</si>
  <si>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</si>
  <si>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</si>
  <si>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</si>
  <si>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</si>
  <si>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</si>
  <si>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</si>
  <si>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</si>
  <si>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</si>
  <si>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</si>
  <si>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</si>
  <si>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</si>
  <si>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</si>
  <si>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</si>
  <si>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</si>
  <si>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</si>
  <si>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</si>
  <si>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</si>
  <si>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</si>
  <si>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</si>
  <si>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</si>
  <si>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</si>
  <si>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</si>
  <si>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</si>
  <si>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</si>
  <si>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</si>
  <si>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</si>
  <si>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</si>
  <si>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</si>
  <si>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</si>
  <si>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</si>
  <si>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</si>
  <si>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</si>
  <si>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</si>
  <si>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</si>
  <si>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</si>
  <si>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</si>
  <si>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</si>
  <si>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</si>
  <si>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</si>
  <si>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</si>
  <si>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</si>
  <si>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</si>
  <si>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</si>
  <si>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</si>
  <si>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</si>
  <si>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</si>
  <si>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</si>
  <si>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</si>
  <si>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</si>
  <si>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</si>
  <si>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</si>
  <si>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</si>
  <si>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</si>
  <si>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</si>
  <si>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</si>
  <si>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</si>
  <si>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</si>
  <si>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</si>
  <si>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</si>
  <si>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</si>
  <si>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</si>
  <si>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</si>
  <si>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</si>
  <si>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</si>
  <si>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</si>
  <si>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</si>
  <si>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</si>
  <si>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</si>
  <si>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</si>
  <si>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</si>
  <si>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</si>
  <si>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</si>
  <si>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</si>
  <si>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</si>
  <si>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</si>
  <si>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</si>
  <si>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</si>
  <si>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</si>
  <si>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</si>
  <si>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</si>
  <si>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</si>
  <si>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</si>
  <si>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</si>
  <si>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</si>
  <si>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</si>
  <si>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</si>
  <si>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</si>
  <si>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</si>
  <si>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</si>
  <si>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</si>
  <si>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</si>
  <si>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</si>
  <si>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</si>
  <si>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</si>
  <si>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</si>
  <si>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</si>
  <si>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</si>
  <si>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</si>
  <si>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</si>
  <si>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</si>
  <si>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</si>
  <si>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</si>
  <si>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</si>
  <si>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</si>
  <si>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</si>
  <si>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</si>
  <si>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</si>
  <si>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</si>
  <si>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</si>
  <si>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</si>
  <si>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</si>
  <si>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</si>
  <si>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</si>
  <si>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</si>
  <si>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</si>
  <si>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</si>
  <si>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</si>
  <si>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</si>
  <si>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</si>
  <si>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</si>
  <si>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</si>
  <si>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</si>
  <si>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</si>
  <si>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</si>
  <si>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</si>
  <si>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</si>
  <si>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</si>
  <si>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</si>
  <si>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</si>
  <si>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</si>
  <si>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</si>
  <si>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</si>
  <si>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</si>
  <si>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</si>
  <si>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</si>
  <si>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</si>
  <si>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</si>
  <si>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</si>
  <si>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</si>
  <si>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</si>
  <si>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</si>
  <si>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</si>
  <si>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</si>
  <si>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</si>
  <si>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</si>
  <si>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</si>
  <si>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</si>
  <si>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</si>
  <si>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</si>
  <si>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</si>
  <si>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</si>
  <si>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</si>
  <si>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</si>
  <si>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</si>
  <si>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</si>
  <si>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</si>
  <si>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</si>
  <si>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</si>
  <si>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</si>
  <si>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</si>
  <si>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</si>
  <si>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</si>
  <si>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</si>
  <si>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</si>
  <si>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</si>
  <si>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</si>
  <si>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</si>
  <si>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</si>
  <si>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</si>
  <si>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</si>
  <si>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</si>
  <si>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</si>
  <si>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</si>
  <si>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</si>
  <si>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</si>
  <si>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</si>
  <si>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</si>
  <si>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</si>
  <si>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</si>
  <si>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</si>
  <si>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</si>
  <si>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</si>
  <si>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</si>
  <si>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</si>
  <si>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</si>
  <si>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</si>
  <si>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</si>
  <si>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</si>
  <si>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</si>
  <si>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</si>
  <si>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</si>
  <si>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</si>
  <si>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</si>
  <si>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</si>
  <si>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</si>
  <si>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</si>
  <si>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</si>
  <si>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</si>
  <si>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</si>
  <si>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</si>
  <si>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</si>
  <si>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</si>
  <si>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</si>
  <si>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</si>
  <si>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</si>
  <si>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</si>
  <si>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</si>
  <si>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</si>
  <si>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</si>
  <si>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</si>
  <si>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</si>
  <si>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</si>
  <si>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</si>
  <si>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</si>
  <si>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</si>
  <si>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</si>
  <si>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</si>
  <si>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</si>
  <si>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</si>
  <si>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</si>
  <si>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</si>
  <si>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</si>
  <si>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</si>
  <si>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</si>
  <si>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</si>
  <si>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</si>
  <si>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</si>
  <si>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</si>
  <si>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</si>
  <si>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</si>
  <si>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</si>
  <si>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</si>
  <si>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</si>
  <si>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</si>
  <si>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</si>
  <si>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</si>
  <si>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</si>
  <si>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</si>
  <si>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</si>
  <si>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</si>
  <si>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</si>
  <si>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</si>
  <si>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</si>
  <si>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</si>
  <si>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</si>
  <si>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</si>
  <si>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</si>
  <si>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</si>
  <si>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</si>
  <si>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</si>
  <si>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</si>
  <si>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</si>
  <si>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</si>
  <si>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</si>
  <si>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</si>
  <si>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</si>
  <si>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</si>
  <si>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</si>
  <si>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</si>
  <si>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</si>
  <si>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</si>
  <si>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</si>
  <si>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</si>
  <si>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</si>
  <si>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</si>
  <si>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</si>
  <si>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</si>
  <si>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</si>
  <si>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</si>
  <si>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</si>
  <si>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</si>
  <si>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</si>
  <si>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</si>
  <si>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</si>
  <si>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</si>
  <si>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</si>
  <si>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</si>
  <si>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</si>
  <si>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</si>
  <si>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</si>
  <si>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</si>
  <si>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</si>
  <si>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</si>
  <si>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</si>
  <si>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</si>
  <si>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</si>
  <si>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</si>
  <si>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</si>
  <si>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</si>
  <si>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</si>
  <si>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</si>
  <si>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</si>
  <si>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</si>
  <si>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</si>
  <si>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</si>
  <si>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</si>
  <si>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</si>
  <si>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</si>
  <si>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</si>
  <si>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</si>
  <si>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</si>
  <si>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</si>
  <si>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</si>
  <si>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</si>
  <si>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</si>
  <si>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</si>
  <si>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</si>
  <si>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</si>
  <si>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</si>
  <si>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</si>
  <si>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</si>
  <si>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</si>
  <si>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</si>
  <si>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</si>
  <si>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</si>
  <si>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</si>
  <si>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</si>
  <si>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</si>
  <si>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</si>
  <si>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</si>
  <si>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</si>
  <si>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</si>
  <si>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</si>
  <si>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</si>
  <si>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</si>
  <si>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</si>
  <si>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</si>
  <si>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</si>
  <si>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</si>
  <si>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</si>
  <si>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</si>
  <si>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</si>
  <si>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</si>
  <si>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</si>
  <si>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</si>
  <si>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</si>
  <si>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</si>
  <si>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</si>
  <si>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</si>
  <si>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</si>
  <si>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</si>
  <si>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</si>
  <si>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</si>
  <si>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</si>
  <si>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</si>
  <si>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</si>
  <si>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</si>
  <si>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</si>
  <si>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</si>
  <si>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</si>
  <si>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</si>
  <si>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</si>
  <si>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</si>
  <si>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</si>
  <si>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</si>
  <si>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</si>
  <si>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</si>
  <si>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</si>
  <si>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</si>
  <si>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</si>
  <si>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</si>
  <si>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</si>
  <si>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</si>
  <si>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</si>
  <si>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</si>
  <si>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</si>
  <si>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</si>
  <si>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</si>
  <si>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</si>
  <si>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</si>
  <si>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</si>
  <si>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</si>
  <si>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</si>
  <si>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</si>
  <si>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</si>
  <si>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</si>
  <si>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</si>
  <si>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</si>
  <si>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</si>
  <si>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</si>
  <si>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</si>
  <si>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</si>
  <si>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</si>
  <si>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</si>
  <si>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</si>
  <si>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</si>
  <si>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</si>
  <si>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</si>
  <si>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</si>
  <si>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</si>
  <si>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</si>
  <si>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</si>
  <si>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</si>
  <si>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</si>
  <si>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</si>
  <si>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</si>
  <si>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</si>
  <si>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</si>
  <si>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</si>
  <si>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</si>
  <si>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</si>
  <si>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</si>
  <si>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</si>
  <si>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</si>
  <si>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</si>
  <si>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</si>
  <si>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</si>
  <si>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</si>
  <si>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</si>
  <si>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</si>
  <si>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</si>
  <si>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</si>
  <si>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</si>
  <si>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</si>
  <si>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</si>
  <si>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</si>
  <si>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</si>
  <si>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</si>
  <si>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</si>
  <si>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</si>
  <si>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</si>
  <si>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</si>
  <si>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</si>
  <si>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</si>
  <si>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</si>
  <si>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</si>
  <si>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</si>
  <si>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</si>
  <si>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</si>
  <si>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</si>
  <si>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</si>
  <si>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</si>
  <si>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</si>
  <si>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</si>
  <si>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</si>
  <si>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</si>
  <si>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</si>
  <si>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</si>
  <si>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</si>
  <si>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</si>
  <si>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</si>
  <si>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</si>
  <si>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</si>
  <si>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</si>
  <si>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</si>
  <si>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</si>
  <si>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</si>
  <si>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</si>
  <si>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</si>
  <si>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</si>
  <si>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</si>
  <si>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</si>
  <si>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</si>
  <si>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</si>
  <si>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</si>
  <si>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</si>
  <si>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</si>
  <si>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</si>
  <si>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</si>
  <si>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</si>
  <si>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</si>
  <si>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</si>
  <si>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</si>
  <si>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</si>
  <si>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</si>
  <si>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</si>
  <si>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</si>
  <si>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</si>
  <si>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</si>
  <si>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</si>
  <si>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</si>
  <si>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</si>
  <si>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</si>
  <si>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</si>
  <si>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</si>
  <si>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</si>
  <si>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</si>
  <si>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</si>
  <si>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</si>
  <si>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</si>
  <si>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</si>
  <si>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</si>
  <si>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</si>
  <si>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</si>
  <si>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</si>
  <si>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</si>
  <si>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</si>
  <si>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</si>
  <si>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</si>
  <si>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</si>
  <si>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</si>
  <si>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</si>
  <si>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</si>
  <si>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</si>
  <si>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</si>
  <si>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</si>
  <si>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</si>
  <si>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</si>
  <si>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</si>
  <si>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</si>
  <si>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</si>
  <si>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</si>
  <si>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</si>
  <si>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</si>
  <si>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</si>
  <si>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</si>
  <si>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</si>
  <si>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</si>
  <si>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</si>
  <si>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</si>
  <si>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</si>
  <si>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</si>
  <si>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</si>
  <si>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</si>
  <si>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</si>
  <si>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</si>
  <si>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</si>
  <si>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</si>
  <si>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</si>
  <si>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</si>
  <si>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</si>
  <si>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</si>
  <si>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</si>
  <si>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</si>
  <si>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</si>
  <si>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</si>
  <si>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</si>
  <si>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</si>
  <si>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</si>
  <si>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</si>
  <si>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</si>
  <si>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</si>
  <si>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</si>
  <si>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</si>
  <si>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</si>
  <si>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</si>
  <si>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</si>
  <si>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</si>
  <si>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</si>
  <si>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</si>
  <si>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</si>
  <si>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</si>
  <si>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</si>
  <si>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</si>
  <si>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</si>
  <si>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</si>
  <si>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</si>
  <si>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</si>
  <si>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</si>
  <si>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</si>
  <si>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</si>
  <si>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</si>
  <si>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</si>
  <si>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</si>
  <si>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</si>
  <si>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</si>
  <si>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</si>
  <si>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</si>
  <si>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</si>
  <si>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</si>
  <si>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</si>
  <si>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</si>
  <si>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</si>
  <si>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</si>
  <si>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</si>
  <si>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</si>
  <si>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</si>
  <si>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</si>
  <si>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</si>
  <si>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</si>
  <si>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</si>
  <si>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</si>
  <si>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</si>
  <si>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</si>
  <si>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</si>
  <si>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</si>
  <si>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</si>
  <si>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</si>
  <si>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</si>
  <si>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</si>
  <si>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</si>
  <si>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</si>
  <si>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</si>
  <si>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</si>
  <si>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</si>
  <si>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</si>
  <si>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</si>
  <si>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</si>
  <si>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</si>
  <si>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</si>
  <si>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</si>
  <si>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</si>
  <si>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</si>
  <si>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</si>
  <si>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</si>
  <si>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</si>
  <si>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</si>
  <si>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</si>
  <si>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</si>
  <si>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</si>
  <si>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</si>
  <si>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</si>
  <si>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</si>
  <si>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</si>
  <si>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</si>
  <si>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</si>
  <si>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</si>
  <si>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</si>
  <si>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</si>
  <si>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</si>
  <si>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</si>
  <si>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</si>
  <si>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</si>
  <si>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</si>
  <si>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</si>
  <si>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</si>
  <si>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</si>
  <si>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</si>
  <si>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</si>
  <si>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</si>
  <si>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</si>
  <si>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</si>
  <si>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</si>
  <si>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</si>
  <si>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</si>
  <si>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</si>
  <si>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</si>
  <si>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</si>
  <si>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</si>
  <si>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</si>
  <si>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</si>
  <si>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</si>
  <si>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</si>
  <si>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</si>
  <si>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</si>
  <si>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</si>
  <si>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</si>
  <si>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</si>
  <si>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</si>
  <si>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</si>
  <si>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</si>
  <si>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</si>
  <si>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</si>
  <si>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</si>
  <si>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</si>
  <si>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</si>
  <si>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</si>
  <si>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</si>
  <si>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</si>
  <si>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</si>
  <si>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</si>
  <si>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</si>
  <si>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</si>
  <si>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</si>
  <si>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</si>
  <si>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</si>
  <si>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</si>
  <si>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</si>
  <si>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</si>
  <si>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</si>
  <si>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</si>
  <si>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</si>
  <si>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</si>
  <si>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</si>
  <si>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</si>
  <si>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</si>
  <si>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</si>
  <si>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</si>
  <si>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</si>
  <si>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</si>
  <si>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</si>
  <si>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</si>
  <si>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</si>
  <si>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</si>
  <si>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</si>
  <si>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</si>
  <si>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</si>
  <si>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</si>
  <si>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</si>
  <si>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</si>
  <si>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</si>
  <si>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</si>
  <si>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</si>
  <si>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</si>
  <si>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</si>
  <si>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</si>
  <si>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</si>
  <si>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</si>
  <si>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</si>
  <si>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</si>
  <si>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</si>
  <si>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</si>
  <si>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</si>
  <si>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</si>
  <si>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</si>
  <si>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</si>
  <si>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</si>
  <si>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</si>
  <si>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</si>
  <si>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</si>
  <si>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</si>
  <si>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</si>
  <si>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</si>
  <si>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</si>
  <si>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</si>
  <si>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</si>
  <si>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</si>
  <si>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</si>
  <si>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</si>
  <si>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</si>
  <si>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</si>
  <si>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</si>
  <si>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</si>
  <si>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</si>
  <si>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</si>
  <si>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</si>
  <si>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</si>
  <si>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</si>
  <si>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</si>
  <si>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</si>
  <si>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</si>
  <si>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</si>
  <si>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</si>
  <si>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</si>
  <si>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</si>
  <si>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</si>
  <si>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</si>
  <si>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</si>
  <si>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</si>
  <si>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</si>
  <si>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</si>
  <si>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</si>
  <si>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</si>
  <si>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</si>
  <si>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</si>
  <si>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</si>
  <si>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</si>
  <si>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</si>
  <si>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</si>
  <si>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</si>
  <si>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</si>
  <si>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</si>
  <si>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</si>
  <si>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</si>
  <si>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</si>
  <si>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</si>
  <si>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</si>
  <si>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</si>
  <si>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</si>
  <si>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</si>
  <si>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</si>
  <si>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</si>
  <si>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</si>
  <si>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</si>
  <si>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</si>
  <si>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</si>
  <si>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</si>
  <si>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</si>
  <si>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</si>
  <si>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</si>
  <si>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</si>
  <si>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</si>
  <si>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</si>
  <si>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</si>
  <si>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</si>
  <si>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</si>
  <si>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</si>
  <si>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</si>
  <si>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</si>
  <si>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</si>
  <si>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</si>
  <si>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</si>
  <si>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</si>
  <si>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</si>
  <si>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</si>
  <si>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</si>
  <si>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</si>
  <si>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</si>
  <si>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</si>
  <si>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</si>
  <si>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</si>
  <si>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</si>
  <si>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</si>
  <si>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</si>
  <si>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</si>
  <si>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</si>
  <si>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</si>
  <si>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</si>
  <si>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</si>
  <si>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</si>
  <si>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</si>
  <si>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</si>
  <si>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</si>
  <si>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</si>
  <si>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</si>
  <si>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</si>
  <si>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</si>
  <si>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</si>
  <si>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</si>
  <si>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</si>
  <si>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</si>
  <si>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</si>
  <si>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</si>
  <si>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</si>
  <si>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</si>
  <si>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</si>
  <si>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</si>
  <si>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</si>
  <si>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</si>
  <si>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</si>
  <si>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</si>
  <si>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</si>
  <si>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</si>
  <si>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</si>
  <si>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</si>
  <si>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</si>
  <si>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</si>
  <si>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</si>
  <si>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</si>
  <si>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</si>
  <si>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</si>
  <si>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</si>
  <si>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</si>
  <si>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</si>
  <si>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</si>
  <si>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</si>
  <si>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</si>
  <si>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</si>
  <si>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</si>
  <si>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</si>
  <si>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</si>
  <si>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</si>
  <si>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</si>
  <si>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</si>
  <si>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</si>
  <si>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</si>
  <si>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</si>
  <si>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</si>
  <si>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</si>
  <si>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</si>
  <si>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</si>
  <si>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</si>
  <si>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</si>
  <si>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</si>
  <si>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</si>
  <si>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</si>
  <si>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</si>
  <si>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</si>
  <si>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</si>
  <si>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</si>
  <si>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</si>
  <si>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</si>
  <si>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</si>
  <si>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</si>
  <si>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</si>
  <si>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</si>
  <si>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</si>
  <si>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</si>
  <si>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</si>
  <si>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</si>
  <si>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</si>
  <si>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</si>
  <si>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</si>
  <si>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</si>
  <si>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</si>
  <si>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</si>
  <si>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</si>
  <si>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</si>
  <si>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</si>
  <si>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</si>
  <si>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</si>
  <si>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</si>
  <si>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</si>
  <si>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</si>
  <si>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</si>
  <si>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</si>
  <si>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</si>
  <si>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</si>
  <si>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</si>
  <si>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</si>
  <si>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</si>
  <si>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</si>
  <si>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</si>
  <si>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</si>
  <si>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</si>
  <si>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</si>
  <si>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</si>
  <si>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</si>
  <si>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</si>
  <si>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</si>
  <si>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</si>
  <si>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</si>
  <si>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</si>
  <si>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</si>
  <si>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</si>
  <si>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</si>
  <si>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</si>
  <si>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</si>
  <si>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</si>
  <si>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</si>
  <si>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</si>
  <si>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</si>
  <si>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</si>
  <si>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</si>
  <si>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</si>
  <si>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</si>
  <si>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</si>
  <si>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</si>
  <si>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</si>
  <si>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</si>
  <si>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</si>
  <si>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</si>
  <si>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</si>
  <si>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</si>
  <si>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</si>
  <si>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</si>
  <si>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</si>
  <si>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</si>
  <si>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</si>
  <si>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</si>
  <si>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</si>
  <si>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</si>
  <si>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</si>
  <si>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</si>
  <si>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</si>
  <si>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</si>
  <si>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</si>
  <si>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</si>
  <si>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</si>
  <si>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</si>
  <si>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</si>
  <si>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</si>
  <si>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</si>
  <si>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</si>
  <si>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</si>
  <si>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</si>
  <si>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</si>
  <si>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</si>
  <si>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</si>
  <si>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</si>
  <si>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</si>
  <si>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</si>
  <si>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</si>
  <si>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</si>
  <si>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</si>
  <si>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</si>
  <si>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</si>
  <si>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</si>
  <si>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</si>
  <si>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</si>
  <si>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</si>
  <si>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</si>
  <si>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</si>
  <si>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</si>
  <si>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</si>
  <si>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</si>
  <si>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</si>
  <si>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</si>
  <si>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</si>
  <si>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</si>
  <si>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</si>
  <si>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</si>
  <si>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</si>
  <si>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</si>
  <si>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</si>
  <si>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</si>
  <si>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</si>
  <si>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</si>
  <si>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</si>
  <si>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</si>
  <si>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</si>
  <si>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</si>
  <si>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</si>
  <si>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</si>
  <si>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</si>
  <si>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</si>
  <si>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</si>
  <si>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</si>
  <si>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</si>
  <si>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</si>
  <si>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</si>
  <si>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</si>
  <si>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</si>
  <si>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</si>
  <si>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</si>
  <si>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</si>
  <si>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</si>
  <si>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</si>
  <si>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</si>
  <si>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</si>
  <si>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</si>
  <si>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</si>
  <si>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</si>
  <si>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</si>
  <si>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</si>
  <si>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</si>
  <si>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</si>
  <si>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</si>
  <si>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</si>
  <si>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</si>
  <si>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</si>
  <si>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</si>
  <si>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</si>
  <si>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</si>
  <si>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</si>
  <si>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</si>
  <si>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</si>
  <si>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</si>
  <si>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</si>
  <si>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</si>
  <si>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</si>
  <si>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</si>
  <si>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</si>
  <si>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</si>
  <si>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</si>
  <si>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</si>
  <si>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</si>
  <si>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</si>
  <si>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</si>
  <si>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</si>
  <si>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</si>
  <si>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</si>
  <si>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</si>
  <si>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</si>
  <si>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</si>
  <si>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</si>
  <si>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</si>
  <si>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</si>
  <si>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</si>
  <si>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</si>
  <si>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</si>
  <si>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</si>
  <si>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</si>
  <si>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</si>
  <si>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</si>
  <si>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</si>
  <si>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</si>
  <si>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</si>
  <si>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</si>
  <si>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</si>
  <si>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</si>
  <si>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</si>
  <si>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</si>
  <si>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</si>
  <si>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</si>
  <si>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</si>
  <si>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</si>
  <si>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</si>
  <si>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</si>
  <si>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</si>
  <si>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</si>
  <si>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</si>
  <si>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</si>
  <si>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</si>
  <si>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</si>
  <si>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</si>
  <si>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</si>
  <si>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</si>
  <si>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</si>
  <si>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</si>
  <si>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</si>
  <si>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</si>
  <si>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</si>
  <si>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</si>
  <si>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</si>
  <si>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</si>
  <si>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</si>
  <si>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</si>
  <si>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</si>
  <si>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</si>
  <si>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</si>
  <si>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</si>
  <si>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</si>
  <si>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</si>
  <si>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</si>
  <si>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</si>
  <si>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</si>
  <si>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</si>
  <si>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</si>
  <si>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</si>
  <si>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</si>
  <si>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</si>
  <si>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</si>
  <si>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</si>
  <si>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</si>
  <si>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</si>
  <si>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</si>
  <si>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</si>
  <si>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</si>
  <si>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</si>
  <si>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</si>
  <si>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</si>
  <si>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</si>
  <si>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</si>
  <si>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</si>
  <si>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</si>
  <si>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</si>
  <si>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</si>
  <si>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</si>
  <si>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</si>
  <si>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</si>
  <si>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</si>
  <si>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</si>
  <si>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</si>
  <si>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</si>
  <si>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</si>
  <si>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</si>
  <si>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</si>
  <si>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</si>
  <si>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</si>
  <si>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</si>
  <si>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</si>
  <si>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</si>
  <si>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</si>
  <si>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</si>
  <si>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</si>
  <si>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</si>
  <si>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</si>
  <si>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</si>
  <si>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</si>
  <si>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</si>
  <si>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</si>
  <si>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</si>
  <si>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</si>
  <si>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</si>
  <si>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</si>
  <si>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</si>
  <si>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</si>
  <si>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</si>
  <si>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</si>
  <si>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</si>
  <si>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</si>
  <si>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</si>
  <si>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</si>
  <si>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</si>
  <si>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</si>
  <si>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</si>
  <si>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21:Ç</t>
  </si>
  <si>
    <t xml:space="preserve">Em carregamento </t>
  </si>
  <si>
    <t>Em carregamento - após desloca com equipe da escala para TRO</t>
  </si>
  <si>
    <t>TAG</t>
  </si>
  <si>
    <t>TAG2</t>
  </si>
  <si>
    <t xml:space="preserve">Trabalha em TAG2 </t>
  </si>
  <si>
    <t>MC as 10:54h/ Em intervalo das 11:40 as 23h</t>
  </si>
  <si>
    <t xml:space="preserve">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</si>
  <si>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</si>
  <si>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</si>
  <si>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</si>
  <si>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</si>
  <si>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</si>
  <si>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</si>
  <si>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</si>
  <si>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</si>
  <si>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</si>
  <si>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</si>
  <si>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Em inspeção para TCS</t>
  </si>
  <si>
    <t>MC1 as 05:54h/ licença as 05:57h/ em intervalo as 07:47h</t>
  </si>
  <si>
    <t>Em intervalo das 07:47h as 14:58h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</si>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</sst>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I67" activePane="bottomRight" state="frozen"/>
      <selection pane="bottomRight" activeCell="AK67" sqref="AK67:AQ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 t="s">
        <v>1261</v>
      </c>
      <c r="AS60" s="38"/>
      <c r="AT60" s="38"/>
      <c r="AU60" s="38"/>
      <c r="AV60" s="38"/>
      <c r="AW60" s="38"/>
      <c r="AX60" s="38"/>
      <c r="AY60" s="318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1262</v>
      </c>
      <c r="BK60" s="16" t="s">
        <v>1263</v>
      </c>
      <c r="BL60" s="15"/>
      <c r="BM60" s="14"/>
      <c r="BN60" s="14"/>
      <c r="BO60" s="164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4" t="str">
        <f t="shared" si="5"/>
        <v/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1266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/>
      <c r="AU61" s="38"/>
      <c r="AV61" s="38"/>
      <c r="AW61" s="38"/>
      <c r="AX61" s="38"/>
      <c r="AY61" s="318" t="str">
        <f>IF(D61="","*",IFERROR(IF(ISODD(COUNT(AS61:AX61)),"ERRO",SUM((AT61-AS61),(AV61-AU61),(AX61-AW61))),"ERRO"))</f>
        <v>ERRO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1267</v>
      </c>
      <c r="BK61" s="16" t="s">
        <v>1268</v>
      </c>
      <c r="BL61" s="15"/>
      <c r="BM61" s="14"/>
      <c r="BN61" s="14"/>
      <c r="BO61" s="164"/>
      <c r="BP61" s="16"/>
      <c r="BQ61" s="12" t="e">
        <f t="shared" si="2"/>
        <v>#VALUE!</v>
      </c>
      <c r="BR61" s="18" t="e">
        <f>IF(OR(B61="",F61=""),"*",AY61/P61)</f>
        <v>#VALUE!</v>
      </c>
      <c r="BS61" s="18">
        <f>IF(OR(B61="",F61=""),"*",BA61/Q61)</f>
        <v>0</v>
      </c>
      <c r="BT61" s="224" t="str">
        <f t="shared" si="5"/>
        <v/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1278</v>
      </c>
      <c r="BK64" s="16" t="s">
        <v>1279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1280</v>
      </c>
      <c r="BK65" s="16" t="s">
        <v>1281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1283</v>
      </c>
      <c r="X67" s="217" t="s">
        <v>952</v>
      </c>
      <c r="Y67" s="157" t="s">
        <v>951</v>
      </c>
      <c r="Z67" s="157"/>
      <c r="AA67" s="83" t="s">
        <v>1284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1277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1287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1288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1289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1291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1292</v>
      </c>
      <c r="W76" s="172" t="s">
        <v>1277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1293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1294</v>
      </c>
      <c r="W78" s="172" t="s">
        <v>1295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1296</v>
      </c>
      <c r="J82" s="216">
        <v>78</v>
      </c>
      <c r="K82" s="216">
        <v>334</v>
      </c>
      <c r="L82" s="83">
        <v>7.5</v>
      </c>
      <c r="M82" s="203" t="s">
        <v>1297</v>
      </c>
      <c r="N82" s="203" t="s">
        <v>1298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1299</v>
      </c>
      <c r="X82" s="217" t="s">
        <v>957</v>
      </c>
      <c r="Y82" s="157" t="s">
        <v>960</v>
      </c>
      <c r="Z82" s="157"/>
      <c r="AA82" s="83" t="s">
        <v>1300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1301</v>
      </c>
      <c r="W1" s="368"/>
      <c r="X1" s="368"/>
      <c r="Y1" s="103"/>
    </row>
    <row r="2" spans="1:25" s="100" customFormat="1" ht="11.25" customHeight="1">
      <c r="A2" s="104" t="s">
        <v>1302</v>
      </c>
      <c r="B2" s="104" t="s">
        <v>1303</v>
      </c>
      <c r="C2" s="104" t="s">
        <v>7</v>
      </c>
      <c r="D2" s="105" t="s">
        <v>1163</v>
      </c>
      <c r="E2" s="105" t="s">
        <v>1164</v>
      </c>
      <c r="F2" s="105" t="s">
        <v>1304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1305</v>
      </c>
      <c r="U2" s="107" t="s">
        <v>1166</v>
      </c>
      <c r="V2" s="102">
        <f ca="1">TODAY()-1</f>
        <v>46026</v>
      </c>
      <c r="W2" s="102">
        <f ca="1">V2-1</f>
        <v>46025</v>
      </c>
      <c r="X2" s="102">
        <f ca="1">W2-1</f>
        <v>46024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1723</v>
      </c>
      <c r="W8" s="111">
        <f ca="1">_xlfn.XLOOKUP(G8&amp;$W$2,BS_CONTROLE[CHAVE],BS_CONTROLE[Quantidade_11],"-")</f>
        <v>0</v>
      </c>
      <c r="X8" s="111">
        <f ca="1">_xlfn.XLOOKUP(G8&amp;$X$2,BS_CONTROLE[CHAVE],BS_CONTROLE[Quantidade_11],"-")</f>
        <v>1125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30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1723</v>
      </c>
      <c r="W20" s="111">
        <f ca="1">_xlfn.XLOOKUP(G20&amp;$W$2,BS_CONTROLE[CHAVE],BS_CONTROLE[Quantidade_11],"-")</f>
        <v>0</v>
      </c>
      <c r="X20" s="111">
        <f ca="1">_xlfn.XLOOKUP(G20&amp;$X$2,BS_CONTROLE[CHAVE],BS_CONTROLE[Quantidade_11],"-")</f>
        <v>1125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</v>
      </c>
      <c r="X21" s="111">
        <f ca="1">_xlfn.XLOOKUP(G21&amp;$X$2,BS_CONTROLE[CHAVE],BS_CONTROLE[Quantidade_11],"-")</f>
        <v>786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410</v>
      </c>
      <c r="W25" s="111">
        <f ca="1">_xlfn.XLOOKUP(G25&amp;$W$2,BS_CONTROLE[CHAVE],BS_CONTROLE[Quantidade_11],"-")</f>
        <v>770</v>
      </c>
      <c r="X25" s="111">
        <f ca="1">_xlfn.XLOOKUP(G25&amp;$X$2,BS_CONTROLE[CHAVE],BS_CONTROLE[Quantidade_11],"-")</f>
        <v>220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30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1723</v>
      </c>
      <c r="W39" s="111">
        <f ca="1">_xlfn.XLOOKUP(G39&amp;$W$2,BS_CONTROLE[CHAVE],BS_CONTROLE[Quantidade_11],"-")</f>
        <v>0</v>
      </c>
      <c r="X39" s="111">
        <f ca="1">_xlfn.XLOOKUP(G39&amp;$X$2,BS_CONTROLE[CHAVE],BS_CONTROLE[Quantidade_11],"-")</f>
        <v>1125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786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410</v>
      </c>
      <c r="W42" s="111">
        <f ca="1">_xlfn.XLOOKUP(G42&amp;$W$2,BS_CONTROLE[CHAVE],BS_CONTROLE[Quantidade_11],"-")</f>
        <v>770</v>
      </c>
      <c r="X42" s="111">
        <f ca="1">_xlfn.XLOOKUP(G42&amp;$X$2,BS_CONTROLE[CHAVE],BS_CONTROLE[Quantidade_11],"-")</f>
        <v>220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1723</v>
      </c>
      <c r="W49" s="111">
        <f ca="1">_xlfn.XLOOKUP(G49&amp;$W$2,BS_CONTROLE[CHAVE],BS_CONTROLE[Quantidade_11],"-")</f>
        <v>0</v>
      </c>
      <c r="X49" s="111">
        <f ca="1">_xlfn.XLOOKUP(G49&amp;$X$2,BS_CONTROLE[CHAVE],BS_CONTROLE[Quantidade_11],"-")</f>
        <v>1125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410</v>
      </c>
      <c r="W52" s="111">
        <f ca="1">_xlfn.XLOOKUP(G52&amp;$W$2,BS_CONTROLE[CHAVE],BS_CONTROLE[Quantidade_11],"-")</f>
        <v>770</v>
      </c>
      <c r="X52" s="111">
        <f ca="1">_xlfn.XLOOKUP(G52&amp;$X$2,BS_CONTROLE[CHAVE],BS_CONTROLE[Quantidade_11],"-")</f>
        <v>220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30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2200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1723</v>
      </c>
      <c r="W59" s="111">
        <f ca="1">_xlfn.XLOOKUP(G59&amp;$W$2,BS_CONTROLE[CHAVE],BS_CONTROLE[Quantidade_11],"-")</f>
        <v>0</v>
      </c>
      <c r="X59" s="111">
        <f ca="1">_xlfn.XLOOKUP(G59&amp;$X$2,BS_CONTROLE[CHAVE],BS_CONTROLE[Quantidade_11],"-")</f>
        <v>1125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</v>
      </c>
      <c r="X60" s="111">
        <f ca="1">_xlfn.XLOOKUP(G60&amp;$X$2,BS_CONTROLE[CHAVE],BS_CONTROLE[Quantidade_11],"-")</f>
        <v>786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410</v>
      </c>
      <c r="W63" s="111">
        <f ca="1">_xlfn.XLOOKUP(G63&amp;$W$2,BS_CONTROLE[CHAVE],BS_CONTROLE[Quantidade_11],"-")</f>
        <v>770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30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1723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1125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</v>
      </c>
      <c r="X76" s="111">
        <f ca="1">_xlfn.XLOOKUP(G76&amp;$X$2,BS_CONTROLE[CHAVE],BS_CONTROLE[Quantidade_11],"-")</f>
        <v>786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410</v>
      </c>
      <c r="W78" s="111">
        <f ca="1">_xlfn.XLOOKUP(G78&amp;$W$2,BS_CONTROLE[CHAVE],BS_CONTROLE[Quantidade_11],"-")</f>
        <v>770</v>
      </c>
      <c r="X78" s="111">
        <f ca="1">_xlfn.XLOOKUP(G78&amp;$X$2,BS_CONTROLE[CHAVE],BS_CONTROLE[Quantidade_11],"-")</f>
        <v>220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1306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1307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1308</v>
      </c>
      <c r="E3" s="321" t="s">
        <v>1309</v>
      </c>
      <c r="F3" s="321" t="s">
        <v>1310</v>
      </c>
      <c r="G3" s="321" t="s">
        <v>1311</v>
      </c>
      <c r="H3" s="321" t="s">
        <v>1312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1313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1314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1315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1316</v>
      </c>
      <c r="C4" s="326" t="s">
        <v>1317</v>
      </c>
      <c r="D4" s="326" t="s">
        <v>1318</v>
      </c>
      <c r="E4" s="326" t="s">
        <v>1319</v>
      </c>
      <c r="F4" s="326" t="s">
        <v>351</v>
      </c>
      <c r="G4" s="326" t="s">
        <v>1320</v>
      </c>
      <c r="H4" s="191"/>
    </row>
    <row r="5" spans="1:8" ht="43.5">
      <c r="A5" s="191"/>
      <c r="B5" s="327" t="s">
        <v>1321</v>
      </c>
      <c r="C5" s="327">
        <v>309525</v>
      </c>
      <c r="D5" s="327" t="s">
        <v>1322</v>
      </c>
      <c r="E5" s="327" t="s">
        <v>239</v>
      </c>
      <c r="F5" s="327" t="s">
        <v>1323</v>
      </c>
      <c r="G5" s="328">
        <v>46296</v>
      </c>
      <c r="H5" s="191"/>
    </row>
    <row r="6" spans="1:8" ht="43.5">
      <c r="A6" s="191"/>
      <c r="B6" s="327" t="s">
        <v>1324</v>
      </c>
      <c r="C6" s="327">
        <v>256875</v>
      </c>
      <c r="D6" s="327" t="s">
        <v>1325</v>
      </c>
      <c r="E6" s="327" t="s">
        <v>239</v>
      </c>
      <c r="F6" s="327" t="s">
        <v>1323</v>
      </c>
      <c r="G6" s="328">
        <v>46296</v>
      </c>
      <c r="H6" s="191"/>
    </row>
    <row r="7" spans="1:8" ht="43.5">
      <c r="A7" s="191"/>
      <c r="B7" s="327" t="s">
        <v>1326</v>
      </c>
      <c r="C7" s="327">
        <v>257278</v>
      </c>
      <c r="D7" s="327" t="s">
        <v>1327</v>
      </c>
      <c r="E7" s="327" t="s">
        <v>230</v>
      </c>
      <c r="F7" s="327" t="s">
        <v>1328</v>
      </c>
      <c r="G7" s="328">
        <v>46235</v>
      </c>
      <c r="H7" s="191"/>
    </row>
    <row r="8" spans="1:8" ht="43.5">
      <c r="A8" s="191"/>
      <c r="B8" s="327" t="s">
        <v>1329</v>
      </c>
      <c r="C8" s="327">
        <v>261794</v>
      </c>
      <c r="D8" s="327" t="s">
        <v>1330</v>
      </c>
      <c r="E8" s="327" t="s">
        <v>230</v>
      </c>
      <c r="F8" s="327" t="s">
        <v>1328</v>
      </c>
      <c r="G8" s="328">
        <v>46082</v>
      </c>
      <c r="H8" s="191"/>
    </row>
    <row r="9" spans="1:8" ht="43.5">
      <c r="A9" s="191"/>
      <c r="B9" s="327" t="s">
        <v>1331</v>
      </c>
      <c r="C9" s="327">
        <v>257033</v>
      </c>
      <c r="D9" s="327" t="s">
        <v>1332</v>
      </c>
      <c r="E9" s="327" t="s">
        <v>230</v>
      </c>
      <c r="F9" s="327" t="s">
        <v>538</v>
      </c>
      <c r="G9" s="327" t="s">
        <v>1333</v>
      </c>
      <c r="H9" s="191"/>
    </row>
    <row r="10" spans="1:8" ht="43.5">
      <c r="A10" s="191"/>
      <c r="B10" s="327" t="s">
        <v>1334</v>
      </c>
      <c r="C10" s="327">
        <v>396578</v>
      </c>
      <c r="D10" s="327" t="s">
        <v>1335</v>
      </c>
      <c r="E10" s="327" t="s">
        <v>230</v>
      </c>
      <c r="F10" s="327" t="s">
        <v>538</v>
      </c>
      <c r="G10" s="327" t="s">
        <v>1333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1336</v>
      </c>
      <c r="D5" s="373"/>
      <c r="E5" s="373"/>
      <c r="F5" s="373"/>
      <c r="G5" s="373"/>
      <c r="H5" s="373"/>
      <c r="I5" s="373"/>
      <c r="J5" s="374"/>
      <c r="K5" s="375" t="s">
        <v>1337</v>
      </c>
      <c r="L5" s="376"/>
      <c r="M5" s="376"/>
      <c r="N5" s="376"/>
      <c r="O5" s="377" t="s">
        <v>1338</v>
      </c>
      <c r="P5" s="378"/>
      <c r="Q5" s="379"/>
    </row>
    <row r="6" spans="1:17" s="93" customFormat="1" ht="15.75" customHeight="1">
      <c r="A6" s="87" t="s">
        <v>1304</v>
      </c>
      <c r="B6" s="94" t="s">
        <v>1303</v>
      </c>
      <c r="C6" s="95" t="s">
        <v>1163</v>
      </c>
      <c r="D6" s="96" t="s">
        <v>1164</v>
      </c>
      <c r="E6" s="95" t="s">
        <v>1339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1340</v>
      </c>
      <c r="M6" s="138" t="s">
        <v>30</v>
      </c>
      <c r="N6" s="139" t="s">
        <v>1158</v>
      </c>
      <c r="O6" s="245" t="s">
        <v>1201</v>
      </c>
      <c r="P6" s="156"/>
      <c r="Q6" s="192" t="s">
        <v>1341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0</v>
      </c>
      <c r="P62" s="90"/>
      <c r="Q62" s="144" t="str">
        <f>IF($A$2=1,IF(FN_MC!BJ60="","*",FN_MC!BJ60),IF(FN_MC!BK60="","*",FN_MC!BK60))</f>
        <v>Em carregamento - após desloca com equipe da escala para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1</v>
      </c>
      <c r="P63" s="90"/>
      <c r="Q63" s="144" t="str">
        <f>IF($A$2=1,IF(FN_MC!BJ61="","*",FN_MC!BJ61),IF(FN_MC!BK61="","*",FN_MC!BK61))</f>
        <v xml:space="preserve"> Em intervalo das 11:40 as 23h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1</v>
      </c>
      <c r="P66" s="90"/>
      <c r="Q66" s="144" t="str">
        <f>IF($A$2=1,IF(FN_MC!BJ64="","*",FN_MC!BJ64),IF(FN_MC!BK64="","*",FN_MC!BK64))</f>
        <v>Em inspeção para 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1</v>
      </c>
      <c r="P67" s="90"/>
      <c r="Q67" s="144" t="str">
        <f>IF($A$2=1,IF(FN_MC!BJ65="","*",FN_MC!BJ65),IF(FN_MC!BK65="","*",FN_MC!BK65))</f>
        <v>Em intervalo das 07:47h as 14:58h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1341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1342</v>
      </c>
      <c r="C2" s="95" t="s">
        <v>1148</v>
      </c>
      <c r="D2" s="95" t="s">
        <v>1150</v>
      </c>
      <c r="E2" s="95" t="s">
        <v>1343</v>
      </c>
      <c r="F2" s="95" t="s">
        <v>1344</v>
      </c>
      <c r="G2" s="95" t="s">
        <v>1345</v>
      </c>
      <c r="H2" s="95" t="s">
        <v>1346</v>
      </c>
      <c r="I2" s="95" t="s">
        <v>1347</v>
      </c>
      <c r="J2" s="95" t="s">
        <v>1348</v>
      </c>
      <c r="K2" s="130" t="s">
        <v>1349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2026-01-06T00:57:00Z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