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55" documentId="120_S{118792C3-22EF-5104-A093-F22BFE3913F3}" xr6:coauthVersionLast="47" xr6:coauthVersionMax="47" xr10:uidLastSave="{7F9EB3A9-C101-4F3A-9213-9E594E1DBD1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 s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 s="1"/>
  <c r="T93" i="1" a="1"/>
  <c r="T93" i="1" s="1"/>
  <c r="U93" i="1" a="1"/>
  <c r="U93" i="1" s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 s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C95" i="1" a="1"/>
  <c r="BC95" i="1" s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/>
  <c r="L92" i="15" s="1"/>
  <c r="R96" i="1"/>
  <c r="S96" i="1" a="1"/>
  <c r="S96" i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D96" i="1" a="1"/>
  <c r="BD96" i="1" s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 s="1"/>
  <c r="U98" i="1" a="1"/>
  <c r="U98" i="1"/>
  <c r="AI98" i="1"/>
  <c r="BB98" i="1" s="1"/>
  <c r="AJ98" i="1"/>
  <c r="AK98" i="1"/>
  <c r="K98" i="10" s="1"/>
  <c r="AL98" i="1"/>
  <c r="AO98" i="1"/>
  <c r="AP98" i="1"/>
  <c r="M98" i="10" s="1"/>
  <c r="AQ98" i="1"/>
  <c r="AY98" i="1"/>
  <c r="BC98" i="1" a="1"/>
  <c r="BC98" i="1" s="1"/>
  <c r="BE98" i="1" a="1"/>
  <c r="BE98" i="1" s="1"/>
  <c r="BR98" i="1"/>
  <c r="BS98" i="1"/>
  <c r="BT98" i="1"/>
  <c r="A99" i="1"/>
  <c r="C99" i="1"/>
  <c r="G99" i="1"/>
  <c r="M99" i="1" a="1"/>
  <c r="M99" i="1" s="1"/>
  <c r="AM99" i="1" s="1"/>
  <c r="N99" i="1" a="1"/>
  <c r="N99" i="1"/>
  <c r="L95" i="15" s="1"/>
  <c r="R99" i="1"/>
  <c r="S99" i="1" a="1"/>
  <c r="S99" i="1"/>
  <c r="T99" i="1" a="1"/>
  <c r="T99" i="1" s="1"/>
  <c r="U99" i="1" a="1"/>
  <c r="U99" i="1" s="1"/>
  <c r="AI99" i="1"/>
  <c r="AJ99" i="1"/>
  <c r="AK99" i="1"/>
  <c r="K99" i="10" s="1"/>
  <c r="AL99" i="1"/>
  <c r="AO99" i="1"/>
  <c r="AP99" i="1"/>
  <c r="M99" i="10" s="1"/>
  <c r="AQ99" i="1"/>
  <c r="AY99" i="1"/>
  <c r="BB99" i="1"/>
  <c r="BD99" i="1" a="1"/>
  <c r="BD99" i="1" s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AM104" i="1" s="1"/>
  <c r="N104" i="1" a="1"/>
  <c r="N104" i="1" s="1"/>
  <c r="R104" i="1"/>
  <c r="S104" i="1" a="1"/>
  <c r="S104" i="1" s="1"/>
  <c r="T104" i="1" a="1"/>
  <c r="T104" i="1" s="1"/>
  <c r="U104" i="1" a="1"/>
  <c r="U104" i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/>
  <c r="L101" i="15" s="1"/>
  <c r="R105" i="1"/>
  <c r="S105" i="1" a="1"/>
  <c r="S105" i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D105" i="1" a="1"/>
  <c r="BD105" i="1" s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M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/>
  <c r="L104" i="15" s="1"/>
  <c r="R108" i="1"/>
  <c r="S108" i="1" a="1"/>
  <c r="S108" i="1"/>
  <c r="T108" i="1" a="1"/>
  <c r="T108" i="1" s="1"/>
  <c r="U108" i="1" a="1"/>
  <c r="U108" i="1"/>
  <c r="AI108" i="1"/>
  <c r="AJ108" i="1"/>
  <c r="AK108" i="1"/>
  <c r="K108" i="10" s="1"/>
  <c r="AL108" i="1"/>
  <c r="AO108" i="1"/>
  <c r="AP108" i="1"/>
  <c r="M108" i="10" s="1"/>
  <c r="AQ108" i="1"/>
  <c r="AY108" i="1"/>
  <c r="BB108" i="1"/>
  <c r="BD108" i="1" a="1"/>
  <c r="BD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5" i="15" s="1"/>
  <c r="R109" i="1"/>
  <c r="S109" i="1" a="1"/>
  <c r="S109" i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AJ111" i="1"/>
  <c r="AK111" i="1"/>
  <c r="K111" i="10" s="1"/>
  <c r="AL111" i="1"/>
  <c r="AO111" i="1"/>
  <c r="AP111" i="1"/>
  <c r="M111" i="10" s="1"/>
  <c r="AQ111" i="1"/>
  <c r="AY111" i="1"/>
  <c r="BB111" i="1"/>
  <c r="BC111" i="1" a="1"/>
  <c r="BC111" i="1" s="1"/>
  <c r="BD111" i="1" a="1"/>
  <c r="BD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E112" i="1" a="1"/>
  <c r="BE112" i="1" s="1"/>
  <c r="BR112" i="1"/>
  <c r="BS112" i="1"/>
  <c r="BT112" i="1"/>
  <c r="A113" i="1"/>
  <c r="C113" i="1"/>
  <c r="G113" i="1"/>
  <c r="M113" i="1" a="1"/>
  <c r="M113" i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D113" i="1" a="1"/>
  <c r="BD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D114" i="1" a="1"/>
  <c r="BD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12" i="1" l="1" a="1"/>
  <c r="BD112" i="1" s="1"/>
  <c r="BC108" i="1" a="1"/>
  <c r="BC108" i="1" s="1"/>
  <c r="BD106" i="1" a="1"/>
  <c r="BD106" i="1" s="1"/>
  <c r="BD104" i="1" a="1"/>
  <c r="BD104" i="1" s="1"/>
  <c r="BD103" i="1" a="1"/>
  <c r="BD103" i="1" s="1"/>
  <c r="BD101" i="1" a="1"/>
  <c r="BD101" i="1" s="1"/>
  <c r="BD100" i="1" a="1"/>
  <c r="BD100" i="1" s="1"/>
  <c r="BD98" i="1" a="1"/>
  <c r="BD98" i="1" s="1"/>
  <c r="BD97" i="1" a="1"/>
  <c r="BD97" i="1" s="1"/>
  <c r="BD95" i="1" a="1"/>
  <c r="BD95" i="1" s="1"/>
  <c r="BD94" i="1" a="1"/>
  <c r="BD94" i="1" s="1"/>
  <c r="L102" i="15"/>
  <c r="AN106" i="1"/>
  <c r="L99" i="15"/>
  <c r="AN103" i="1"/>
  <c r="L96" i="15"/>
  <c r="AN100" i="1"/>
  <c r="L93" i="15"/>
  <c r="AN97" i="1"/>
  <c r="L90" i="15"/>
  <c r="AN94" i="1"/>
  <c r="L107" i="15"/>
  <c r="AN111" i="1"/>
  <c r="L100" i="15"/>
  <c r="AN104" i="1"/>
  <c r="L97" i="15"/>
  <c r="AN101" i="1"/>
  <c r="L94" i="15"/>
  <c r="AN98" i="1"/>
  <c r="L91" i="15"/>
  <c r="AN95" i="1"/>
  <c r="BE108" i="1" a="1"/>
  <c r="BE108" i="1" s="1"/>
  <c r="AN108" i="1"/>
  <c r="BC106" i="1" a="1"/>
  <c r="BC106" i="1" s="1"/>
  <c r="BC103" i="1" a="1"/>
  <c r="BC103" i="1" s="1"/>
  <c r="BC100" i="1" a="1"/>
  <c r="BC100" i="1" s="1"/>
  <c r="BC97" i="1" a="1"/>
  <c r="BC97" i="1" s="1"/>
  <c r="BC94" i="1" a="1"/>
  <c r="BC94" i="1" s="1"/>
  <c r="BD109" i="1" a="1"/>
  <c r="BD109" i="1" s="1"/>
  <c r="BC105" i="1" a="1"/>
  <c r="BC105" i="1" s="1"/>
  <c r="AN105" i="1"/>
  <c r="BC102" i="1" a="1"/>
  <c r="BC102" i="1" s="1"/>
  <c r="AN102" i="1"/>
  <c r="BC99" i="1" a="1"/>
  <c r="BC99" i="1" s="1"/>
  <c r="AN99" i="1"/>
  <c r="BC96" i="1" a="1"/>
  <c r="BC96" i="1" s="1"/>
  <c r="AN96" i="1"/>
  <c r="AN687" i="1"/>
  <c r="AN693" i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<sst xmlns="http://schemas.openxmlformats.org/spreadsheetml/2006/main" count="3286" uniqueCount="1153">
  <si>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</si>
  <si>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</si>
  <si>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</si>
  <si>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</si>
  <si>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</si>
  <si>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</si>
  <si>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</si>
  <si>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</si>
  <si>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</si>
  <si>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</si>
  <si>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</si>
  <si>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</si>
  <si>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</si>
  <si>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</si>
  <si>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</si>
  <si>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</si>
  <si>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</si>
  <si>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</si>
  <si>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</si>
  <si>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</si>
  <si>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</si>
  <si>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</si>
  <si>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</si>
  <si>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</si>
  <si>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</si>
  <si>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</si>
  <si>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</si>
  <si>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</si>
  <si>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</si>
  <si>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</si>
  <si>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</si>
  <si>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</si>
  <si>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</si>
  <si>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</si>
  <si>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</si>
  <si>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</si>
  <si>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</si>
  <si>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</si>
  <si>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</si>
  <si>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</si>
  <si>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</si>
  <si>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</si>
  <si>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</si>
  <si>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</si>
  <si>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</si>
  <si>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</si>
  <si>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</si>
  <si>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</si>
  <si>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</si>
  <si>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</si>
  <si>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</si>
  <si>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</si>
  <si>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</si>
  <si>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</si>
  <si>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</si>
  <si>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</si>
  <si>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</si>
  <si>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</si>
  <si>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</si>
  <si>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</si>
  <si>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</si>
  <si>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</si>
  <si>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</si>
  <si>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</si>
  <si>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</si>
  <si>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</si>
  <si>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</si>
  <si>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</si>
  <si>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</si>
  <si>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</si>
  <si>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</si>
  <si>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</si>
  <si>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</si>
  <si>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</si>
  <si>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</si>
  <si>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</si>
  <si>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</si>
  <si>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</si>
  <si>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</si>
  <si>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</si>
  <si>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</si>
  <si>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</si>
  <si>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</si>
  <si>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</si>
  <si>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</si>
  <si>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</si>
  <si>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</si>
  <si>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</si>
  <si>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</si>
  <si>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</si>
  <si>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</si>
  <si>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</si>
  <si>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</si>
  <si>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</si>
  <si>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</si>
  <si>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</si>
  <si>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</si>
  <si>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</si>
  <si>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</si>
  <si>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</si>
  <si>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</si>
  <si>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</si>
  <si>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</si>
  <si>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</si>
  <si>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</si>
  <si>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</si>
  <si>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</si>
  <si>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</si>
  <si>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</si>
  <si>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</si>
  <si>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</si>
  <si>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</si>
  <si>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</si>
  <si>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</si>
  <si>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</si>
  <si>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</si>
  <si>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</si>
  <si>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</si>
  <si>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</si>
  <si>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</si>
  <si>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</si>
  <si>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</si>
  <si>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</si>
  <si>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</si>
  <si>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</si>
  <si>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</si>
  <si>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</si>
  <si>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</si>
  <si>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</si>
  <si>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</si>
  <si>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</si>
  <si>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</si>
  <si>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</si>
  <si>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</si>
  <si>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</si>
  <si>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</si>
  <si>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</si>
  <si>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</si>
  <si>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</si>
  <si>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</si>
  <si>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</si>
  <si>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</si>
  <si>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</si>
  <si>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</si>
  <si>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</si>
  <si>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</si>
  <si>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</si>
  <si>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</si>
  <si>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</si>
  <si>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</si>
  <si>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</si>
  <si>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</si>
  <si>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</si>
  <si>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</si>
  <si>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</si>
  <si>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</si>
  <si>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</si>
  <si>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</si>
  <si>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</si>
  <si>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</si>
  <si>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</si>
  <si>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</si>
  <si>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</si>
  <si>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</si>
  <si>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</si>
  <si>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</si>
  <si>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</si>
  <si>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</si>
  <si>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</si>
  <si>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</si>
  <si>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</si>
  <si>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</si>
  <si>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</si>
  <si>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</si>
  <si>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</si>
  <si>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</si>
  <si>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</si>
  <si>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</si>
  <si>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</si>
  <si>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</si>
  <si>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</si>
  <si>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</si>
  <si>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</si>
  <si>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</si>
  <si>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</si>
  <si>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</si>
  <si>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</si>
  <si>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</si>
  <si>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</si>
  <si>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</si>
  <si>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</si>
  <si>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</si>
  <si>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</si>
  <si>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</si>
  <si>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</si>
  <si>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</si>
  <si>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</si>
  <si>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</si>
  <si>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</si>
  <si>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</si>
  <si>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</si>
  <si>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</si>
  <si>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</si>
  <si>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</si>
  <si>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</si>
  <si>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</si>
  <si>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</si>
  <si>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</si>
  <si>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</si>
  <si>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</si>
  <si>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</si>
  <si>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</si>
  <si>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</si>
  <si>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</si>
  <si>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</si>
  <si>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</si>
  <si>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</si>
  <si>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</si>
  <si>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</si>
  <si>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</si>
  <si>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</si>
  <si>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</si>
  <si>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</si>
  <si>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</si>
  <si>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</si>
  <si>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</si>
  <si>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</si>
  <si>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</si>
  <si>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</si>
  <si>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</si>
  <si>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</si>
  <si>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</si>
  <si>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</si>
  <si>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</si>
  <si>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</si>
  <si>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</si>
  <si>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</si>
  <si>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</si>
  <si>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</si>
  <si>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</si>
  <si>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</si>
  <si>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</si>
  <si>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</si>
  <si>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</si>
  <si>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</si>
  <si>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</si>
  <si>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</si>
  <si>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</si>
  <si>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</si>
  <si>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</si>
  <si>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</si>
  <si>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</si>
  <si>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</si>
  <si>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</si>
  <si>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</si>
  <si>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</si>
  <si>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</si>
  <si>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</si>
  <si>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</si>
  <si>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</si>
  <si>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</si>
  <si>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</si>
  <si>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</si>
  <si>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</si>
  <si>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</si>
  <si>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</si>
  <si>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</si>
  <si>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</si>
  <si>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</si>
  <si>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</si>
  <si>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</si>
  <si>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</si>
  <si>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</si>
  <si>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</si>
  <si>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</si>
  <si>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</si>
  <si>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</si>
  <si>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</si>
  <si>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</si>
  <si>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</si>
  <si>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</si>
  <si>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</si>
  <si>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</si>
  <si>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</si>
  <si>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</si>
  <si>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</si>
  <si>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</si>
  <si>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</si>
  <si>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</si>
  <si>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</si>
  <si>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</si>
  <si>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</si>
  <si>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</si>
  <si>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</si>
  <si>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</si>
  <si>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</si>
  <si>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</si>
  <si>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</si>
  <si>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</si>
  <si>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</si>
  <si>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</si>
  <si>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</si>
  <si>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</si>
  <si>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</si>
  <si>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</si>
  <si>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</si>
  <si>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</si>
  <si>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</si>
  <si>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</si>
  <si>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</si>
  <si>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</si>
  <si>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</si>
  <si>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</si>
  <si>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</si>
  <si>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</si>
  <si>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</si>
  <si>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</si>
  <si>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</si>
  <si>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</si>
  <si>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</si>
  <si>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</si>
  <si>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</si>
  <si>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</si>
  <si>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</si>
  <si>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</si>
  <si>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</si>
  <si>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</si>
  <si>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</si>
  <si>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</si>
  <si>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</si>
  <si>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</si>
  <si>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</si>
  <si>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</si>
  <si>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</si>
  <si>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</si>
  <si>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</si>
  <si>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</si>
  <si>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</si>
  <si>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</si>
  <si>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</si>
  <si>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</si>
  <si>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</si>
  <si>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</si>
  <si>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</si>
  <si>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</si>
  <si>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</si>
  <si>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</si>
  <si>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</si>
  <si>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</si>
  <si>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</si>
  <si>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</si>
  <si>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</si>
  <si>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</si>
  <si>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</si>
  <si>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</si>
  <si>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</si>
  <si>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</si>
  <si>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</si>
  <si>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</si>
  <si>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</si>
  <si>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</si>
  <si>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</si>
  <si>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</si>
  <si>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</si>
  <si>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</si>
  <si>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</si>
  <si>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</si>
  <si>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</si>
  <si>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</si>
  <si>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</si>
  <si>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</si>
  <si>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</si>
  <si>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</si>
  <si>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</si>
  <si>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</si>
  <si>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</si>
  <si>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</si>
  <si>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</si>
  <si>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</si>
  <si>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</si>
  <si>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</si>
  <si>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</si>
  <si>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</si>
  <si>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</si>
  <si>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</si>
  <si>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</si>
  <si>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</si>
  <si>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</si>
  <si>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</si>
  <si>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</si>
  <si>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</si>
  <si>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</si>
  <si>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</si>
  <si>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</si>
  <si>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</si>
  <si>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</si>
  <si>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</si>
  <si>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</si>
  <si>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</si>
  <si>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</si>
  <si>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</si>
  <si>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</si>
  <si>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</si>
  <si>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</si>
  <si>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</si>
  <si>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</si>
  <si>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</si>
  <si>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</si>
  <si>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</si>
  <si>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</si>
  <si>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</si>
  <si>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</si>
  <si>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</si>
  <si>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</si>
  <si>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</si>
  <si>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</si>
  <si>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</si>
  <si>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</si>
  <si>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</si>
  <si>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</si>
  <si>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</si>
  <si>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</si>
  <si>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</si>
  <si>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</si>
  <si>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</si>
  <si>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</si>
  <si>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</si>
  <si>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</si>
  <si>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</si>
  <si>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</si>
  <si>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</si>
  <si>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</si>
  <si>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</si>
  <si>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</si>
  <si>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</si>
  <si>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</si>
  <si>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</si>
  <si>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</si>
  <si>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</si>
  <si>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</si>
  <si>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</si>
  <si>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</si>
  <si>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</si>
  <si>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</si>
  <si>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</si>
  <si>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</si>
  <si>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</si>
  <si>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</si>
  <si>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</si>
  <si>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</si>
  <si>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</si>
  <si>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</si>
  <si>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</si>
  <si>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</si>
  <si>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</si>
  <si>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</si>
  <si>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</si>
  <si>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</si>
  <si>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</si>
  <si>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</si>
  <si>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</si>
  <si>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</si>
  <si>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</si>
  <si>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</si>
  <si>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</si>
  <si>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</si>
  <si>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</si>
  <si>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</si>
  <si>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</si>
  <si>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</si>
  <si>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</si>
  <si>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</si>
  <si>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</si>
  <si>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</si>
  <si>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</si>
  <si>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</si>
  <si>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</si>
  <si>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</si>
  <si>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</si>
  <si>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</si>
  <si>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</si>
  <si>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</si>
  <si>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</si>
  <si>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</si>
  <si>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</si>
  <si>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</si>
  <si>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</si>
  <si>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</si>
  <si>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</si>
  <si>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</si>
  <si>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</si>
  <si>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</si>
  <si>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</si>
  <si>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</si>
  <si>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</si>
  <si>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</si>
  <si>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</si>
  <si>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</si>
  <si>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</si>
  <si>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</si>
  <si>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</si>
  <si>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</si>
  <si>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</si>
  <si>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</si>
  <si>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</si>
  <si>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</si>
  <si>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</si>
  <si>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</si>
  <si>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</si>
  <si>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</si>
  <si>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</si>
  <si>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</si>
  <si>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</si>
  <si>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</si>
  <si>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</si>
  <si>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</si>
  <si>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</si>
  <si>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</si>
  <si>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</si>
  <si>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</si>
  <si>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</si>
  <si>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</si>
  <si>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</si>
  <si>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</si>
  <si>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</si>
  <si>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</si>
  <si>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</si>
  <si>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</si>
  <si>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</si>
  <si>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</si>
  <si>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</si>
  <si>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</si>
  <si>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</si>
  <si>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</si>
  <si>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</si>
  <si>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</si>
  <si>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</si>
  <si>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</si>
  <si>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</si>
  <si>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</si>
  <si>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</si>
  <si>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</si>
  <si>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</si>
  <si>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</si>
  <si>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</si>
  <si>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</si>
  <si>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</si>
  <si>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</si>
  <si>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</si>
  <si>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</si>
  <si>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</si>
  <si>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</si>
  <si>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</si>
  <si>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</si>
  <si>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</si>
  <si>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</si>
  <si>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</si>
  <si>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</si>
  <si>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</si>
  <si>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</si>
  <si>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</si>
  <si>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</si>
  <si>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</si>
  <si>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</si>
  <si>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</si>
  <si>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</si>
  <si>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</si>
  <si>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</si>
  <si>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</si>
  <si>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</si>
  <si>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</si>
  <si>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</si>
  <si>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</si>
  <si>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</si>
  <si>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</si>
  <si>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</si>
  <si>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</si>
  <si>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</si>
  <si>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</si>
  <si>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</si>
  <si>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</si>
  <si>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</si>
  <si>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</si>
  <si>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</si>
  <si>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</si>
  <si>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</si>
  <si>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</si>
  <si>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</si>
  <si>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</si>
  <si>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</si>
  <si>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</si>
  <si>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</si>
  <si>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</si>
  <si>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</si>
  <si>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</si>
  <si>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</si>
  <si>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</si>
  <si>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</si>
  <si>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</si>
  <si>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</si>
  <si>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</si>
  <si>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</si>
  <si>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</si>
  <si>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</si>
  <si>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</si>
  <si>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</si>
  <si>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</si>
  <si>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</si>
  <si>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</si>
  <si>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</si>
  <si>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</si>
  <si>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</si>
  <si>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</si>
  <si>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</si>
  <si>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</si>
  <si>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</si>
  <si>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</si>
  <si>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</si>
  <si>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</si>
  <si>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</si>
  <si>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</si>
  <si>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</si>
  <si>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</si>
  <si>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</si>
  <si>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</si>
  <si>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</si>
  <si>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</si>
  <si>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</si>
  <si>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</si>
  <si>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</si>
  <si>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</si>
  <si>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</si>
  <si>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</si>
  <si>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</si>
  <si>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</si>
  <si>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</si>
  <si>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</si>
  <si>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</si>
  <si>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</si>
  <si>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</si>
  <si>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</si>
  <si>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</si>
  <si>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</si>
  <si>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</si>
  <si>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</si>
  <si>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</si>
  <si>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</si>
  <si>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</si>
  <si>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</si>
  <si>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</si>
  <si>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</si>
  <si>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</si>
  <si>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</si>
  <si>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</si>
  <si>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</si>
  <si>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</si>
  <si>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</si>
  <si>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</si>
  <si>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</si>
  <si>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</si>
  <si>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</si>
  <si>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</si>
  <si>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</si>
  <si>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</si>
  <si>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</si>
  <si>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</si>
  <si>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</si>
  <si>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</si>
  <si>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</si>
  <si>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</si>
  <si>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</si>
  <si>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</si>
  <si>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</si>
  <si>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</si>
  <si>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</si>
  <si>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</si>
  <si>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</si>
  <si>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</si>
  <si>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</si>
  <si>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</si>
  <si>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</si>
  <si>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</si>
  <si>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</si>
  <si>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</si>
  <si>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</si>
  <si>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</si>
  <si>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</si>
  <si>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</si>
  <si>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</si>
  <si>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</si>
  <si>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</si>
  <si>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</si>
  <si>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</si>
  <si>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</si>
  <si>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</si>
  <si>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</si>
  <si>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</si>
  <si>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</si>
  <si>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</si>
  <si>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</si>
  <si>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</si>
  <si>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</si>
  <si>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</si>
  <si>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</si>
  <si>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</si>
  <si>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</si>
  <si>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</si>
  <si>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</si>
  <si>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</si>
  <si>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</si>
  <si>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</si>
  <si>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</si>
  <si>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</si>
  <si>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</si>
  <si>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</si>
  <si>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</si>
  <si>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</si>
  <si>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</si>
  <si>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</si>
  <si>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</si>
  <si>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</si>
  <si>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</si>
  <si>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</si>
  <si>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</si>
  <si>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</si>
  <si>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</si>
  <si>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</si>
  <si>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</si>
  <si>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</si>
  <si>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</si>
  <si>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</si>
  <si>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</si>
  <si>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</si>
  <si>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</si>
  <si>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</si>
  <si>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</si>
  <si>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</si>
  <si>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</si>
  <si>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</si>
  <si>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</si>
  <si>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</si>
  <si>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</si>
  <si>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</si>
  <si>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</si>
  <si>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</si>
  <si>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</si>
  <si>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</si>
  <si>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</si>
  <si>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</si>
  <si>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</si>
  <si>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</si>
  <si>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</si>
  <si>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</si>
  <si>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</si>
  <si>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</si>
  <si>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</si>
  <si>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</si>
  <si>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</si>
  <si>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</si>
  <si>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</si>
  <si>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</si>
  <si>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</si>
  <si>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</si>
  <si>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</si>
  <si>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</si>
  <si>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</si>
  <si>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</si>
  <si>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</si>
  <si>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</si>
  <si>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</si>
  <si>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</si>
  <si>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</si>
  <si>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</si>
  <si>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</si>
  <si>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</si>
  <si>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</si>
  <si>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</si>
  <si>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</si>
  <si>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</si>
  <si>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</si>
  <si>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</si>
  <si>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</si>
  <si>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</si>
  <si>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</si>
  <si>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</si>
  <si>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</si>
  <si>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</si>
  <si>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</si>
  <si>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</si>
  <si>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</si>
  <si>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</si>
  <si>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</si>
  <si>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</si>
  <si>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</si>
  <si>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</si>
  <si>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</si>
  <si>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</si>
  <si>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</si>
  <si>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</si>
  <si>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</si>
  <si>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</si>
  <si>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</si>
  <si>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</si>
  <si>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</si>
  <si>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</si>
  <si>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</si>
  <si>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</si>
  <si>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</si>
  <si>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</si>
  <si>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</si>
  <si>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</si>
  <si>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</si>
  <si>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</si>
  <si>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</si>
  <si>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</si>
  <si>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</si>
  <si>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</si>
  <si>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</si>
  <si>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</si>
  <si>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</si>
  <si>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</si>
  <si>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</si>
  <si>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</si>
  <si>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</si>
  <si>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</si>
  <si>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</si>
  <si>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</si>
  <si>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</si>
  <si>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</si>
  <si>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</si>
  <si>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</si>
  <si>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</si>
  <si>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</si>
  <si>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</si>
  <si>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</si>
  <si>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</si>
  <si>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</si>
  <si>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</si>
  <si>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</si>
  <si>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</si>
  <si>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</si>
  <si>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</si>
  <si>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</si>
  <si>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</si>
  <si>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</si>
  <si>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</si>
  <si>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</si>
  <si>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</si>
  <si>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</si>
  <si>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</si>
  <si>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</si>
  <si>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</si>
  <si>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</si>
  <si>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</si>
  <si>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</si>
  <si>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</si>
  <si>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</si>
  <si>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</si>
  <si>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</si>
  <si>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</si>
  <si>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</si>
  <si>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</si>
  <si>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</si>
  <si>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</si>
  <si>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</si>
  <si>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</si>
  <si>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</si>
  <si>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</si>
  <si>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</si>
  <si>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</si>
  <si>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</si>
  <si>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</si>
  <si>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</si>
  <si>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</si>
  <si>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</si>
  <si>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</si>
  <si>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</si>
  <si>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</si>
  <si>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</si>
  <si>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</si>
  <si>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</si>
  <si>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</si>
  <si>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</si>
  <si>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</si>
  <si>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</si>
  <si>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</si>
  <si>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</si>
  <si>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</si>
  <si>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</si>
  <si>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</si>
  <si>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</si>
  <si>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</si>
  <si>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</si>
  <si>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</si>
  <si>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</si>
  <si>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</si>
  <si>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</si>
  <si>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</si>
  <si>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</si>
  <si>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</si>
  <si>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</si>
  <si>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</si>
  <si>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</si>
  <si>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</si>
  <si>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</si>
  <si>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</si>
  <si>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</si>
  <si>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</si>
  <si>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</si>
  <si>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</si>
  <si>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</si>
  <si>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</si>
  <si>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</si>
  <si>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</si>
  <si>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</si>
  <si>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</si>
  <si>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</si>
  <si>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</si>
  <si>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</si>
  <si>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</si>
  <si>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</si>
  <si>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</si>
  <si>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</si>
  <si>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</si>
  <si>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</si>
  <si>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</si>
  <si>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</si>
  <si>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</si>
  <si>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</si>
  <si>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</si>
  <si>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</si>
  <si>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</si>
  <si>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</si>
  <si>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</si>
  <si>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</si>
  <si>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</si>
  <si>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</si>
  <si>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</si>
  <si>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</si>
  <si>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</si>
  <si>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</si>
  <si>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</si>
  <si>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</si>
  <si>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</si>
  <si>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</si>
  <si>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</si>
  <si>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</si>
  <si>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</si>
  <si>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</si>
  <si>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</si>
  <si>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</si>
  <si>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</si>
  <si>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</si>
  <si>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</si>
  <si>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</si>
  <si>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</si>
  <si>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</si>
  <si>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</si>
  <si>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</si>
  <si>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</si>
  <si>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</si>
  <si>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</si>
  <si>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</si>
  <si>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</si>
  <si>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</si>
  <si>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</si>
  <si>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</si>
  <si>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</si>
  <si>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</si>
  <si>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</si>
  <si>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</si>
  <si>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</si>
  <si>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</si>
  <si>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</si>
  <si>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</si>
  <si>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</si>
  <si>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</si>
  <si>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</si>
  <si>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</si>
  <si>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</si>
  <si>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</si>
  <si>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</si>
  <si>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</si>
  <si>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</si>
  <si>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</si>
  <si>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</si>
  <si>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</si>
  <si>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</si>
  <si>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</si>
  <si>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</si>
  <si>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</si>
  <si>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</si>
  <si>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</si>
  <si>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</si>
  <si>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</si>
  <si>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</si>
  <si>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</si>
  <si>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</si>
  <si>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</si>
  <si>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</si>
  <si>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</si>
  <si>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</si>
  <si>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</si>
  <si>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</si>
  <si>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</si>
  <si>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</si>
  <si>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</si>
  <si>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</si>
  <si>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</si>
  <si>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</si>
  <si>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</si>
  <si>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</si>
  <si>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</si>
  <si>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</si>
  <si>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</si>
  <si>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</si>
  <si>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</si>
  <si>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</si>
  <si>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</si>
  <si>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</si>
  <si>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</si>
  <si>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</si>
  <si>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</si>
  <si>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</si>
  <si>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</si>
  <si>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</si>
  <si>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</si>
  <si>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</si>
  <si>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</si>
  <si>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</si>
  <si>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</si>
  <si>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</si>
  <si>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</si>
  <si>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</si>
  <si>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</si>
  <si>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</si>
  <si>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</si>
  <si>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</si>
  <si>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</si>
  <si>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</si>
  <si>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</si>
  <si>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</si>
  <si>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</si>
  <si>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</si>
  <si>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</si>
  <si>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</si>
  <si>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</si>
  <si>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</si>
  <si>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</si>
  <si>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</si>
  <si>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</si>
  <si>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</si>
  <si>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</si>
  <si>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</si>
  <si>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</si>
  <si>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</si>
  <si>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</si>
  <si>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</si>
  <si>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</si>
  <si>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</si>
  <si>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 xml:space="preserve">MC1 09h58 / 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</si>
  <si>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</si>
  <si>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</si>
  <si>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</si>
  <si>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</si>
  <si>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</si>
  <si>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</si>
  <si>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</si>
  <si>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</si>
  <si>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</si>
  <si>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</si>
  <si>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Aguardando solicitar MC1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</si>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</sst>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3" activePane="topRight" state="frozen"/>
      <selection pane="topRight" activeCell="J46" sqref="J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/>
      <c r="BI35" s="17"/>
      <c r="BJ35" s="17" t="s">
        <v>1071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>
        <v>1</v>
      </c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>
        <v>0</v>
      </c>
      <c r="BI39" s="17"/>
      <c r="BJ39" s="17" t="s">
        <v>1078</v>
      </c>
      <c r="BK39" s="18" t="s">
        <v>1078</v>
      </c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1079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1080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1080</v>
      </c>
      <c r="BG40" s="16"/>
      <c r="BH40" s="17">
        <v>1</v>
      </c>
      <c r="BI40" s="17"/>
      <c r="BJ40" s="17" t="s">
        <v>1081</v>
      </c>
      <c r="BK40" s="18"/>
      <c r="BL40" s="16"/>
      <c r="BM40" s="130"/>
      <c r="BN40" s="130"/>
      <c r="BO40" s="130"/>
      <c r="BP40" s="18"/>
      <c r="BQ40" s="12" t="str">
        <f t="shared" si="3"/>
        <v>Produção</v>
      </c>
      <c r="BR40" s="19">
        <f t="shared" si="4"/>
        <v>0.99999999999999978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EXPANSÃO TURMA 1</v>
      </c>
      <c r="B45" s="102"/>
      <c r="C45" s="135" t="str">
        <f>IF(BS_CONTROLE[[#This Row],[DATA]]="","",WEEKNUM(BS_CONTROLE[[#This Row],[DATA]]))</f>
        <v/>
      </c>
      <c r="D45" s="104" t="s">
        <v>569</v>
      </c>
      <c r="E45" s="159"/>
      <c r="F45" s="126" t="s">
        <v>629</v>
      </c>
      <c r="G45" s="142" t="str">
        <f>IF(D45="","*",VLOOKUP(F45,BS_ATIVIDADE[],3,FALSE))</f>
        <v>EXPANSÃO</v>
      </c>
      <c r="H45" s="106" t="s">
        <v>568</v>
      </c>
      <c r="I45" s="106" t="s">
        <v>568</v>
      </c>
      <c r="J45" s="105">
        <v>70</v>
      </c>
      <c r="K45" s="105">
        <v>113.5</v>
      </c>
      <c r="L45" s="105" t="s">
        <v>568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5" s="106">
        <v>0.375</v>
      </c>
      <c r="P45" s="106">
        <v>8.3333333333333329E-2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5" t="s">
        <v>1033</v>
      </c>
      <c r="W45" s="151" t="s">
        <v>1030</v>
      </c>
      <c r="X45" s="104" t="s">
        <v>396</v>
      </c>
      <c r="Y45" s="129"/>
      <c r="Z45" s="104"/>
      <c r="AA45" s="105" t="s">
        <v>568</v>
      </c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EXPANSÃO - SOLDA</v>
      </c>
      <c r="AJ45" s="9" t="str">
        <f>IF(BS_CONTROLE[[#This Row],[Atividade]]=0, "-", BS_CONTROLE[[#This Row],[Atividade]])</f>
        <v>EXPANSÃO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ZLI-ZCD</v>
      </c>
      <c r="AN45" s="105" t="str">
        <f>IF(BS_CONTROLE[[#This Row],[SB]]=0, "-", BS_CONTROLE[[#This Row],[SB]])</f>
        <v>111ZCD</v>
      </c>
      <c r="AO45" s="105">
        <f>IF(BS_CONTROLE[[#This Row],[SUB]]=0, "-", BS_CONTROLE[[#This Row],[SUB]])</f>
        <v>70</v>
      </c>
      <c r="AP45" s="105">
        <f>BS_CONTROLE[[#This Row],[KM - Inicio]]</f>
        <v>113.5</v>
      </c>
      <c r="AQ45" s="105">
        <f>BS_CONTROLE[[#This Row],[KM - Inicio]]</f>
        <v>113.5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</v>
      </c>
      <c r="B46" s="102"/>
      <c r="C46" s="135" t="str">
        <f>IF(BS_CONTROLE[[#This Row],[DATA]]="","",WEEKNUM(BS_CONTROLE[[#This Row],[DATA]]))</f>
        <v/>
      </c>
      <c r="D46" s="104" t="s">
        <v>569</v>
      </c>
      <c r="E46" s="159">
        <v>40</v>
      </c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110.35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6" s="106"/>
      <c r="P46" s="106"/>
      <c r="Q46" s="105"/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>
        <f>IF(BS_CONTROLE[[#This Row],[SB]]=0, "-", BS_CONTROLE[[#This Row],[SB]])</f>
        <v>109111</v>
      </c>
      <c r="AO46" s="105">
        <f>IF(BS_CONTROLE[[#This Row],[SUB]]=0, "-", BS_CONTROLE[[#This Row],[SUB]])</f>
        <v>70</v>
      </c>
      <c r="AP46" s="105">
        <f>BS_CONTROLE[[#This Row],[KM - Inicio]]</f>
        <v>110.35</v>
      </c>
      <c r="AQ46" s="105">
        <f>BS_CONTROLE[[#This Row],[KM - Inicio]]</f>
        <v>110.35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1083</v>
      </c>
      <c r="C4" s="160" t="s">
        <v>1084</v>
      </c>
      <c r="D4" s="160" t="s">
        <v>1085</v>
      </c>
      <c r="E4" s="160" t="s">
        <v>1086</v>
      </c>
      <c r="F4" s="160" t="s">
        <v>4</v>
      </c>
      <c r="G4" s="160" t="s">
        <v>1087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1088</v>
      </c>
      <c r="C6" s="161">
        <v>407867</v>
      </c>
      <c r="D6" s="161" t="s">
        <v>1089</v>
      </c>
      <c r="E6" s="161" t="s">
        <v>799</v>
      </c>
      <c r="F6" s="161" t="s">
        <v>1090</v>
      </c>
      <c r="G6" s="162"/>
    </row>
    <row r="7" spans="2:7">
      <c r="B7" s="161" t="s">
        <v>1091</v>
      </c>
      <c r="C7" s="161">
        <v>293644</v>
      </c>
      <c r="D7" s="161" t="s">
        <v>1092</v>
      </c>
      <c r="E7" s="161" t="s">
        <v>799</v>
      </c>
      <c r="F7" s="161" t="s">
        <v>1090</v>
      </c>
      <c r="G7" s="162"/>
    </row>
    <row r="8" spans="2:7">
      <c r="B8" s="161" t="s">
        <v>1093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1094</v>
      </c>
      <c r="C9" s="161">
        <v>256790</v>
      </c>
      <c r="D9" s="161" t="s">
        <v>1095</v>
      </c>
      <c r="E9" s="161" t="s">
        <v>800</v>
      </c>
      <c r="F9" s="161" t="s">
        <v>1096</v>
      </c>
      <c r="G9" s="162">
        <v>46357</v>
      </c>
    </row>
    <row r="10" spans="2:7">
      <c r="B10" s="161" t="s">
        <v>1097</v>
      </c>
      <c r="C10" s="161">
        <v>265193</v>
      </c>
      <c r="D10" s="161" t="s">
        <v>1098</v>
      </c>
      <c r="E10" s="161" t="s">
        <v>801</v>
      </c>
      <c r="F10" s="161" t="s">
        <v>1099</v>
      </c>
      <c r="G10" s="161" t="s">
        <v>1100</v>
      </c>
    </row>
    <row r="11" spans="2:7">
      <c r="B11" s="161" t="s">
        <v>1101</v>
      </c>
      <c r="C11" s="161">
        <v>293716</v>
      </c>
      <c r="D11" s="161" t="s">
        <v>1102</v>
      </c>
      <c r="E11" s="161" t="s">
        <v>801</v>
      </c>
      <c r="F11" s="161" t="s">
        <v>1099</v>
      </c>
      <c r="G11" s="162">
        <v>46204</v>
      </c>
    </row>
    <row r="12" spans="2:7">
      <c r="B12" s="161" t="s">
        <v>1103</v>
      </c>
      <c r="C12" s="161">
        <v>257258</v>
      </c>
      <c r="D12" s="161" t="s">
        <v>1104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1105</v>
      </c>
      <c r="C13" s="161">
        <v>371147</v>
      </c>
      <c r="D13" s="161" t="s">
        <v>1106</v>
      </c>
      <c r="E13" s="161" t="s">
        <v>802</v>
      </c>
      <c r="F13" s="161" t="s">
        <v>128</v>
      </c>
      <c r="G13" s="161" t="s">
        <v>1100</v>
      </c>
    </row>
    <row r="14" spans="2:7">
      <c r="B14" s="161" t="s">
        <v>1107</v>
      </c>
      <c r="C14" s="161">
        <v>259230</v>
      </c>
      <c r="D14" s="161" t="s">
        <v>1108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1109</v>
      </c>
      <c r="C15" s="161">
        <v>370705</v>
      </c>
      <c r="D15" s="161"/>
      <c r="E15" s="161" t="s">
        <v>802</v>
      </c>
      <c r="F15" s="161" t="s">
        <v>128</v>
      </c>
      <c r="G15" s="161" t="s">
        <v>1100</v>
      </c>
    </row>
    <row r="16" spans="2:7">
      <c r="B16" s="161" t="s">
        <v>1110</v>
      </c>
      <c r="C16" s="161">
        <v>258542</v>
      </c>
      <c r="D16" s="161" t="s">
        <v>1111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1112</v>
      </c>
      <c r="C17" s="161">
        <v>257050</v>
      </c>
      <c r="D17" s="161" t="s">
        <v>1113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1115</v>
      </c>
      <c r="D4" s="163" t="s">
        <v>1116</v>
      </c>
      <c r="E4" s="163" t="s">
        <v>1117</v>
      </c>
      <c r="F4" s="160" t="s">
        <v>1118</v>
      </c>
      <c r="G4" s="163" t="s">
        <v>1119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1120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1121</v>
      </c>
      <c r="G7" s="167" t="s">
        <v>1122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1120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1120</v>
      </c>
      <c r="G9" s="167" t="s">
        <v>1123</v>
      </c>
    </row>
    <row r="10" spans="2:7" ht="19.5" customHeight="1">
      <c r="B10" s="167" t="s">
        <v>1124</v>
      </c>
      <c r="C10" s="167">
        <v>9038</v>
      </c>
      <c r="D10" s="168">
        <v>46049</v>
      </c>
      <c r="E10" s="167">
        <v>15098</v>
      </c>
      <c r="F10" s="169" t="s">
        <v>1125</v>
      </c>
      <c r="G10" s="167" t="s">
        <v>1126</v>
      </c>
    </row>
    <row r="11" spans="2:7" ht="19.5" customHeight="1">
      <c r="B11" s="167" t="s">
        <v>719</v>
      </c>
      <c r="C11" s="167" t="s">
        <v>1127</v>
      </c>
      <c r="D11" s="168">
        <v>46048</v>
      </c>
      <c r="E11" s="167">
        <v>11300</v>
      </c>
      <c r="F11" s="169" t="s">
        <v>1128</v>
      </c>
      <c r="G11" s="167" t="s">
        <v>1129</v>
      </c>
    </row>
    <row r="12" spans="2:7" ht="19.5" customHeight="1">
      <c r="B12" s="167" t="s">
        <v>719</v>
      </c>
      <c r="C12" s="167" t="s">
        <v>1130</v>
      </c>
      <c r="D12" s="168">
        <v>46048</v>
      </c>
      <c r="E12" s="167">
        <v>13300</v>
      </c>
      <c r="F12" s="169" t="s">
        <v>1128</v>
      </c>
      <c r="G12" s="167" t="s">
        <v>1131</v>
      </c>
    </row>
    <row r="13" spans="2:7" ht="19.5" customHeight="1">
      <c r="B13" s="167" t="s">
        <v>719</v>
      </c>
      <c r="C13" s="167" t="s">
        <v>1132</v>
      </c>
      <c r="D13" s="168">
        <v>46048</v>
      </c>
      <c r="E13" s="167">
        <v>10500</v>
      </c>
      <c r="F13" s="169" t="s">
        <v>1128</v>
      </c>
      <c r="G13" s="167"/>
    </row>
    <row r="14" spans="2:7" ht="19.5" customHeight="1">
      <c r="B14" s="167" t="s">
        <v>719</v>
      </c>
      <c r="C14" s="167" t="s">
        <v>1133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1134</v>
      </c>
      <c r="V1" s="216"/>
      <c r="W1" s="216"/>
    </row>
    <row r="2" spans="1:23" ht="15" customHeight="1">
      <c r="A2" s="87" t="s">
        <v>1135</v>
      </c>
      <c r="B2" s="87" t="s">
        <v>1136</v>
      </c>
      <c r="C2" s="87" t="s">
        <v>386</v>
      </c>
      <c r="D2" s="88" t="s">
        <v>967</v>
      </c>
      <c r="E2" s="88" t="s">
        <v>4</v>
      </c>
      <c r="F2" s="88" t="s">
        <v>1137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1138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EXPANSÃO TURMA 1</v>
      </c>
      <c r="H42" s="145" t="str">
        <f>IF(SP_SUL!F45="","*",SP_SUL!F45)</f>
        <v>EXPANSÃO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ZLI-ZCD</v>
      </c>
      <c r="L42" s="139" t="str">
        <f>IF(SP_SUL!N45="","*",SP_SUL!N45)</f>
        <v>111ZCD</v>
      </c>
      <c r="M42" s="140">
        <f>IF(SP_SUL!J45="","*",SP_SUL!J45)</f>
        <v>70</v>
      </c>
      <c r="N42" s="144">
        <f>IF(SP_SUL!K45="","*",SP_SUL!K45)</f>
        <v>113.5</v>
      </c>
      <c r="O42" s="144" t="str">
        <f>IF(SP_SUL!L45="","*",SP_SUL!L45)</f>
        <v>-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1 Nº DE SOLDA</v>
      </c>
      <c r="S42" s="145" t="str">
        <f>IF(SP_SUL!V45="","*",SP_SUL!V45)</f>
        <v>Elder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 t="str">
        <f>IF(SP_SUL!B46="","*",SP_SUL!B46)</f>
        <v>*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>
        <f>IF(SP_SUL!N46="","*",SP_SUL!N46)</f>
        <v>109111</v>
      </c>
      <c r="M43" s="140">
        <f>IF(SP_SUL!J46="","*",SP_SUL!J46)</f>
        <v>70</v>
      </c>
      <c r="N43" s="144">
        <f>IF(SP_SUL!K46="","*",SP_SUL!K46)</f>
        <v>110.35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1139</v>
      </c>
      <c r="D5" s="218"/>
      <c r="E5" s="218"/>
      <c r="F5" s="218"/>
      <c r="G5" s="218"/>
      <c r="H5" s="218"/>
      <c r="I5" s="218"/>
      <c r="J5" s="219"/>
      <c r="K5" s="220" t="s">
        <v>1140</v>
      </c>
      <c r="L5" s="221"/>
      <c r="M5" s="221"/>
      <c r="N5" s="221"/>
      <c r="O5" s="222" t="s">
        <v>1141</v>
      </c>
      <c r="P5" s="223"/>
    </row>
    <row r="6" spans="1:16" s="74" customFormat="1" ht="15" customHeight="1">
      <c r="A6" s="66" t="s">
        <v>1137</v>
      </c>
      <c r="B6" s="75" t="s">
        <v>1136</v>
      </c>
      <c r="C6" s="76" t="s">
        <v>967</v>
      </c>
      <c r="D6" s="77" t="s">
        <v>968</v>
      </c>
      <c r="E6" s="76" t="s">
        <v>1142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1143</v>
      </c>
      <c r="M6" s="80" t="s">
        <v>586</v>
      </c>
      <c r="N6" s="81" t="s">
        <v>962</v>
      </c>
      <c r="O6" s="158" t="s">
        <v>1005</v>
      </c>
      <c r="P6" s="133" t="s">
        <v>1144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1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EXPANSÃO TURMA 1</v>
      </c>
      <c r="F45" s="83" t="str">
        <f>IF(SP_SUL!H45="","*",SP_SUL!H45)</f>
        <v>-</v>
      </c>
      <c r="G45" s="83" t="str">
        <f>IF(SP_SUL!M45="","*",SP_SUL!M45)</f>
        <v>ZLI-ZCD</v>
      </c>
      <c r="H45" s="116">
        <f>IF(SP_SUL!K45="","*",SP_SUL!K45)</f>
        <v>113.5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-</v>
      </c>
      <c r="L45" s="83" t="str">
        <f>IF(SP_SUL!AM45="","*",SP_SUL!AM45)</f>
        <v>ZLI-ZCD</v>
      </c>
      <c r="M45" s="83">
        <f>IF(SP_SUL!AP45="","*",SP_SUL!AP45)</f>
        <v>113.5</v>
      </c>
      <c r="N45" s="83" t="str">
        <f>IF(SP_SUL!AM45="","*",SP_SUL!AM45)</f>
        <v>ZLI-ZCD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110.35</v>
      </c>
      <c r="I46" s="113" t="str">
        <f>IF(SP_SUL!O46="","*",SP_SUL!O46)</f>
        <v>*</v>
      </c>
      <c r="J46" s="113" t="str">
        <f>IF(SP_SUL!P46="","*",SP_SUL!P46)</f>
        <v>*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110.35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1145</v>
      </c>
      <c r="C2" s="121" t="s">
        <v>952</v>
      </c>
      <c r="D2" s="76" t="s">
        <v>954</v>
      </c>
      <c r="E2" s="76" t="s">
        <v>1146</v>
      </c>
      <c r="F2" s="99" t="s">
        <v>1147</v>
      </c>
      <c r="G2" s="76" t="s">
        <v>1148</v>
      </c>
      <c r="H2" s="76" t="s">
        <v>1149</v>
      </c>
      <c r="I2" s="76" t="s">
        <v>1150</v>
      </c>
      <c r="J2" s="76" t="s">
        <v>1151</v>
      </c>
      <c r="K2" s="78" t="s">
        <v>1152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EXPANSÃO TURMA 1</v>
      </c>
      <c r="E41" s="94" t="str">
        <f>IF(SP_SUL!H45="","*",SP_SUL!H45)</f>
        <v>-</v>
      </c>
      <c r="F41" s="100" t="str">
        <f>IF(SP_SUL!M45="","*",SP_SUL!M45)</f>
        <v>ZLI-ZCD</v>
      </c>
      <c r="G41" s="95" t="str">
        <f>IF(SP_SUL!I45="","*",SP_SUL!I45)</f>
        <v>-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-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2026-02-02T13:28:41Z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