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467" documentId="120_S{118792C3-22EF-5104-A093-F22BFE3913F3}" xr6:coauthVersionLast="47" xr6:coauthVersionMax="47" xr10:uidLastSave="{1E22F04B-D20F-4F6C-BF5D-93996463AB4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4" i="1" l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<sst xmlns="http://schemas.openxmlformats.org/spreadsheetml/2006/main" count="9542" uniqueCount="1767">
  <si>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</si>
  <si>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</si>
  <si>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</si>
  <si>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</si>
  <si>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</si>
  <si>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</si>
  <si>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</si>
  <si>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</si>
  <si>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</si>
  <si>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</si>
  <si>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</si>
  <si>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</si>
  <si>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</si>
  <si>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</si>
  <si>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</si>
  <si>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</si>
  <si>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</si>
  <si>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</si>
  <si>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</si>
  <si>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</si>
  <si>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</si>
  <si>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</si>
  <si>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</si>
  <si>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</si>
  <si>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</si>
  <si>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</si>
  <si>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</si>
  <si>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</si>
  <si>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</si>
  <si>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</si>
  <si>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</si>
  <si>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</si>
  <si>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</si>
  <si>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</si>
  <si>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</si>
  <si>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</si>
  <si>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</si>
  <si>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</si>
  <si>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</si>
  <si>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</si>
  <si>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</si>
  <si>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</si>
  <si>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</si>
  <si>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</si>
  <si>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</si>
  <si>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</si>
  <si>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</si>
  <si>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</si>
  <si>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</si>
  <si>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</si>
  <si>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</si>
  <si>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</si>
  <si>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</si>
  <si>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</si>
  <si>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</si>
  <si>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</si>
  <si>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</si>
  <si>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</si>
  <si>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</si>
  <si>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</si>
  <si>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</si>
  <si>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</si>
  <si>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</si>
  <si>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</si>
  <si>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</si>
  <si>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</si>
  <si>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</si>
  <si>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</si>
  <si>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</si>
  <si>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</si>
  <si>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</si>
  <si>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</si>
  <si>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</si>
  <si>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</si>
  <si>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</si>
  <si>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</si>
  <si>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</si>
  <si>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</si>
  <si>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</si>
  <si>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</si>
  <si>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</si>
  <si>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</si>
  <si>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</si>
  <si>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</si>
  <si>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</si>
  <si>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</si>
  <si>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</si>
  <si>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</si>
  <si>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</si>
  <si>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</si>
  <si>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</si>
  <si>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</si>
  <si>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</si>
  <si>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</si>
  <si>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</si>
  <si>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</si>
  <si>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</si>
  <si>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</si>
  <si>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</si>
  <si>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</si>
  <si>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</si>
  <si>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</si>
  <si>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</si>
  <si>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</si>
  <si>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</si>
  <si>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</si>
  <si>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</si>
  <si>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</si>
  <si>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</si>
  <si>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</si>
  <si>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</si>
  <si>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</si>
  <si>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</si>
  <si>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</si>
  <si>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</si>
  <si>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</si>
  <si>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</si>
  <si>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</si>
  <si>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</si>
  <si>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</si>
  <si>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</si>
  <si>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</si>
  <si>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</si>
  <si>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</si>
  <si>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</si>
  <si>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</si>
  <si>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</si>
  <si>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</si>
  <si>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</si>
  <si>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</si>
  <si>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</si>
  <si>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</si>
  <si>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</si>
  <si>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</si>
  <si>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</si>
  <si>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</si>
  <si>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</si>
  <si>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</si>
  <si>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</si>
  <si>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</si>
  <si>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</si>
  <si>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</si>
  <si>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</si>
  <si>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</si>
  <si>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</si>
  <si>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</si>
  <si>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</si>
  <si>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</si>
  <si>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</si>
  <si>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</si>
  <si>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</si>
  <si>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</si>
  <si>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</si>
  <si>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</si>
  <si>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</si>
  <si>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</si>
  <si>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</si>
  <si>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</si>
  <si>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</si>
  <si>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</si>
  <si>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</si>
  <si>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</si>
  <si>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</si>
  <si>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</si>
  <si>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</si>
  <si>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</si>
  <si>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</si>
  <si>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</si>
  <si>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</si>
  <si>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</si>
  <si>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</si>
  <si>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</si>
  <si>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</si>
  <si>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</si>
  <si>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</si>
  <si>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</si>
  <si>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</si>
  <si>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</si>
  <si>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</si>
  <si>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</si>
  <si>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</si>
  <si>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</si>
  <si>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</si>
  <si>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</si>
  <si>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</si>
  <si>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</si>
  <si>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</si>
  <si>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</si>
  <si>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</si>
  <si>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</si>
  <si>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</si>
  <si>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</si>
  <si>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</si>
  <si>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</si>
  <si>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</si>
  <si>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</si>
  <si>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</si>
  <si>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</si>
  <si>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</si>
  <si>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</si>
  <si>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</si>
  <si>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</si>
  <si>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</si>
  <si>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</si>
  <si>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</si>
  <si>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</si>
  <si>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</si>
  <si>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</si>
  <si>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</si>
  <si>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</si>
  <si>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</si>
  <si>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</si>
  <si>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</si>
  <si>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</si>
  <si>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</si>
  <si>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</si>
  <si>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</si>
  <si>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</si>
  <si>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</si>
  <si>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</si>
  <si>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</si>
  <si>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</si>
  <si>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</si>
  <si>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</si>
  <si>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</si>
  <si>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</si>
  <si>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</si>
  <si>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</si>
  <si>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</si>
  <si>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</si>
  <si>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</si>
  <si>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</si>
  <si>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</si>
  <si>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</si>
  <si>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</si>
  <si>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</si>
  <si>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</si>
  <si>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</si>
  <si>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</si>
  <si>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</si>
  <si>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</si>
  <si>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</si>
  <si>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</si>
  <si>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</si>
  <si>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</si>
  <si>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</si>
  <si>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</si>
  <si>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</si>
  <si>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</si>
  <si>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</si>
  <si>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</si>
  <si>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</si>
  <si>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</si>
  <si>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</si>
  <si>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</si>
  <si>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</si>
  <si>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</si>
  <si>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</si>
  <si>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</si>
  <si>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</si>
  <si>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</si>
  <si>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</si>
  <si>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</si>
  <si>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</si>
  <si>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</si>
  <si>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</si>
  <si>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</si>
  <si>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</si>
  <si>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</si>
  <si>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</si>
  <si>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</si>
  <si>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</si>
  <si>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</si>
  <si>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</si>
  <si>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</si>
  <si>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</si>
  <si>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</si>
  <si>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</si>
  <si>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</si>
  <si>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</si>
  <si>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</si>
  <si>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</si>
  <si>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</si>
  <si>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</si>
  <si>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</si>
  <si>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</si>
  <si>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</si>
  <si>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</si>
  <si>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</si>
  <si>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</si>
  <si>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</si>
  <si>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</si>
  <si>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</si>
  <si>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</si>
  <si>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</si>
  <si>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</si>
  <si>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</si>
  <si>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</si>
  <si>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</si>
  <si>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</si>
  <si>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</si>
  <si>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</si>
  <si>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</si>
  <si>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</si>
  <si>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</si>
  <si>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</si>
  <si>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</si>
  <si>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</si>
  <si>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</si>
  <si>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</si>
  <si>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</si>
  <si>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</si>
  <si>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</si>
  <si>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</si>
  <si>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</si>
  <si>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</si>
  <si>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</si>
  <si>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</si>
  <si>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</si>
  <si>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</si>
  <si>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</si>
  <si>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</si>
  <si>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</si>
  <si>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</si>
  <si>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</si>
  <si>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</si>
  <si>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</si>
  <si>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</si>
  <si>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</si>
  <si>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</si>
  <si>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</si>
  <si>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</si>
  <si>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</si>
  <si>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</si>
  <si>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</si>
  <si>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</si>
  <si>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</si>
  <si>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</si>
  <si>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</si>
  <si>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</si>
  <si>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</si>
  <si>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</si>
  <si>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</si>
  <si>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</si>
  <si>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</si>
  <si>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</si>
  <si>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</si>
  <si>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</si>
  <si>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</si>
  <si>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</si>
  <si>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</si>
  <si>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</si>
  <si>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</si>
  <si>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</si>
  <si>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</si>
  <si>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</si>
  <si>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</si>
  <si>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</si>
  <si>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</si>
  <si>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</si>
  <si>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</si>
  <si>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</si>
  <si>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</si>
  <si>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</si>
  <si>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</si>
  <si>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</si>
  <si>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</si>
  <si>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</si>
  <si>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</si>
  <si>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</si>
  <si>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</si>
  <si>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</si>
  <si>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</si>
  <si>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</si>
  <si>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</si>
  <si>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</si>
  <si>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</si>
  <si>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</si>
  <si>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</si>
  <si>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</si>
  <si>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</si>
  <si>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</si>
  <si>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</si>
  <si>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</si>
  <si>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</si>
  <si>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</si>
  <si>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</si>
  <si>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</si>
  <si>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</si>
  <si>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</si>
  <si>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</si>
  <si>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</si>
  <si>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</si>
  <si>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</si>
  <si>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</si>
  <si>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</si>
  <si>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</si>
  <si>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</si>
  <si>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</si>
  <si>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</si>
  <si>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</si>
  <si>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</si>
  <si>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</si>
  <si>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</si>
  <si>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</si>
  <si>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</si>
  <si>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</si>
  <si>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</si>
  <si>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</si>
  <si>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</si>
  <si>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</si>
  <si>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</si>
  <si>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</si>
  <si>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</si>
  <si>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</si>
  <si>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</si>
  <si>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</si>
  <si>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</si>
  <si>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</si>
  <si>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</si>
  <si>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</si>
  <si>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</si>
  <si>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</si>
  <si>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</si>
  <si>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</si>
  <si>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</si>
  <si>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</si>
  <si>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</si>
  <si>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</si>
  <si>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</si>
  <si>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</si>
  <si>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</si>
  <si>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</si>
  <si>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</si>
  <si>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</si>
  <si>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</si>
  <si>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</si>
  <si>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</si>
  <si>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</si>
  <si>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</si>
  <si>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</si>
  <si>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</si>
  <si>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</si>
  <si>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</si>
  <si>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</si>
  <si>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</si>
  <si>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</si>
  <si>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</si>
  <si>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</si>
  <si>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</si>
  <si>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</si>
  <si>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</si>
  <si>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</si>
  <si>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</si>
  <si>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</si>
  <si>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</si>
  <si>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</si>
  <si>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</si>
  <si>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</si>
  <si>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</si>
  <si>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</si>
  <si>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</si>
  <si>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</si>
  <si>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</si>
  <si>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</si>
  <si>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</si>
  <si>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</si>
  <si>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</si>
  <si>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</si>
  <si>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</si>
  <si>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</si>
  <si>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</si>
  <si>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</si>
  <si>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</si>
  <si>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</si>
  <si>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</si>
  <si>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</si>
  <si>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</si>
  <si>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</si>
  <si>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</si>
  <si>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</si>
  <si>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</si>
  <si>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</si>
  <si>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</si>
  <si>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</si>
  <si>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</si>
  <si>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</si>
  <si>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</si>
  <si>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</si>
  <si>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</si>
  <si>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</si>
  <si>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</si>
  <si>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</si>
  <si>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</si>
  <si>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</si>
  <si>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</si>
  <si>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</si>
  <si>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</si>
  <si>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</si>
  <si>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</si>
  <si>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</si>
  <si>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</si>
  <si>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</si>
  <si>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</si>
  <si>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</si>
  <si>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</si>
  <si>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</si>
  <si>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</si>
  <si>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</si>
  <si>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</si>
  <si>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</si>
  <si>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</si>
  <si>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</si>
  <si>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</si>
  <si>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</si>
  <si>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</si>
  <si>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</si>
  <si>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</si>
  <si>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</si>
  <si>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</si>
  <si>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</si>
  <si>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</si>
  <si>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</si>
  <si>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</si>
  <si>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</si>
  <si>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</si>
  <si>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</si>
  <si>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</si>
  <si>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</si>
  <si>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</si>
  <si>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</si>
  <si>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</si>
  <si>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</si>
  <si>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</si>
  <si>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</si>
  <si>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</si>
  <si>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</si>
  <si>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</si>
  <si>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</si>
  <si>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</si>
  <si>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</si>
  <si>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</si>
  <si>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</si>
  <si>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</si>
  <si>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</si>
  <si>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</si>
  <si>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</si>
  <si>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</si>
  <si>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</si>
  <si>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</si>
  <si>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</si>
  <si>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</si>
  <si>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</si>
  <si>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</si>
  <si>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</si>
  <si>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</si>
  <si>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</si>
  <si>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</si>
  <si>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</si>
  <si>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</si>
  <si>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</si>
  <si>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</si>
  <si>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</si>
  <si>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</si>
  <si>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</si>
  <si>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</si>
  <si>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</si>
  <si>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</si>
  <si>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</si>
  <si>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</si>
  <si>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</si>
  <si>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</si>
  <si>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</si>
  <si>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</si>
  <si>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</si>
  <si>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</si>
  <si>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</si>
  <si>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</si>
  <si>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</si>
  <si>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</si>
  <si>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</si>
  <si>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</si>
  <si>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</si>
  <si>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</si>
  <si>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</si>
  <si>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</si>
  <si>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</si>
  <si>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</si>
  <si>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</si>
  <si>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</si>
  <si>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</si>
  <si>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</si>
  <si>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</si>
  <si>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</si>
  <si>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</si>
  <si>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</si>
  <si>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</si>
  <si>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</si>
  <si>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</si>
  <si>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</si>
  <si>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</si>
  <si>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</si>
  <si>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</si>
  <si>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</si>
  <si>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</si>
  <si>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</si>
  <si>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</si>
  <si>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</si>
  <si>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</si>
  <si>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</si>
  <si>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</si>
  <si>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📋 *RELATÓRIO DIÁRIO - SP_SUL - 19/2/2026*
----------------------------
⚪ *Ativo:* KLECIO (TP-699)
   ├ KM: 68
   └ Status: Caminhão avariado 
⚪ *Ativo:* E42
   ├ KM: 68
   └ Status: Equipe em deslocamento para ZBV, MC1 11:30
⚪ *Ativo:* W59
   ├ KM: 49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</si>
  <si>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</si>
  <si>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</si>
  <si>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</si>
  <si>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</si>
  <si>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</si>
  <si>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</si>
  <si>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</si>
  <si>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</si>
  <si>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</si>
  <si>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</si>
  <si>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</si>
  <si>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</si>
  <si>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</si>
  <si>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</si>
  <si>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</si>
  <si>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</si>
  <si>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</si>
  <si>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</si>
  <si>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</si>
  <si>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</si>
  <si>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</si>
  <si>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</si>
  <si>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</si>
  <si>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</si>
  <si>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</si>
  <si>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</si>
  <si>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</si>
  <si>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</si>
  <si>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</si>
  <si>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</si>
  <si>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</si>
  <si>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</si>
  <si>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</si>
  <si>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</si>
  <si>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</si>
  <si>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</si>
  <si>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</si>
  <si>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</si>
  <si>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</si>
  <si>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</si>
  <si>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</si>
  <si>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</si>
  <si>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</si>
  <si>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</si>
  <si>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</si>
  <si>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</si>
  <si>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</si>
  <si>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</si>
  <si>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</si>
  <si>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</si>
  <si>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</si>
  <si>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</si>
  <si>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</si>
  <si>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</si>
  <si>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</si>
  <si>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</si>
  <si>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</si>
  <si>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</si>
  <si>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</si>
  <si>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</si>
  <si>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</si>
  <si>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</si>
  <si>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</si>
  <si>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</si>
  <si>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</si>
  <si>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</si>
  <si>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</si>
  <si>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</si>
  <si>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</si>
  <si>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</si>
  <si>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</si>
  <si>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</si>
  <si>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</si>
  <si>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</si>
  <si>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</si>
  <si>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</si>
  <si>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</si>
  <si>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</si>
  <si>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</si>
  <si>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</si>
  <si>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</si>
  <si>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</si>
  <si>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</si>
  <si>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</si>
  <si>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</si>
  <si>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</si>
  <si>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</si>
  <si>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</si>
  <si>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</si>
  <si>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</si>
  <si>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</si>
  <si>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</si>
  <si>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</si>
  <si>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</si>
  <si>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</si>
  <si>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</si>
  <si>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</si>
  <si>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</si>
  <si>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</si>
  <si>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</si>
  <si>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</si>
  <si>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</si>
  <si>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</si>
  <si>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</si>
  <si>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</si>
  <si>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</si>
  <si>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</si>
  <si>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</si>
  <si>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</si>
  <si>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</si>
  <si>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</si>
  <si>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</si>
  <si>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</si>
  <si>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</si>
  <si>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</si>
  <si>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</si>
  <si>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</si>
  <si>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</si>
  <si>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</si>
  <si>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</si>
  <si>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</si>
  <si>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</si>
  <si>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</si>
  <si>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</si>
  <si>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</si>
  <si>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</si>
  <si>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</si>
  <si>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</si>
  <si>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</si>
  <si>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</si>
  <si>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</si>
  <si>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</si>
  <si>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</si>
  <si>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</si>
  <si>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</si>
  <si>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</si>
  <si>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</si>
  <si>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</si>
  <si>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</si>
  <si>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</si>
  <si>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</si>
  <si>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</si>
  <si>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</si>
  <si>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</si>
  <si>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</si>
  <si>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</si>
  <si>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</si>
  <si>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</si>
  <si>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</si>
  <si>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</si>
  <si>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</si>
  <si>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</si>
  <si>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</si>
  <si>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</si>
  <si>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</si>
  <si>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</si>
  <si>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</si>
  <si>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</si>
  <si>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</si>
  <si>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</si>
  <si>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</si>
  <si>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</si>
  <si>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</si>
  <si>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</si>
  <si>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</si>
  <si>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</si>
  <si>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</si>
  <si>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</si>
  <si>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</si>
  <si>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</si>
  <si>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</si>
  <si>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</si>
  <si>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</si>
  <si>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</si>
  <si>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</si>
  <si>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</si>
  <si>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</si>
  <si>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</si>
  <si>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</si>
  <si>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</si>
  <si>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</si>
  <si>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</si>
  <si>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</si>
  <si>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</si>
  <si>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</si>
  <si>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</si>
  <si>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</si>
  <si>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</si>
  <si>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</si>
  <si>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</si>
  <si>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</si>
  <si>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</si>
  <si>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</si>
  <si>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</si>
  <si>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</si>
  <si>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</si>
  <si>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</si>
  <si>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</si>
  <si>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</si>
  <si>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</si>
  <si>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</si>
  <si>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</si>
  <si>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</si>
  <si>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</si>
  <si>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</si>
  <si>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</si>
  <si>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</si>
  <si>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</si>
  <si>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</si>
  <si>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</si>
  <si>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</si>
  <si>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</si>
  <si>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</si>
  <si>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</si>
  <si>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</si>
  <si>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</si>
  <si>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</si>
  <si>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</si>
  <si>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</si>
  <si>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</si>
  <si>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</si>
  <si>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</si>
  <si>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</si>
  <si>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</si>
  <si>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</si>
  <si>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</si>
  <si>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</si>
  <si>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</si>
  <si>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</si>
  <si>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</si>
  <si>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</si>
  <si>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</si>
  <si>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</si>
  <si>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</si>
  <si>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</si>
  <si>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</si>
  <si>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</si>
  <si>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</si>
  <si>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</si>
  <si>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</si>
  <si>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</si>
  <si>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</si>
  <si>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</si>
  <si>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</si>
  <si>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</si>
  <si>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</si>
  <si>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</si>
  <si>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</si>
  <si>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</si>
  <si>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</si>
  <si>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</si>
  <si>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</si>
  <si>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</si>
  <si>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</si>
  <si>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</si>
  <si>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</si>
  <si>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</si>
  <si>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</si>
  <si>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</si>
  <si>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</si>
  <si>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</si>
  <si>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</si>
  <si>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</si>
  <si>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</si>
  <si>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</si>
  <si>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</si>
  <si>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</si>
  <si>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</si>
  <si>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</si>
  <si>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</si>
  <si>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</si>
  <si>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</si>
  <si>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</si>
  <si>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</si>
  <si>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</si>
  <si>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</si>
  <si>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</si>
  <si>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</si>
  <si>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</si>
  <si>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</si>
  <si>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</si>
  <si>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</si>
  <si>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</si>
  <si>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</si>
  <si>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</si>
  <si>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</si>
  <si>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</si>
  <si>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</si>
  <si>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</si>
  <si>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</si>
  <si>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</si>
  <si>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</si>
  <si>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</si>
  <si>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</si>
  <si>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</si>
  <si>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</si>
  <si>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</si>
  <si>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</si>
  <si>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</si>
  <si>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</si>
  <si>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</si>
  <si>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</si>
  <si>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</si>
  <si>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</si>
  <si>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</si>
  <si>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</si>
  <si>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</si>
  <si>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</si>
  <si>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</si>
  <si>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</si>
  <si>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</si>
  <si>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</si>
  <si>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</si>
  <si>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</si>
  <si>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</si>
  <si>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</si>
  <si>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</si>
  <si>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</si>
  <si>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</si>
  <si>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</si>
  <si>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</si>
  <si>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</si>
  <si>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</si>
  <si>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</si>
  <si>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</si>
  <si>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</si>
  <si>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</si>
  <si>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</si>
  <si>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</si>
  <si>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</si>
  <si>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</si>
  <si>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</si>
  <si>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</si>
  <si>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</si>
  <si>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</si>
  <si>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</si>
  <si>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</si>
  <si>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</si>
  <si>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</si>
  <si>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</si>
  <si>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</si>
  <si>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</si>
  <si>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</si>
  <si>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</si>
  <si>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</si>
  <si>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</si>
  <si>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</si>
  <si>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</si>
  <si>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</si>
  <si>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</si>
  <si>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</si>
  <si>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</si>
  <si>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</si>
  <si>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</si>
  <si>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</si>
  <si>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</si>
  <si>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</si>
  <si>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</si>
  <si>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</si>
  <si>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</si>
  <si>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</si>
  <si>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</si>
  <si>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</si>
  <si>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</si>
  <si>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</si>
  <si>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</si>
  <si>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</si>
  <si>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</si>
  <si>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</si>
  <si>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</si>
  <si>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</si>
  <si>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</si>
  <si>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</si>
  <si>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</si>
  <si>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</si>
  <si>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</si>
  <si>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</si>
  <si>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</si>
  <si>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</si>
  <si>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</si>
  <si>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</si>
  <si>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</si>
  <si>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</si>
  <si>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</si>
  <si>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</si>
  <si>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</si>
  <si>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</si>
  <si>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</si>
  <si>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</si>
  <si>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</si>
  <si>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</si>
  <si>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</si>
  <si>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</si>
  <si>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</si>
  <si>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</si>
  <si>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</si>
  <si>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</si>
  <si>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</si>
  <si>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</si>
  <si>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</si>
  <si>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</si>
  <si>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</si>
  <si>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</si>
  <si>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</si>
  <si>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</si>
  <si>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</si>
  <si>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</si>
  <si>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</si>
  <si>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</si>
  <si>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</si>
  <si>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</si>
  <si>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</si>
  <si>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</si>
  <si>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</si>
  <si>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</si>
  <si>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</si>
  <si>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</si>
  <si>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</si>
  <si>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</si>
  <si>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</si>
  <si>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</si>
  <si>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</si>
  <si>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</si>
  <si>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</si>
  <si>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</si>
  <si>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</si>
  <si>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</si>
  <si>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</si>
  <si>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</si>
  <si>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</si>
  <si>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</si>
  <si>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</si>
  <si>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</si>
  <si>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</si>
  <si>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</si>
  <si>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</si>
  <si>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</si>
  <si>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</si>
  <si>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</si>
  <si>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</si>
  <si>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</si>
  <si>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</si>
  <si>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</si>
  <si>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</si>
  <si>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</si>
  <si>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</si>
  <si>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</si>
  <si>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</si>
  <si>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</si>
  <si>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</si>
  <si>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</si>
  <si>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</si>
  <si>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</si>
  <si>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</si>
  <si>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</si>
  <si>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</si>
  <si>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</si>
  <si>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</si>
  <si>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</si>
  <si>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</si>
  <si>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</si>
  <si>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</si>
  <si>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</si>
  <si>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</si>
  <si>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</si>
  <si>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</si>
  <si>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</si>
  <si>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</si>
  <si>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</si>
  <si>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</si>
  <si>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</si>
  <si>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</si>
  <si>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</si>
  <si>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</si>
  <si>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</si>
  <si>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</si>
  <si>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</si>
  <si>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</si>
  <si>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</si>
  <si>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</si>
  <si>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</si>
  <si>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</si>
  <si>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</si>
  <si>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</si>
  <si>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</si>
  <si>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</si>
  <si>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</si>
  <si>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</si>
  <si>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</si>
  <si>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</si>
  <si>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</si>
  <si>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</si>
  <si>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</si>
  <si>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</si>
  <si>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</si>
  <si>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</si>
  <si>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</si>
  <si>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</si>
  <si>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</si>
  <si>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</si>
  <si>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</si>
  <si>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</si>
  <si>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</si>
  <si>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</si>
  <si>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</si>
  <si>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</si>
  <si>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</si>
  <si>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</si>
  <si>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</si>
  <si>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</si>
  <si>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</si>
  <si>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</si>
  <si>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</si>
  <si>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</si>
  <si>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</si>
  <si>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</si>
  <si>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</si>
  <si>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</si>
  <si>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</si>
  <si>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</si>
  <si>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</si>
  <si>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</si>
  <si>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</si>
  <si>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</si>
  <si>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</si>
  <si>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</si>
  <si>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</si>
  <si>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</si>
  <si>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</si>
  <si>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</si>
  <si>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</si>
  <si>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</si>
  <si>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</si>
  <si>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</si>
  <si>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</si>
  <si>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</si>
  <si>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</si>
  <si>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</si>
  <si>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</si>
  <si>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</si>
  <si>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</si>
  <si>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</si>
  <si>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</si>
  <si>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</si>
  <si>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</si>
  <si>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</si>
  <si>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</si>
  <si>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</si>
  <si>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</si>
  <si>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</si>
  <si>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</si>
  <si>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</si>
  <si>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</si>
  <si>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</si>
  <si>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</si>
  <si>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</si>
  <si>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</si>
  <si>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</si>
  <si>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</si>
  <si>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</si>
  <si>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</si>
  <si>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</si>
  <si>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</si>
  <si>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</si>
  <si>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</si>
  <si>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</si>
  <si>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</si>
  <si>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</si>
  <si>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</si>
  <si>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</si>
  <si>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</si>
  <si>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</si>
  <si>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</si>
  <si>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</si>
  <si>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</si>
  <si>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</si>
  <si>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</si>
  <si>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</si>
  <si>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</si>
  <si>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</si>
  <si>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</si>
  <si>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</si>
  <si>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</si>
  <si>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</si>
  <si>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</si>
  <si>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</si>
  <si>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</si>
  <si>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</si>
  <si>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</si>
  <si>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</si>
  <si>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</si>
  <si>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</si>
  <si>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</si>
  <si>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</si>
  <si>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</si>
  <si>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</si>
  <si>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</si>
  <si>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</si>
  <si>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</si>
  <si>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</si>
  <si>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</si>
  <si>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</si>
  <si>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</si>
  <si>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</si>
  <si>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</si>
  <si>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</si>
  <si>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</si>
  <si>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</si>
  <si>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</si>
  <si>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</si>
  <si>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</si>
  <si>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</si>
  <si>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</si>
  <si>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</si>
  <si>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</si>
  <si>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</si>
  <si>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</si>
  <si>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</si>
  <si>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</si>
  <si>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</si>
  <si>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</si>
  <si>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</si>
  <si>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</si>
  <si>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</si>
  <si>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</si>
  <si>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</si>
  <si>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</si>
  <si>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</si>
  <si>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</si>
  <si>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</si>
  <si>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</si>
  <si>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</si>
  <si>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</si>
  <si>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</si>
  <si>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</si>
  <si>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</si>
  <si>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</si>
  <si>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</si>
  <si>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</si>
  <si>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</si>
  <si>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</si>
  <si>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</si>
  <si>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</si>
  <si>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</si>
  <si>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</si>
  <si>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</si>
  <si>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</si>
  <si>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</si>
  <si>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</si>
  <si>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</si>
  <si>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</si>
  <si>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</si>
  <si>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</si>
  <si>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</si>
  <si>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</si>
  <si>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</si>
  <si>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</si>
  <si>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</si>
  <si>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</si>
  <si>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</si>
  <si>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</si>
  <si>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</si>
  <si>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</si>
  <si>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</si>
  <si>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</si>
  <si>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</si>
  <si>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</si>
  <si>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</si>
  <si>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</si>
  <si>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</si>
  <si>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</si>
  <si>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</si>
  <si>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</si>
  <si>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</si>
  <si>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</si>
  <si>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</si>
  <si>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</si>
  <si>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</si>
  <si>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</si>
  <si>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</si>
  <si>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</si>
  <si>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</si>
  <si>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</si>
  <si>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</si>
  <si>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</si>
  <si>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</si>
  <si>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</si>
  <si>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</si>
  <si>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</si>
  <si>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</si>
  <si>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</si>
  <si>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</si>
  <si>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</si>
  <si>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</si>
  <si>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</si>
  <si>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</si>
  <si>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</si>
  <si>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</si>
  <si>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</si>
  <si>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</si>
  <si>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</si>
  <si>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</si>
  <si>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</si>
  <si>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</si>
  <si>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</si>
  <si>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</si>
  <si>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</si>
  <si>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</si>
  <si>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</si>
  <si>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</si>
  <si>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</si>
  <si>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</si>
  <si>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</si>
  <si>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</si>
  <si>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</si>
  <si>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</si>
  <si>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</si>
  <si>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</si>
  <si>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</si>
  <si>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</si>
  <si>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</si>
  <si>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</si>
  <si>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</si>
  <si>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</si>
  <si>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</si>
  <si>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</si>
  <si>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</si>
  <si>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</si>
  <si>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</si>
  <si>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</si>
  <si>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</si>
  <si>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</si>
  <si>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</si>
  <si>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</si>
  <si>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</si>
  <si>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</si>
  <si>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</si>
  <si>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</si>
  <si>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</si>
  <si>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</si>
  <si>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</si>
  <si>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</si>
  <si>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</si>
  <si>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</si>
  <si>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</si>
  <si>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</si>
  <si>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</si>
  <si>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</si>
  <si>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</si>
  <si>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</si>
  <si>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</si>
  <si>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</si>
  <si>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</si>
  <si>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</si>
  <si>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</si>
  <si>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</si>
  <si>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</si>
  <si>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</si>
  <si>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</si>
  <si>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</si>
  <si>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>ISMAEL</t>
  </si>
  <si>
    <t xml:space="preserve">Higor </t>
  </si>
  <si>
    <t>MC1 08:30</t>
  </si>
  <si>
    <t>Edson</t>
  </si>
  <si>
    <t>Substituição de trilho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</si>
  <si>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</si>
  <si>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</si>
  <si>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</si>
  <si>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</si>
  <si>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</si>
  <si>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</si>
  <si>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</si>
  <si>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</si>
  <si>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</si>
  <si>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</si>
  <si>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</si>
  <si>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</si>
  <si>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</si>
  <si>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</si>
  <si>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</si>
  <si>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</si>
  <si>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</si>
  <si>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</si>
  <si>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>PDM - AMV - JACARÉ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</si>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</sst>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📋 *RELATÓRIO DIÁRIO - SP_SUL - 19/2/2026*_x000a_----------------------------_x000a__x000a_⚪ *Ativo:* KLECIO (TP-699)_x000a_   ├ KM: 68_x000a_   └ Status: Caminhão avariado _x000a__x000a_⚪ *Ativo:* E42_x000a_   ├ KM: 68_x000a_   └ Status: Equipe em deslocamento para ZBV, MC1 11:30_x000a__x000a_⚪ *Ativo:* W59_x000a_   ├ KM: 49" dataDxfId="153" totalsRowDxfId="154"/>
    <tableColumn id="3" xr3:uid="{00000000-0010-0000-0000-000003000000}" name="Semana" dataDxfId="151" totalsRowDxfId="152">
      <calculatedColumnFormula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W487" activePane="topRight" state="frozen"/>
      <selection pane="topRight" activeCell="B510" sqref="B5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14" t="s">
        <v>583</v>
      </c>
      <c r="C1" s="215"/>
      <c r="D1" s="215"/>
      <c r="E1" s="3"/>
      <c r="F1" s="214" t="s">
        <v>584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221" t="s">
        <v>585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586</v>
      </c>
      <c r="BI1" s="227"/>
      <c r="BJ1" s="227"/>
      <c r="BK1" s="228"/>
      <c r="BL1" s="5"/>
      <c r="BM1" s="218" t="s">
        <v>587</v>
      </c>
      <c r="BN1" s="219"/>
      <c r="BO1" s="219"/>
      <c r="BP1" s="219"/>
      <c r="BQ1" s="219"/>
      <c r="BR1" s="219"/>
      <c r="BS1" s="220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21" t="s">
        <v>588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591</v>
      </c>
      <c r="AT2" s="222"/>
      <c r="AU2" s="222"/>
      <c r="AV2" s="222"/>
      <c r="AW2" s="222"/>
      <c r="AX2" s="222"/>
      <c r="AY2" s="225"/>
      <c r="AZ2" s="6"/>
      <c r="BA2" s="207" t="s">
        <v>592</v>
      </c>
      <c r="BB2" s="211"/>
      <c r="BC2" s="221" t="s">
        <v>589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7" t="s">
        <v>593</v>
      </c>
      <c r="AJ3" s="211"/>
      <c r="AK3" s="207" t="s">
        <v>594</v>
      </c>
      <c r="AL3" s="208"/>
      <c r="AM3" s="209"/>
      <c r="AN3" s="210"/>
      <c r="AO3" s="208"/>
      <c r="AP3" s="208"/>
      <c r="AQ3" s="211"/>
      <c r="AR3" s="63"/>
      <c r="AS3" s="212" t="s">
        <v>600</v>
      </c>
      <c r="AT3" s="213"/>
      <c r="AU3" s="212" t="s">
        <v>601</v>
      </c>
      <c r="AV3" s="213"/>
      <c r="AW3" s="212" t="s">
        <v>602</v>
      </c>
      <c r="AX3" s="213"/>
      <c r="AY3" s="63" t="s">
        <v>603</v>
      </c>
      <c r="AZ3" s="63"/>
      <c r="BA3" s="235"/>
      <c r="BB3" s="236"/>
      <c r="BC3" s="207" t="s">
        <v>596</v>
      </c>
      <c r="BD3" s="208"/>
      <c r="BE3" s="208"/>
      <c r="BF3" s="211"/>
      <c r="BG3" s="62"/>
      <c r="BH3" s="229"/>
      <c r="BI3" s="230"/>
      <c r="BJ3" s="230"/>
      <c r="BK3" s="231"/>
      <c r="BL3" s="62"/>
      <c r="BM3" s="218" t="s">
        <v>604</v>
      </c>
      <c r="BN3" s="219"/>
      <c r="BO3" s="219"/>
      <c r="BP3" s="220"/>
      <c r="BQ3" s="218" t="s">
        <v>605</v>
      </c>
      <c r="BR3" s="219"/>
      <c r="BS3" s="220"/>
      <c r="BT3" s="189"/>
      <c r="CV3" s="186"/>
    </row>
    <row r="4" spans="1:100" s="8" customFormat="1" ht="11.25">
      <c r="A4" s="39" t="s">
        <v>606</v>
      </c>
      <c r="B4" s="205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203" t="s">
        <v>610</v>
      </c>
      <c r="B5" s="202" t="s">
        <v>611</v>
      </c>
      <c r="C5" s="204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206">
        <v>46054</v>
      </c>
      <c r="C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>
        <v>0</v>
      </c>
      <c r="AS467" s="108">
        <v>0</v>
      </c>
      <c r="AT467" s="108">
        <v>0</v>
      </c>
      <c r="AU467" s="136"/>
      <c r="AV467" s="136"/>
      <c r="AW467" s="14"/>
      <c r="AX467" s="14"/>
      <c r="AY467" s="162">
        <f t="shared" si="48"/>
        <v>0</v>
      </c>
      <c r="AZ467" s="153"/>
      <c r="BA467" s="109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>
        <v>0</v>
      </c>
      <c r="BI467" s="17"/>
      <c r="BJ467" s="17" t="s">
        <v>1358</v>
      </c>
      <c r="BK467" s="17" t="s">
        <v>1358</v>
      </c>
      <c r="BL467" s="16"/>
      <c r="BM467" s="130" t="s">
        <v>441</v>
      </c>
      <c r="BN467" s="130" t="s">
        <v>461</v>
      </c>
      <c r="BO467" s="130" t="s">
        <v>531</v>
      </c>
      <c r="BP467" s="18" t="s">
        <v>1358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>SuperEquipamento</v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1359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1360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1361</v>
      </c>
      <c r="X471" s="104" t="s">
        <v>421</v>
      </c>
      <c r="Y471" s="129" t="s">
        <v>424</v>
      </c>
      <c r="Z471" s="104"/>
      <c r="AA471" s="105" t="s">
        <v>1362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>
        <v>0.34236111111111112</v>
      </c>
      <c r="AS471" s="108">
        <v>0</v>
      </c>
      <c r="AT471" s="108">
        <v>0</v>
      </c>
      <c r="AU471" s="136"/>
      <c r="AV471" s="136"/>
      <c r="AW471" s="14"/>
      <c r="AX471" s="14"/>
      <c r="AY471" s="162">
        <f t="shared" si="48"/>
        <v>0</v>
      </c>
      <c r="AZ471" s="153"/>
      <c r="BA471" s="109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>
        <v>0</v>
      </c>
      <c r="BI471" s="17"/>
      <c r="BJ471" s="17" t="s">
        <v>1363</v>
      </c>
      <c r="BK471" s="17" t="s">
        <v>1364</v>
      </c>
      <c r="BL471" s="16"/>
      <c r="BM471" s="130" t="s">
        <v>440</v>
      </c>
      <c r="BN471" s="130" t="s">
        <v>469</v>
      </c>
      <c r="BO471" s="130" t="s">
        <v>568</v>
      </c>
      <c r="BP471" s="18" t="s">
        <v>679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1365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>
        <v>0.4375</v>
      </c>
      <c r="AS472" s="108">
        <v>0.49861111111111112</v>
      </c>
      <c r="AT472" s="108">
        <v>0.56111111111111112</v>
      </c>
      <c r="AU472" s="136"/>
      <c r="AV472" s="136"/>
      <c r="AW472" s="14"/>
      <c r="AX472" s="14"/>
      <c r="AY472" s="162">
        <f t="shared" si="48"/>
        <v>6.25E-2</v>
      </c>
      <c r="AZ472" s="153"/>
      <c r="BA472" s="109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>
        <v>1</v>
      </c>
      <c r="BI472" s="17"/>
      <c r="BJ472" s="17" t="s">
        <v>1366</v>
      </c>
      <c r="BK472" s="17" t="s">
        <v>1366</v>
      </c>
      <c r="BL472" s="16"/>
      <c r="BM472" s="130"/>
      <c r="BN472" s="130"/>
      <c r="BO472" s="130"/>
      <c r="BP472" s="18"/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1367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>
        <v>0</v>
      </c>
      <c r="AS473" s="108">
        <v>0</v>
      </c>
      <c r="AT473" s="108">
        <v>0</v>
      </c>
      <c r="AU473" s="136"/>
      <c r="AV473" s="136"/>
      <c r="AW473" s="14"/>
      <c r="AX473" s="14"/>
      <c r="AY473" s="162">
        <f t="shared" si="48"/>
        <v>0</v>
      </c>
      <c r="AZ473" s="153"/>
      <c r="BA473" s="109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>
        <v>0</v>
      </c>
      <c r="BI473" s="17"/>
      <c r="BJ473" s="17" t="s">
        <v>1368</v>
      </c>
      <c r="BK473" s="17" t="s">
        <v>1368</v>
      </c>
      <c r="BL473" s="16"/>
      <c r="BM473" s="130" t="s">
        <v>440</v>
      </c>
      <c r="BN473" s="130" t="s">
        <v>469</v>
      </c>
      <c r="BO473" s="130" t="s">
        <v>568</v>
      </c>
      <c r="BP473" s="18" t="s">
        <v>679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>CCOCirculaçãoIntervaloOportunidade</v>
      </c>
    </row>
    <row r="474" spans="1:72" hidden="1">
      <c r="A474" s="47" t="str">
        <f t="shared" si="49"/>
        <v/>
      </c>
      <c r="B474" s="102"/>
      <c r="C4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1367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>
        <v>0</v>
      </c>
      <c r="AS477" s="108">
        <v>0</v>
      </c>
      <c r="AT477" s="108">
        <v>0</v>
      </c>
      <c r="AU477" s="136"/>
      <c r="AV477" s="136"/>
      <c r="AW477" s="14"/>
      <c r="AX477" s="14"/>
      <c r="AY477" s="162">
        <f t="shared" si="48"/>
        <v>0</v>
      </c>
      <c r="AZ477" s="153"/>
      <c r="BA477" s="109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>
        <v>0</v>
      </c>
      <c r="BI477" s="17"/>
      <c r="BJ477" s="17" t="s">
        <v>1369</v>
      </c>
      <c r="BK477" s="17" t="s">
        <v>1369</v>
      </c>
      <c r="BL477" s="16"/>
      <c r="BM477" s="130" t="s">
        <v>437</v>
      </c>
      <c r="BN477" s="130" t="s">
        <v>467</v>
      </c>
      <c r="BO477" s="130" t="s">
        <v>554</v>
      </c>
      <c r="BP477" s="18" t="s">
        <v>679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1370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>
        <v>0.40277777777777779</v>
      </c>
      <c r="AS478" s="108">
        <v>0.44305555555555554</v>
      </c>
      <c r="AT478" s="108">
        <v>0.54722222222222228</v>
      </c>
      <c r="AU478" s="136"/>
      <c r="AV478" s="136"/>
      <c r="AW478" s="14"/>
      <c r="AX478" s="14"/>
      <c r="AY478" s="162">
        <f t="shared" si="48"/>
        <v>0.10416666666666674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>
        <v>1</v>
      </c>
      <c r="BI478" s="17"/>
      <c r="BJ478" s="17" t="s">
        <v>1371</v>
      </c>
      <c r="BK478" s="17" t="s">
        <v>1371</v>
      </c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9" s="104" t="s">
        <v>755</v>
      </c>
      <c r="E479" s="157" t="s">
        <v>1372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>
        <v>0.40277777777777779</v>
      </c>
      <c r="AS479" s="108">
        <v>0.44305555555555554</v>
      </c>
      <c r="AT479" s="108">
        <v>0.54722222222222228</v>
      </c>
      <c r="AU479" s="136"/>
      <c r="AV479" s="136"/>
      <c r="AW479" s="14"/>
      <c r="AX479" s="14"/>
      <c r="AY479" s="162">
        <f t="shared" si="48"/>
        <v>0.10416666666666674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>
        <v>1</v>
      </c>
      <c r="BI479" s="17"/>
      <c r="BJ479" s="17" t="s">
        <v>1371</v>
      </c>
      <c r="BK479" s="17" t="s">
        <v>1371</v>
      </c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</v>
      </c>
      <c r="B480" s="102"/>
      <c r="C4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1373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1374</v>
      </c>
      <c r="BK480" s="17" t="s">
        <v>1371</v>
      </c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1375</v>
      </c>
      <c r="W481" s="151" t="s">
        <v>1376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>
        <v>0.40277777777777779</v>
      </c>
      <c r="AS481" s="108">
        <v>0.44305555555555554</v>
      </c>
      <c r="AT481" s="108">
        <v>0.54722222222222228</v>
      </c>
      <c r="AU481" s="136"/>
      <c r="AV481" s="136"/>
      <c r="AW481" s="14"/>
      <c r="AX481" s="14"/>
      <c r="AY481" s="162">
        <f t="shared" si="48"/>
        <v>0.10416666666666674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>
        <v>1</v>
      </c>
      <c r="BI481" s="17"/>
      <c r="BJ481" s="17" t="s">
        <v>1371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1377</v>
      </c>
      <c r="X482" s="104" t="s">
        <v>421</v>
      </c>
      <c r="Y482" s="129" t="s">
        <v>424</v>
      </c>
      <c r="Z482" s="104"/>
      <c r="AA482" s="105" t="s">
        <v>1378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>
        <v>0</v>
      </c>
      <c r="AS482" s="108">
        <v>0</v>
      </c>
      <c r="AT482" s="108">
        <v>0</v>
      </c>
      <c r="AU482" s="136"/>
      <c r="AV482" s="136"/>
      <c r="AW482" s="14"/>
      <c r="AX482" s="14"/>
      <c r="AY482" s="162">
        <f t="shared" si="48"/>
        <v>0</v>
      </c>
      <c r="AZ482" s="153"/>
      <c r="BA482" s="109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>
        <v>0</v>
      </c>
      <c r="BI482" s="17"/>
      <c r="BJ482" s="17" t="s">
        <v>1379</v>
      </c>
      <c r="BK482" s="17" t="s">
        <v>1379</v>
      </c>
      <c r="BL482" s="16"/>
      <c r="BM482" s="130" t="s">
        <v>441</v>
      </c>
      <c r="BN482" s="130" t="s">
        <v>470</v>
      </c>
      <c r="BO482" s="130" t="s">
        <v>521</v>
      </c>
      <c r="BP482" s="18" t="s">
        <v>1380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>SuperExecução</v>
      </c>
    </row>
    <row r="483" spans="1:72" hidden="1">
      <c r="A483" s="47" t="str">
        <f t="shared" si="49"/>
        <v/>
      </c>
      <c r="B483" s="102"/>
      <c r="C4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1381</v>
      </c>
      <c r="N485" s="127" t="s">
        <v>1382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1383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>
        <v>0</v>
      </c>
      <c r="AS485" s="108">
        <v>0</v>
      </c>
      <c r="AT485" s="108">
        <v>0</v>
      </c>
      <c r="AU485" s="136"/>
      <c r="AV485" s="136"/>
      <c r="AW485" s="14"/>
      <c r="AX485" s="14"/>
      <c r="AY485" s="162">
        <f t="shared" si="48"/>
        <v>0</v>
      </c>
      <c r="AZ485" s="153"/>
      <c r="BA485" s="109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>
        <v>0</v>
      </c>
      <c r="BI485" s="17"/>
      <c r="BJ485" s="17" t="s">
        <v>1384</v>
      </c>
      <c r="BK485" s="17" t="s">
        <v>1384</v>
      </c>
      <c r="BL485" s="16"/>
      <c r="BM485" s="130" t="s">
        <v>448</v>
      </c>
      <c r="BN485" s="130" t="s">
        <v>472</v>
      </c>
      <c r="BO485" s="130" t="s">
        <v>522</v>
      </c>
      <c r="BP485" s="18" t="s">
        <v>1385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>ConfiabilidadeAtivo</v>
      </c>
    </row>
    <row r="486" spans="1:72" hidden="1">
      <c r="A486" s="47" t="str">
        <f t="shared" si="49"/>
        <v/>
      </c>
      <c r="B486" s="102"/>
      <c r="C4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1386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1387</v>
      </c>
      <c r="BK487" s="17" t="s">
        <v>1387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1388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1389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1387</v>
      </c>
      <c r="BK488" s="17" t="s">
        <v>1387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1388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1390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1387</v>
      </c>
      <c r="BK489" s="17" t="s">
        <v>1387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1388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1391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>
        <v>0.38541666666666669</v>
      </c>
      <c r="AT491" s="108">
        <v>0.42708333333333331</v>
      </c>
      <c r="AU491" s="136"/>
      <c r="AV491" s="136"/>
      <c r="AW491" s="14"/>
      <c r="AX491" s="14"/>
      <c r="AY491" s="162">
        <f t="shared" si="48"/>
        <v>4.166666666666663E-2</v>
      </c>
      <c r="AZ491" s="153"/>
      <c r="BA491" s="109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>
        <v>2</v>
      </c>
      <c r="BI491" s="17"/>
      <c r="BJ491" s="17" t="s">
        <v>1392</v>
      </c>
      <c r="BK491" s="17" t="s">
        <v>1392</v>
      </c>
      <c r="BL491" s="16"/>
      <c r="BM491" s="130" t="s">
        <v>445</v>
      </c>
      <c r="BN491" s="130" t="s">
        <v>445</v>
      </c>
      <c r="BO491" s="130" t="s">
        <v>445</v>
      </c>
      <c r="BP491" s="18" t="s">
        <v>679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8" t="str">
        <f t="shared" si="53"/>
        <v>OKOK</v>
      </c>
    </row>
    <row r="492" spans="1:72" hidden="1">
      <c r="A492" s="47" t="str">
        <f t="shared" si="49"/>
        <v/>
      </c>
      <c r="B492" s="102"/>
      <c r="C4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1393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>
        <v>0</v>
      </c>
      <c r="BI493" s="17"/>
      <c r="BJ493" s="17" t="s">
        <v>1394</v>
      </c>
      <c r="BK493" s="17" t="s">
        <v>1394</v>
      </c>
      <c r="BL493" s="16"/>
      <c r="BM493" s="130" t="s">
        <v>440</v>
      </c>
      <c r="BN493" s="130" t="s">
        <v>460</v>
      </c>
      <c r="BO493" s="130" t="s">
        <v>568</v>
      </c>
      <c r="BP493" s="18" t="s">
        <v>679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4" s="104" t="s">
        <v>1205</v>
      </c>
      <c r="E494" s="157">
        <v>488</v>
      </c>
      <c r="F494" s="126" t="s">
        <v>1395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1396</v>
      </c>
      <c r="W494" s="151" t="s">
        <v>1397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5" s="104" t="s">
        <v>1320</v>
      </c>
      <c r="E495" s="157">
        <v>489</v>
      </c>
      <c r="F495" s="126" t="s">
        <v>1395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1398</v>
      </c>
      <c r="W495" s="151" t="s">
        <v>1397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1399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>
        <v>0.37083333333333335</v>
      </c>
      <c r="AS496" s="108">
        <v>0</v>
      </c>
      <c r="AT496" s="108">
        <v>0</v>
      </c>
      <c r="AU496" s="136"/>
      <c r="AV496" s="136"/>
      <c r="AW496" s="14"/>
      <c r="AX496" s="14"/>
      <c r="AY496" s="162">
        <f t="shared" si="48"/>
        <v>0</v>
      </c>
      <c r="AZ496" s="153"/>
      <c r="BA496" s="109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>
        <v>0</v>
      </c>
      <c r="BI496" s="17"/>
      <c r="BJ496" s="17" t="s">
        <v>1400</v>
      </c>
      <c r="BK496" s="17" t="s">
        <v>1400</v>
      </c>
      <c r="BL496" s="16"/>
      <c r="BM496" s="130" t="s">
        <v>447</v>
      </c>
      <c r="BN496" s="130" t="s">
        <v>463</v>
      </c>
      <c r="BO496" s="130" t="s">
        <v>559</v>
      </c>
      <c r="BP496" s="18" t="s">
        <v>679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>CondiçõesClimáticaTemperatura</v>
      </c>
    </row>
    <row r="497" spans="1:72" hidden="1">
      <c r="A497" s="47" t="str">
        <f t="shared" si="49"/>
        <v/>
      </c>
      <c r="B497" s="102"/>
      <c r="C4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1401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>
        <v>0.39583333333333331</v>
      </c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1402</v>
      </c>
      <c r="BK498" s="17" t="s">
        <v>1402</v>
      </c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1403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2</v>
      </c>
      <c r="BI499" s="17"/>
      <c r="BJ499" s="17" t="s">
        <v>1404</v>
      </c>
      <c r="BK499" s="17" t="s">
        <v>1404</v>
      </c>
      <c r="BL499" s="16"/>
      <c r="BM499" s="130" t="s">
        <v>445</v>
      </c>
      <c r="BN499" s="130" t="s">
        <v>445</v>
      </c>
      <c r="BO499" s="130" t="s">
        <v>445</v>
      </c>
      <c r="BP499" s="18" t="s">
        <v>679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8" t="str">
        <f t="shared" si="53"/>
        <v>OKOK</v>
      </c>
    </row>
    <row r="500" spans="1:72" hidden="1">
      <c r="A500" s="47" t="str">
        <f t="shared" si="49"/>
        <v/>
      </c>
      <c r="B500" s="102"/>
      <c r="C5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>KLECIO (TP-699)46073</v>
      </c>
      <c r="B501" s="102">
        <v>46073</v>
      </c>
      <c r="C5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1" s="104" t="s">
        <v>695</v>
      </c>
      <c r="E501" s="157"/>
      <c r="F501" s="126" t="s">
        <v>696</v>
      </c>
      <c r="G501" s="142" t="str">
        <f>IF(D501="","*",VLOOKUP(F501,BS_ATIVIDADE[],3,FALSE))</f>
        <v>SOLDA</v>
      </c>
      <c r="H501" s="106" t="s">
        <v>679</v>
      </c>
      <c r="I501" s="106" t="s">
        <v>679</v>
      </c>
      <c r="J501" s="105">
        <v>68</v>
      </c>
      <c r="K501" s="105">
        <v>77.212999999999994</v>
      </c>
      <c r="L501" s="105" t="s">
        <v>679</v>
      </c>
      <c r="M501" s="127" t="s">
        <v>1239</v>
      </c>
      <c r="N501" s="127" t="s">
        <v>1240</v>
      </c>
      <c r="O501" s="106">
        <v>0.375</v>
      </c>
      <c r="P501" s="106">
        <v>6.25E-2</v>
      </c>
      <c r="Q501" s="105">
        <v>1</v>
      </c>
      <c r="R501" s="10" t="str">
        <f>IFERROR(_xlfn.XLOOKUP(F501, BS_ATIVIDADE[ATIVIDADE],BS_ATIVIDADE[UNIDADE] ), "*")</f>
        <v>Nº DE SOLDA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5" t="s">
        <v>699</v>
      </c>
      <c r="W501" s="151" t="s">
        <v>700</v>
      </c>
      <c r="X501" s="104" t="s">
        <v>421</v>
      </c>
      <c r="Y501" s="129"/>
      <c r="Z501" s="104"/>
      <c r="AA501" s="105" t="s">
        <v>679</v>
      </c>
      <c r="AB501" s="103"/>
      <c r="AC501" s="152"/>
      <c r="AD501" s="107" t="s">
        <v>679</v>
      </c>
      <c r="AE501" s="105" t="s">
        <v>679</v>
      </c>
      <c r="AF501" s="105" t="s">
        <v>679</v>
      </c>
      <c r="AG501" s="105" t="s">
        <v>679</v>
      </c>
      <c r="AH501" s="15"/>
      <c r="AI501" s="126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5" t="str">
        <f>IF(BS_CONTROLE[[#This Row],[Entre - Estações]]=0, "-", BS_CONTROLE[[#This Row],[Entre - Estações]])</f>
        <v>ZAC-S</v>
      </c>
      <c r="AN501" s="105" t="str">
        <f>IF(BS_CONTROLE[[#This Row],[SB]]=0, "-", BS_CONTROLE[[#This Row],[SB]])</f>
        <v>ZACS</v>
      </c>
      <c r="AO501" s="105">
        <f>IF(BS_CONTROLE[[#This Row],[SUB]]=0, "-", BS_CONTROLE[[#This Row],[SUB]])</f>
        <v>68</v>
      </c>
      <c r="AP501" s="105">
        <f>BS_CONTROLE[[#This Row],[KM - Inicio]]</f>
        <v>77.212999999999994</v>
      </c>
      <c r="AQ501" s="105">
        <f>BS_CONTROLE[[#This Row],[KM - Inicio]]</f>
        <v>77.212999999999994</v>
      </c>
      <c r="AR501" s="108"/>
      <c r="AS501" s="108"/>
      <c r="AT501" s="108"/>
      <c r="AU501" s="136"/>
      <c r="AV501" s="136"/>
      <c r="AW501" s="14"/>
      <c r="AX501" s="14"/>
      <c r="AY501" s="162">
        <f t="shared" si="48"/>
        <v>0</v>
      </c>
      <c r="AZ501" s="153"/>
      <c r="BA501" s="109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8" t="str">
        <f t="shared" si="53"/>
        <v/>
      </c>
    </row>
    <row r="502" spans="1:72" hidden="1">
      <c r="A502" s="47" t="str">
        <f t="shared" si="49"/>
        <v>E4246073</v>
      </c>
      <c r="B502" s="102">
        <v>46073</v>
      </c>
      <c r="C5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2" s="104" t="s">
        <v>749</v>
      </c>
      <c r="E502" s="157">
        <v>193</v>
      </c>
      <c r="F502" s="126" t="s">
        <v>750</v>
      </c>
      <c r="G502" s="142" t="str">
        <f>IF(D502="","*",VLOOKUP(F502,BS_ATIVIDADE[],3,FALSE))</f>
        <v>TRILHEIRO - DESCARGA</v>
      </c>
      <c r="H502" s="106" t="s">
        <v>1017</v>
      </c>
      <c r="I502" s="106" t="s">
        <v>1405</v>
      </c>
      <c r="J502" s="105">
        <v>68</v>
      </c>
      <c r="K502" s="105">
        <v>67.531999999999996</v>
      </c>
      <c r="L502" s="105">
        <v>68.531999999999996</v>
      </c>
      <c r="M502" s="127" t="s">
        <v>298</v>
      </c>
      <c r="N502" s="127" t="s">
        <v>1406</v>
      </c>
      <c r="O502" s="106">
        <v>0.39583333333333331</v>
      </c>
      <c r="P502" s="106">
        <v>0.16666666666666666</v>
      </c>
      <c r="Q502" s="105">
        <v>2496</v>
      </c>
      <c r="R502" s="10" t="str">
        <f>IFERROR(_xlfn.XLOOKUP(F502, BS_ATIVIDADE[ATIVIDADE],BS_ATIVIDADE[UNIDADE] ), "*")</f>
        <v>M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5" t="s">
        <v>1407</v>
      </c>
      <c r="W502" s="151" t="s">
        <v>1408</v>
      </c>
      <c r="X502" s="104" t="s">
        <v>416</v>
      </c>
      <c r="Y502" s="129"/>
      <c r="Z502" s="104"/>
      <c r="AA502" s="105" t="s">
        <v>1409</v>
      </c>
      <c r="AB502" s="103" t="s">
        <v>412</v>
      </c>
      <c r="AC502" s="152"/>
      <c r="AD502" s="107">
        <v>0.29166666666666669</v>
      </c>
      <c r="AE502" s="105" t="s">
        <v>1020</v>
      </c>
      <c r="AF502" s="105" t="s">
        <v>1021</v>
      </c>
      <c r="AG502" s="105" t="s">
        <v>679</v>
      </c>
      <c r="AH502" s="15"/>
      <c r="AI502" s="126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5" t="str">
        <f>IF(BS_CONTROLE[[#This Row],[Entre - Estações]]=0, "-", BS_CONTROLE[[#This Row],[Entre - Estações]])</f>
        <v>ZSU</v>
      </c>
      <c r="AN502" s="105" t="str">
        <f>IF(BS_CONTROLE[[#This Row],[SB]]=0, "-", BS_CONTROLE[[#This Row],[SB]])</f>
        <v>K70K74/ZSU2/ZK57ZHO</v>
      </c>
      <c r="AO502" s="105">
        <f>IF(BS_CONTROLE[[#This Row],[SUB]]=0, "-", BS_CONTROLE[[#This Row],[SUB]])</f>
        <v>68</v>
      </c>
      <c r="AP502" s="105">
        <f>BS_CONTROLE[[#This Row],[KM - Inicio]]</f>
        <v>67.531999999999996</v>
      </c>
      <c r="AQ502" s="105">
        <f>BS_CONTROLE[[#This Row],[KM - Inicio]]</f>
        <v>67.531999999999996</v>
      </c>
      <c r="AR502" s="108"/>
      <c r="AS502" s="108"/>
      <c r="AT502" s="108"/>
      <c r="AU502" s="136"/>
      <c r="AV502" s="136"/>
      <c r="AW502" s="14"/>
      <c r="AX502" s="14"/>
      <c r="AY502" s="162">
        <f t="shared" si="48"/>
        <v>0</v>
      </c>
      <c r="AZ502" s="153"/>
      <c r="BA502" s="109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>W5946073</v>
      </c>
      <c r="B504" s="102">
        <v>46073</v>
      </c>
      <c r="C5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4" s="104" t="s">
        <v>726</v>
      </c>
      <c r="E504" s="157">
        <v>373</v>
      </c>
      <c r="F504" s="126" t="s">
        <v>761</v>
      </c>
      <c r="G504" s="142" t="str">
        <f>IF(D504="","*",VLOOKUP(F504,BS_ATIVIDADE[],3,FALSE))</f>
        <v>OUTROS</v>
      </c>
      <c r="H504" s="106" t="s">
        <v>104</v>
      </c>
      <c r="I504" s="106" t="s">
        <v>104</v>
      </c>
      <c r="J504" s="105">
        <v>49</v>
      </c>
      <c r="K504" s="105">
        <v>240.8</v>
      </c>
      <c r="L504" s="105" t="s">
        <v>679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6">
        <v>0.35416666666666669</v>
      </c>
      <c r="P504" s="106">
        <v>4.1666666666666664E-2</v>
      </c>
      <c r="Q504" s="105">
        <v>1</v>
      </c>
      <c r="R504" s="10" t="str">
        <f>IFERROR(_xlfn.XLOOKUP(F504, BS_ATIVIDADE[ATIVIDADE],BS_ATIVIDADE[UNIDADE] ), "*")</f>
        <v>BINÁRIO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5" t="s">
        <v>773</v>
      </c>
      <c r="W504" s="151" t="s">
        <v>1410</v>
      </c>
      <c r="X504" s="104" t="s">
        <v>421</v>
      </c>
      <c r="Y504" s="129"/>
      <c r="Z504" s="104"/>
      <c r="AA504" s="105">
        <v>1</v>
      </c>
      <c r="AB504" s="103" t="s">
        <v>412</v>
      </c>
      <c r="AC504" s="152"/>
      <c r="AD504" s="107">
        <v>0.29166666666666669</v>
      </c>
      <c r="AE504" s="105">
        <v>7629</v>
      </c>
      <c r="AF504" s="105" t="s">
        <v>679</v>
      </c>
      <c r="AG504" s="105" t="s">
        <v>679</v>
      </c>
      <c r="AH504" s="15"/>
      <c r="AI504" s="126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5" t="str">
        <f>IF(BS_CONTROLE[[#This Row],[Entre - Estações]]=0, "-", BS_CONTROLE[[#This Row],[Entre - Estações]])</f>
        <v>ZDS</v>
      </c>
      <c r="AN504" s="105" t="str">
        <f>IF(BS_CONTROLE[[#This Row],[SB]]=0, "-", BS_CONTROLE[[#This Row],[SB]])</f>
        <v>ZDS1</v>
      </c>
      <c r="AO504" s="105">
        <f>IF(BS_CONTROLE[[#This Row],[SUB]]=0, "-", BS_CONTROLE[[#This Row],[SUB]])</f>
        <v>49</v>
      </c>
      <c r="AP504" s="105">
        <f>BS_CONTROLE[[#This Row],[KM - Inicio]]</f>
        <v>240.8</v>
      </c>
      <c r="AQ504" s="105">
        <f>BS_CONTROLE[[#This Row],[KM - Inicio]]</f>
        <v>240.8</v>
      </c>
      <c r="AR504" s="108"/>
      <c r="AS504" s="108"/>
      <c r="AT504" s="108"/>
      <c r="AU504" s="136"/>
      <c r="AV504" s="136"/>
      <c r="AW504" s="14"/>
      <c r="AX504" s="14"/>
      <c r="AY504" s="162">
        <f t="shared" si="48"/>
        <v>0</v>
      </c>
      <c r="AZ504" s="153"/>
      <c r="BA504" s="109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8" t="str">
        <f t="shared" si="53"/>
        <v/>
      </c>
    </row>
    <row r="505" spans="1:72" hidden="1">
      <c r="A505" s="47" t="str">
        <f t="shared" si="49"/>
        <v>ROGÉRIO (TP-730)46073</v>
      </c>
      <c r="B505" s="102">
        <v>46073</v>
      </c>
      <c r="C5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5" s="104" t="s">
        <v>857</v>
      </c>
      <c r="E505" s="157">
        <v>81</v>
      </c>
      <c r="F505" s="126" t="s">
        <v>721</v>
      </c>
      <c r="G505" s="142" t="str">
        <f>IF(D505="","*",VLOOKUP(F505,BS_ATIVIDADE[],3,FALSE))</f>
        <v>DORMENTE - SUBSTITUIÇÂO</v>
      </c>
      <c r="H505" s="106" t="s">
        <v>679</v>
      </c>
      <c r="I505" s="106" t="s">
        <v>679</v>
      </c>
      <c r="J505" s="105">
        <v>49</v>
      </c>
      <c r="K505" s="105">
        <v>225</v>
      </c>
      <c r="L505" s="105" t="s">
        <v>679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6">
        <v>0.375</v>
      </c>
      <c r="P505" s="106">
        <v>8.3333333333333329E-2</v>
      </c>
      <c r="Q505" s="105">
        <v>20</v>
      </c>
      <c r="R505" s="10" t="str">
        <f>IFERROR(_xlfn.XLOOKUP(F505, BS_ATIVIDADE[ATIVIDADE],BS_ATIVIDADE[UNIDADE] ), "*")</f>
        <v>Nº DE DORMENTES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5" t="s">
        <v>858</v>
      </c>
      <c r="W505" s="151" t="s">
        <v>723</v>
      </c>
      <c r="X505" s="104" t="s">
        <v>421</v>
      </c>
      <c r="Y505" s="129"/>
      <c r="Z505" s="104"/>
      <c r="AA505" s="105" t="s">
        <v>679</v>
      </c>
      <c r="AB505" s="103"/>
      <c r="AC505" s="152"/>
      <c r="AD505" s="107" t="s">
        <v>679</v>
      </c>
      <c r="AE505" s="105" t="s">
        <v>679</v>
      </c>
      <c r="AF505" s="105" t="s">
        <v>679</v>
      </c>
      <c r="AG505" s="105" t="s">
        <v>679</v>
      </c>
      <c r="AH505" s="15"/>
      <c r="AI505" s="126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5" t="str">
        <f>IF(BS_CONTROLE[[#This Row],[Entre - Estações]]=0, "-", BS_CONTROLE[[#This Row],[Entre - Estações]])</f>
        <v>ZXI-ZIC</v>
      </c>
      <c r="AN505" s="105" t="str">
        <f>IF(BS_CONTROLE[[#This Row],[SB]]=0, "-", BS_CONTROLE[[#This Row],[SB]])</f>
        <v>224ZIC1</v>
      </c>
      <c r="AO505" s="105">
        <f>IF(BS_CONTROLE[[#This Row],[SUB]]=0, "-", BS_CONTROLE[[#This Row],[SUB]])</f>
        <v>49</v>
      </c>
      <c r="AP505" s="105">
        <f>BS_CONTROLE[[#This Row],[KM - Inicio]]</f>
        <v>225</v>
      </c>
      <c r="AQ505" s="105">
        <f>BS_CONTROLE[[#This Row],[KM - Inicio]]</f>
        <v>225</v>
      </c>
      <c r="AR505" s="108"/>
      <c r="AS505" s="108"/>
      <c r="AT505" s="108"/>
      <c r="AU505" s="136"/>
      <c r="AV505" s="136"/>
      <c r="AW505" s="14"/>
      <c r="AX505" s="14"/>
      <c r="AY505" s="162">
        <f t="shared" si="48"/>
        <v>0</v>
      </c>
      <c r="AZ505" s="153"/>
      <c r="BA505" s="109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8" t="str">
        <f t="shared" si="53"/>
        <v/>
      </c>
    </row>
    <row r="506" spans="1:72" hidden="1">
      <c r="A506" s="47" t="str">
        <f t="shared" si="49"/>
        <v>V9346073</v>
      </c>
      <c r="B506" s="102">
        <v>46073</v>
      </c>
      <c r="C5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6" s="104" t="s">
        <v>978</v>
      </c>
      <c r="E506" s="157">
        <v>162</v>
      </c>
      <c r="F506" s="126" t="s">
        <v>687</v>
      </c>
      <c r="G506" s="142" t="str">
        <f>IF(D506="","*",VLOOKUP(F506,BS_ATIVIDADE[],3,FALSE))</f>
        <v>MECANIZAÇÃO - SOCADORA</v>
      </c>
      <c r="H506" s="105" t="s">
        <v>104</v>
      </c>
      <c r="I506" s="105" t="s">
        <v>104</v>
      </c>
      <c r="J506" s="105">
        <v>56</v>
      </c>
      <c r="K506" s="105">
        <v>204.4</v>
      </c>
      <c r="L506" s="105">
        <v>205.8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6" s="106">
        <v>0.375</v>
      </c>
      <c r="P506" s="106">
        <v>8.3333333333333329E-2</v>
      </c>
      <c r="Q506" s="105">
        <v>1020</v>
      </c>
      <c r="R506" s="10" t="str">
        <f>IFERROR(_xlfn.XLOOKUP(F506, BS_ATIVIDADE[ATIVIDADE],BS_ATIVIDADE[UNIDADE] ), "*")</f>
        <v>M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5" t="s">
        <v>773</v>
      </c>
      <c r="W506" s="151" t="s">
        <v>1367</v>
      </c>
      <c r="X506" s="104" t="s">
        <v>421</v>
      </c>
      <c r="Y506" s="129"/>
      <c r="Z506" s="104"/>
      <c r="AA506" s="105">
        <v>1</v>
      </c>
      <c r="AB506" s="103" t="s">
        <v>418</v>
      </c>
      <c r="AC506" s="152" t="s">
        <v>419</v>
      </c>
      <c r="AD506" s="107">
        <v>0.33333333333333331</v>
      </c>
      <c r="AE506" s="105">
        <v>7309</v>
      </c>
      <c r="AF506" s="105" t="s">
        <v>679</v>
      </c>
      <c r="AG506" s="105" t="s">
        <v>679</v>
      </c>
      <c r="AH506" s="15"/>
      <c r="AI506" s="126" t="str">
        <f>IF(BS_CONTROLE[[#This Row],[Atividade]]=0, "-", BS_CONTROLE[[#This Row],[Atividade]])</f>
        <v>MECANIZAÇÃO - SOCADORA</v>
      </c>
      <c r="AJ506" s="9" t="str">
        <f>IF(BS_CONTROLE[[#This Row],[Atividade]]=0, "-", BS_CONTROLE[[#This Row],[Atividade]])</f>
        <v>MECANIZAÇÃO - SOCADORA</v>
      </c>
      <c r="AK506" s="31" t="str">
        <f>BS_CONTROLE[[#This Row],[Local - Partida]]</f>
        <v>ZYU1</v>
      </c>
      <c r="AL506" s="31" t="str">
        <f>BS_CONTROLE[[#This Row],[Local - Encerramento]]</f>
        <v>ZYU1</v>
      </c>
      <c r="AM506" s="105" t="str">
        <f>IF(BS_CONTROLE[[#This Row],[Entre - Estações]]=0, "-", BS_CONTROLE[[#This Row],[Entre - Estações]])</f>
        <v>ZYU-ZST</v>
      </c>
      <c r="AN506" s="105" t="str">
        <f>IF(BS_CONTROLE[[#This Row],[SB]]=0, "-", BS_CONTROLE[[#This Row],[SB]])</f>
        <v>ZYU206</v>
      </c>
      <c r="AO506" s="105">
        <f>IF(BS_CONTROLE[[#This Row],[SUB]]=0, "-", BS_CONTROLE[[#This Row],[SUB]])</f>
        <v>56</v>
      </c>
      <c r="AP506" s="105">
        <f>BS_CONTROLE[[#This Row],[KM - Inicio]]</f>
        <v>204.4</v>
      </c>
      <c r="AQ506" s="105">
        <f>BS_CONTROLE[[#This Row],[KM - Inicio]]</f>
        <v>204.4</v>
      </c>
      <c r="AR506" s="108"/>
      <c r="AS506" s="108"/>
      <c r="AT506" s="108"/>
      <c r="AU506" s="136"/>
      <c r="AV506" s="136"/>
      <c r="AW506" s="14"/>
      <c r="AX506" s="14"/>
      <c r="AY506" s="162">
        <f t="shared" si="48"/>
        <v>0</v>
      </c>
      <c r="AZ506" s="153"/>
      <c r="BA506" s="109"/>
      <c r="BB506" s="10" t="str">
        <f>IFERROR(_xlfn.XLOOKUP(AI506, BS_ATIVIDADE[ATIVIDADE],BS_ATIVIDADE[UNIDADE] ), "*")</f>
        <v>M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7" s="104"/>
      <c r="E507" s="157">
        <v>373</v>
      </c>
      <c r="F507" s="126"/>
      <c r="G507" s="142" t="str">
        <f>IF(D507="","*",VLOOKUP(F507,BS_ATIVIDADE[],3,FALSE))</f>
        <v>*</v>
      </c>
      <c r="H507" s="105"/>
      <c r="I507" s="105"/>
      <c r="J507" s="105"/>
      <c r="K507" s="105"/>
      <c r="L507" s="105"/>
      <c r="M507" s="127"/>
      <c r="N507" s="127"/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>ROBSON (TF-701)46073</v>
      </c>
      <c r="B508" s="102">
        <v>46073</v>
      </c>
      <c r="C5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8" s="104" t="s">
        <v>732</v>
      </c>
      <c r="E508" s="157">
        <v>310</v>
      </c>
      <c r="F508" s="126" t="s">
        <v>721</v>
      </c>
      <c r="G508" s="142" t="str">
        <f>IF(D508="","*",VLOOKUP(F508,BS_ATIVIDADE[],3,FALSE))</f>
        <v>DORMENTE - SUBSTITUIÇÂO</v>
      </c>
      <c r="H508" s="106" t="s">
        <v>679</v>
      </c>
      <c r="I508" s="106" t="s">
        <v>679</v>
      </c>
      <c r="J508" s="105">
        <v>56</v>
      </c>
      <c r="K508" s="105">
        <v>190.3</v>
      </c>
      <c r="L508" s="105">
        <v>190.5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6">
        <v>0.375</v>
      </c>
      <c r="P508" s="106">
        <v>8.3333333333333329E-2</v>
      </c>
      <c r="Q508" s="105">
        <v>50</v>
      </c>
      <c r="R508" s="10" t="str">
        <f>IFERROR(_xlfn.XLOOKUP(F508, BS_ATIVIDADE[ATIVIDADE],BS_ATIVIDADE[UNIDADE] ), "*")</f>
        <v>Nº DE DORMENTES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5" t="s">
        <v>1113</v>
      </c>
      <c r="W508" s="151" t="s">
        <v>723</v>
      </c>
      <c r="X508" s="104" t="s">
        <v>421</v>
      </c>
      <c r="Y508" s="129"/>
      <c r="Z508" s="104"/>
      <c r="AA508" s="105" t="s">
        <v>679</v>
      </c>
      <c r="AB508" s="103"/>
      <c r="AC508" s="152"/>
      <c r="AD508" s="107" t="s">
        <v>679</v>
      </c>
      <c r="AE508" s="105" t="s">
        <v>679</v>
      </c>
      <c r="AF508" s="105" t="s">
        <v>679</v>
      </c>
      <c r="AG508" s="105" t="s">
        <v>679</v>
      </c>
      <c r="AH508" s="15"/>
      <c r="AI508" s="126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5" t="str">
        <f>IF(BS_CONTROLE[[#This Row],[Entre - Estações]]=0, "-", BS_CONTROLE[[#This Row],[Entre - Estações]])</f>
        <v>ZDY-ZFY</v>
      </c>
      <c r="AN508" s="105" t="str">
        <f>IF(BS_CONTROLE[[#This Row],[SB]]=0, "-", BS_CONTROLE[[#This Row],[SB]])</f>
        <v>189ZFY</v>
      </c>
      <c r="AO508" s="105">
        <f>IF(BS_CONTROLE[[#This Row],[SUB]]=0, "-", BS_CONTROLE[[#This Row],[SUB]])</f>
        <v>56</v>
      </c>
      <c r="AP508" s="105">
        <f>BS_CONTROLE[[#This Row],[KM - Inicio]]</f>
        <v>190.3</v>
      </c>
      <c r="AQ508" s="105">
        <f>BS_CONTROLE[[#This Row],[KM - Inicio]]</f>
        <v>190.3</v>
      </c>
      <c r="AR508" s="108"/>
      <c r="AS508" s="108"/>
      <c r="AT508" s="108"/>
      <c r="AU508" s="136"/>
      <c r="AV508" s="136"/>
      <c r="AW508" s="14"/>
      <c r="AX508" s="14"/>
      <c r="AY508" s="162">
        <f t="shared" si="48"/>
        <v>0</v>
      </c>
      <c r="AZ508" s="153"/>
      <c r="BA508" s="109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8" t="str">
        <f t="shared" si="53"/>
        <v/>
      </c>
    </row>
    <row r="509" spans="1:72" hidden="1">
      <c r="A509" s="47" t="str">
        <f t="shared" si="49"/>
        <v>ROBSON (TP-729)46073</v>
      </c>
      <c r="B509" s="102">
        <v>46073</v>
      </c>
      <c r="C5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9" s="104" t="s">
        <v>1112</v>
      </c>
      <c r="E509" s="157"/>
      <c r="F509" s="126" t="s">
        <v>877</v>
      </c>
      <c r="G509" s="142" t="str">
        <f>IF(D509="","*",VLOOKUP(F509,BS_ATIVIDADE[],3,FALSE))</f>
        <v>LIMPEZA LASTRO</v>
      </c>
      <c r="H509" s="106" t="s">
        <v>679</v>
      </c>
      <c r="I509" s="106" t="s">
        <v>679</v>
      </c>
      <c r="J509" s="105">
        <v>56</v>
      </c>
      <c r="K509" s="105">
        <v>187.58</v>
      </c>
      <c r="L509" s="105" t="s">
        <v>679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6">
        <v>0.375</v>
      </c>
      <c r="P509" s="106">
        <v>8.3333333333333329E-2</v>
      </c>
      <c r="Q509" s="105">
        <v>10</v>
      </c>
      <c r="R509" s="10" t="str">
        <f>IFERROR(_xlfn.XLOOKUP(F509, BS_ATIVIDADE[ATIVIDADE],BS_ATIVIDADE[UNIDADE] ), "*")</f>
        <v>M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5" t="s">
        <v>1113</v>
      </c>
      <c r="W509" s="151" t="s">
        <v>878</v>
      </c>
      <c r="X509" s="104" t="s">
        <v>421</v>
      </c>
      <c r="Y509" s="129"/>
      <c r="Z509" s="104"/>
      <c r="AA509" s="105" t="s">
        <v>679</v>
      </c>
      <c r="AB509" s="103"/>
      <c r="AC509" s="152"/>
      <c r="AD509" s="107" t="s">
        <v>679</v>
      </c>
      <c r="AE509" s="105" t="s">
        <v>679</v>
      </c>
      <c r="AF509" s="105" t="s">
        <v>679</v>
      </c>
      <c r="AG509" s="105" t="s">
        <v>679</v>
      </c>
      <c r="AH509" s="15"/>
      <c r="AI509" s="126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5" t="str">
        <f>IF(BS_CONTROLE[[#This Row],[Entre - Estações]]=0, "-", BS_CONTROLE[[#This Row],[Entre - Estações]])</f>
        <v>ZDY-ZFY</v>
      </c>
      <c r="AN509" s="105" t="str">
        <f>IF(BS_CONTROLE[[#This Row],[SB]]=0, "-", BS_CONTROLE[[#This Row],[SB]])</f>
        <v>ZXP189</v>
      </c>
      <c r="AO509" s="105">
        <f>IF(BS_CONTROLE[[#This Row],[SUB]]=0, "-", BS_CONTROLE[[#This Row],[SUB]])</f>
        <v>56</v>
      </c>
      <c r="AP509" s="105">
        <f>BS_CONTROLE[[#This Row],[KM - Inicio]]</f>
        <v>187.58</v>
      </c>
      <c r="AQ509" s="105">
        <f>BS_CONTROLE[[#This Row],[KM - Inicio]]</f>
        <v>187.58</v>
      </c>
      <c r="AR509" s="108"/>
      <c r="AS509" s="108"/>
      <c r="AT509" s="108"/>
      <c r="AU509" s="136"/>
      <c r="AV509" s="136"/>
      <c r="AW509" s="14"/>
      <c r="AX509" s="14"/>
      <c r="AY509" s="162">
        <f t="shared" si="48"/>
        <v>0</v>
      </c>
      <c r="AZ509" s="153"/>
      <c r="BA509" s="109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>46073</v>
      </c>
      <c r="B511" s="102">
        <v>46073</v>
      </c>
      <c r="C5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>46073</v>
      </c>
      <c r="B512" s="102">
        <v>46073</v>
      </c>
      <c r="C5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>46073</v>
      </c>
      <c r="B513" s="102">
        <v>46073</v>
      </c>
      <c r="C5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>46073</v>
      </c>
      <c r="B514" s="102">
        <v>46073</v>
      </c>
      <c r="C5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>46073</v>
      </c>
      <c r="B515" s="102">
        <v>46073</v>
      </c>
      <c r="C5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>46073</v>
      </c>
      <c r="B516" s="102">
        <v>46073</v>
      </c>
      <c r="C5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>46073</v>
      </c>
      <c r="B517" s="102">
        <v>46073</v>
      </c>
      <c r="C5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>46073</v>
      </c>
      <c r="B518" s="102">
        <v>46073</v>
      </c>
      <c r="C5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>46073</v>
      </c>
      <c r="B519" s="102">
        <v>46073</v>
      </c>
      <c r="C5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>46073</v>
      </c>
      <c r="B520" s="102">
        <v>46073</v>
      </c>
      <c r="C5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46073</v>
      </c>
      <c r="B521" s="102">
        <v>46073</v>
      </c>
      <c r="C5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>46073</v>
      </c>
      <c r="B522" s="102">
        <v>46073</v>
      </c>
      <c r="C5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>46073</v>
      </c>
      <c r="B523" s="102">
        <v>46073</v>
      </c>
      <c r="C5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927" operator="equal">
      <formula>"OPORTUNIDADE"</formula>
    </cfRule>
  </conditionalFormatting>
  <conditionalFormatting sqref="Y6:Z27 Y29:Z1001">
    <cfRule type="cellIs" dxfId="177" priority="11513" operator="equal">
      <formula>"NÃO"</formula>
    </cfRule>
    <cfRule type="cellIs" dxfId="176" priority="11514" operator="equal">
      <formula>"SIM"</formula>
    </cfRule>
  </conditionalFormatting>
  <conditionalFormatting sqref="AZ6:AZ1001">
    <cfRule type="expression" dxfId="175" priority="53969">
      <formula>#REF!=1</formula>
    </cfRule>
  </conditionalFormatting>
  <conditionalFormatting sqref="BE6:BE1001 U6:U1001 AY6:AY1001">
    <cfRule type="cellIs" dxfId="174" priority="53953" operator="equal">
      <formula>"ERRO"</formula>
    </cfRule>
  </conditionalFormatting>
  <conditionalFormatting sqref="BQ6:BQ1001">
    <cfRule type="cellIs" dxfId="173" priority="53948" operator="equal">
      <formula>"Produção e Intervalo"</formula>
    </cfRule>
    <cfRule type="cellIs" dxfId="172" priority="53949" operator="equal">
      <formula>"Aderente"</formula>
    </cfRule>
    <cfRule type="cellIs" dxfId="171" priority="53950" operator="equal">
      <formula>"Intervalo"</formula>
    </cfRule>
    <cfRule type="cellIs" dxfId="170" priority="53951" operator="equal">
      <formula>"Produção"</formula>
    </cfRule>
    <cfRule type="cellIs" dxfId="169" priority="53952" operator="equal">
      <formula>"ERRO"</formula>
    </cfRule>
  </conditionalFormatting>
  <conditionalFormatting sqref="BR6:BS1001">
    <cfRule type="cellIs" dxfId="168" priority="53930" operator="equal">
      <formula>"*"</formula>
    </cfRule>
    <cfRule type="cellIs" dxfId="167" priority="53931" operator="greaterThanOrEqual">
      <formula>1</formula>
    </cfRule>
    <cfRule type="cellIs" dxfId="166" priority="53932" operator="lessThan">
      <formula>1</formula>
    </cfRule>
  </conditionalFormatting>
  <conditionalFormatting sqref="BH6:BH1001">
    <cfRule type="iconSet" priority="60714">
      <iconSet showValue="0">
        <cfvo type="percent" val="0"/>
        <cfvo type="num" val="1"/>
        <cfvo type="num" val="1" gte="0"/>
      </iconSet>
    </cfRule>
    <cfRule type="iconSet" priority="6071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 BK48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56" operator="equal">
      <formula>"OPORTUNIDADE"</formula>
    </cfRule>
  </conditionalFormatting>
  <conditionalFormatting sqref="Z28">
    <cfRule type="cellIs" dxfId="164" priority="54" operator="equal">
      <formula>"NÃO"</formula>
    </cfRule>
    <cfRule type="cellIs" dxfId="163" priority="55" operator="equal">
      <formula>"SIM"</formula>
    </cfRule>
  </conditionalFormatting>
  <conditionalFormatting sqref="Y28">
    <cfRule type="cellIs" dxfId="162" priority="53" operator="equal">
      <formula>"OPORTUNIDADE"</formula>
    </cfRule>
  </conditionalFormatting>
  <conditionalFormatting sqref="Y28">
    <cfRule type="cellIs" dxfId="161" priority="51" operator="equal">
      <formula>"NÃO"</formula>
    </cfRule>
    <cfRule type="cellIs" dxfId="160" priority="52" operator="equal">
      <formula>"SIM"</formula>
    </cfRule>
  </conditionalFormatting>
  <conditionalFormatting sqref="BK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8:BK4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7" t="s">
        <v>1411</v>
      </c>
      <c r="C2" s="237"/>
      <c r="D2" s="237"/>
      <c r="E2" s="237"/>
      <c r="F2" s="237"/>
      <c r="G2" s="237"/>
    </row>
    <row r="3" spans="2:7" ht="15" customHeight="1">
      <c r="B3" s="238"/>
      <c r="C3" s="238"/>
      <c r="D3" s="238"/>
      <c r="E3" s="238"/>
      <c r="F3" s="238"/>
      <c r="G3" s="238"/>
    </row>
    <row r="4" spans="2:7">
      <c r="B4" s="158" t="s">
        <v>1412</v>
      </c>
      <c r="C4" s="158" t="s">
        <v>1413</v>
      </c>
      <c r="D4" s="158" t="s">
        <v>1414</v>
      </c>
      <c r="E4" s="158" t="s">
        <v>1415</v>
      </c>
      <c r="F4" s="158" t="s">
        <v>4</v>
      </c>
      <c r="G4" s="158" t="s">
        <v>1416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1417</v>
      </c>
      <c r="C6" s="159">
        <v>407867</v>
      </c>
      <c r="D6" s="159" t="s">
        <v>1418</v>
      </c>
      <c r="E6" s="159" t="s">
        <v>712</v>
      </c>
      <c r="F6" s="159" t="s">
        <v>1419</v>
      </c>
      <c r="G6" s="160"/>
    </row>
    <row r="7" spans="2:7">
      <c r="B7" s="180" t="s">
        <v>1420</v>
      </c>
      <c r="C7" s="180">
        <v>293644</v>
      </c>
      <c r="D7" s="180" t="s">
        <v>1421</v>
      </c>
      <c r="E7" s="180" t="s">
        <v>712</v>
      </c>
      <c r="F7" s="180" t="s">
        <v>1419</v>
      </c>
      <c r="G7" s="181" t="s">
        <v>1422</v>
      </c>
    </row>
    <row r="8" spans="2:7">
      <c r="B8" s="159" t="s">
        <v>1423</v>
      </c>
      <c r="C8" s="159">
        <v>256790</v>
      </c>
      <c r="D8" s="159" t="s">
        <v>1424</v>
      </c>
      <c r="E8" s="159" t="s">
        <v>726</v>
      </c>
      <c r="F8" s="159" t="s">
        <v>1425</v>
      </c>
      <c r="G8" s="160">
        <v>46357</v>
      </c>
    </row>
    <row r="9" spans="2:7" ht="29.25">
      <c r="B9" s="159" t="s">
        <v>1426</v>
      </c>
      <c r="C9" s="159"/>
      <c r="D9" s="159"/>
      <c r="E9" s="159" t="s">
        <v>726</v>
      </c>
      <c r="F9" s="159" t="s">
        <v>1425</v>
      </c>
      <c r="G9" s="160" t="s">
        <v>1427</v>
      </c>
    </row>
    <row r="10" spans="2:7">
      <c r="B10" s="159" t="s">
        <v>1428</v>
      </c>
      <c r="C10" s="159">
        <v>265193</v>
      </c>
      <c r="D10" s="159" t="s">
        <v>1429</v>
      </c>
      <c r="E10" s="159" t="s">
        <v>760</v>
      </c>
      <c r="F10" s="159" t="s">
        <v>54</v>
      </c>
      <c r="G10" s="159" t="s">
        <v>1430</v>
      </c>
    </row>
    <row r="11" spans="2:7">
      <c r="B11" s="159" t="s">
        <v>1431</v>
      </c>
      <c r="C11" s="159">
        <v>293716</v>
      </c>
      <c r="D11" s="159" t="s">
        <v>1432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1433</v>
      </c>
      <c r="C12" s="159">
        <v>257258</v>
      </c>
      <c r="D12" s="159" t="s">
        <v>1434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1435</v>
      </c>
      <c r="C13" s="159">
        <v>371147</v>
      </c>
      <c r="D13" s="159" t="s">
        <v>1436</v>
      </c>
      <c r="E13" s="159" t="s">
        <v>772</v>
      </c>
      <c r="F13" s="159" t="s">
        <v>71</v>
      </c>
      <c r="G13" s="159" t="s">
        <v>1430</v>
      </c>
    </row>
    <row r="14" spans="2:7">
      <c r="B14" s="159" t="s">
        <v>1437</v>
      </c>
      <c r="C14" s="159">
        <v>259230</v>
      </c>
      <c r="D14" s="159" t="s">
        <v>1438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1439</v>
      </c>
      <c r="C15" s="159">
        <v>370705</v>
      </c>
      <c r="D15" s="159"/>
      <c r="E15" s="159" t="s">
        <v>772</v>
      </c>
      <c r="F15" s="159" t="s">
        <v>71</v>
      </c>
      <c r="G15" s="159" t="s">
        <v>1430</v>
      </c>
    </row>
    <row r="16" spans="2:7" ht="29.25">
      <c r="B16" s="159" t="s">
        <v>1440</v>
      </c>
      <c r="C16" s="159">
        <v>258542</v>
      </c>
      <c r="D16" s="159" t="s">
        <v>1441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1442</v>
      </c>
      <c r="C17" s="159">
        <v>257050</v>
      </c>
      <c r="D17" s="159" t="s">
        <v>1443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9" t="s">
        <v>1444</v>
      </c>
      <c r="C2" s="239"/>
      <c r="D2" s="239"/>
      <c r="E2" s="239"/>
      <c r="F2" s="239"/>
      <c r="G2" s="239"/>
    </row>
    <row r="3" spans="2:7" ht="19.5" customHeight="1">
      <c r="B3" s="239"/>
      <c r="C3" s="239"/>
      <c r="D3" s="239"/>
      <c r="E3" s="239"/>
      <c r="F3" s="239"/>
      <c r="G3" s="239"/>
    </row>
    <row r="4" spans="2:7" ht="19.5" customHeight="1">
      <c r="B4" s="161" t="s">
        <v>1445</v>
      </c>
      <c r="C4" s="161" t="s">
        <v>1446</v>
      </c>
      <c r="D4" s="161" t="s">
        <v>1447</v>
      </c>
      <c r="E4" s="161" t="s">
        <v>1448</v>
      </c>
      <c r="F4" s="158" t="s">
        <v>1449</v>
      </c>
      <c r="G4" s="161" t="s">
        <v>1450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1451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1452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1451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1451</v>
      </c>
      <c r="G9" s="195" t="s">
        <v>1453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1451</v>
      </c>
      <c r="G10" s="165"/>
    </row>
    <row r="11" spans="2:7" ht="19.5" customHeight="1">
      <c r="B11" s="165" t="s">
        <v>1454</v>
      </c>
      <c r="C11" s="165">
        <v>9038</v>
      </c>
      <c r="D11" s="166">
        <v>46070</v>
      </c>
      <c r="E11" s="165">
        <v>9637</v>
      </c>
      <c r="F11" s="167" t="s">
        <v>1455</v>
      </c>
      <c r="G11" s="165"/>
    </row>
    <row r="12" spans="2:7" ht="19.5" customHeight="1">
      <c r="B12" s="165" t="s">
        <v>749</v>
      </c>
      <c r="C12" s="165" t="s">
        <v>1456</v>
      </c>
      <c r="D12" s="166">
        <v>46066</v>
      </c>
      <c r="E12" s="165">
        <v>9500</v>
      </c>
      <c r="F12" s="167" t="s">
        <v>1457</v>
      </c>
      <c r="G12" s="165"/>
    </row>
    <row r="13" spans="2:7" ht="19.5" customHeight="1">
      <c r="B13" s="165" t="s">
        <v>749</v>
      </c>
      <c r="C13" s="165" t="s">
        <v>1458</v>
      </c>
      <c r="D13" s="166">
        <v>46066</v>
      </c>
      <c r="E13" s="165">
        <v>10500</v>
      </c>
      <c r="F13" s="167" t="s">
        <v>1457</v>
      </c>
      <c r="G13" s="165"/>
    </row>
    <row r="14" spans="2:7" ht="19.5" customHeight="1">
      <c r="B14" s="165" t="s">
        <v>749</v>
      </c>
      <c r="C14" s="165" t="s">
        <v>1459</v>
      </c>
      <c r="D14" s="166">
        <v>46066</v>
      </c>
      <c r="E14" s="165">
        <v>9000</v>
      </c>
      <c r="F14" s="167" t="s">
        <v>1457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0" t="s">
        <v>1460</v>
      </c>
      <c r="D5" s="241"/>
      <c r="E5" s="241"/>
      <c r="F5" s="241"/>
      <c r="G5" s="241"/>
      <c r="H5" s="241"/>
      <c r="I5" s="241"/>
      <c r="J5" s="242"/>
      <c r="K5" s="243" t="s">
        <v>1461</v>
      </c>
      <c r="L5" s="244"/>
      <c r="M5" s="244"/>
      <c r="N5" s="244"/>
      <c r="O5" s="245" t="s">
        <v>1462</v>
      </c>
      <c r="P5" s="246"/>
    </row>
    <row r="6" spans="1:16" s="74" customFormat="1" ht="15" customHeight="1">
      <c r="A6" s="66" t="s">
        <v>1463</v>
      </c>
      <c r="B6" s="75" t="s">
        <v>1464</v>
      </c>
      <c r="C6" s="76" t="s">
        <v>626</v>
      </c>
      <c r="D6" s="77" t="s">
        <v>627</v>
      </c>
      <c r="E6" s="76" t="s">
        <v>1465</v>
      </c>
      <c r="F6" s="76" t="s">
        <v>617</v>
      </c>
      <c r="G6" s="76" t="s">
        <v>621</v>
      </c>
      <c r="H6" s="115" t="s">
        <v>1466</v>
      </c>
      <c r="I6" s="78" t="s">
        <v>622</v>
      </c>
      <c r="J6" s="78" t="s">
        <v>623</v>
      </c>
      <c r="K6" s="79" t="s">
        <v>617</v>
      </c>
      <c r="L6" s="79" t="s">
        <v>1467</v>
      </c>
      <c r="M6" s="80" t="s">
        <v>1466</v>
      </c>
      <c r="N6" s="81" t="s">
        <v>621</v>
      </c>
      <c r="O6" s="156" t="s">
        <v>664</v>
      </c>
      <c r="P6" s="133" t="s">
        <v>1468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>
        <f>IF(SP_SUL!BH467="","*",SP_SUL!BH467)</f>
        <v>0</v>
      </c>
      <c r="P467" s="147" t="str">
        <f>IF($A$2=1,IF(SP_SUL!BJ467="","*",SP_SUL!BJ467),IF(SP_SUL!BK467="","*",SP_SUL!BK467))</f>
        <v xml:space="preserve">Caminhão avariado 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>
        <f>IF(SP_SUL!BH471="","*",SP_SUL!BH471)</f>
        <v>0</v>
      </c>
      <c r="P471" s="147" t="str">
        <f>IF($A$2=1,IF(SP_SUL!BJ471="","*",SP_SUL!BJ471),IF(SP_SUL!BK471="","*",SP_SUL!BK471))</f>
        <v>MC1 08:13, sem faixa CCO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>
        <f>IF(SP_SUL!BH472="","*",SP_SUL!BH472)</f>
        <v>1</v>
      </c>
      <c r="P472" s="147" t="str">
        <f>IF($A$2=1,IF(SP_SUL!BJ472="","*",SP_SUL!BJ472),IF(SP_SUL!BK472="","*",SP_SUL!BK472))</f>
        <v>Equipe no local, previsão de pronto 10:30, em intervalo 11:58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>
        <f>IF(SP_SUL!BH473="","*",SP_SUL!BH473)</f>
        <v>0</v>
      </c>
      <c r="P473" s="147" t="str">
        <f>IF($A$2=1,IF(SP_SUL!BJ473="","*",SP_SUL!BJ473),IF(SP_SUL!BK473="","*",SP_SUL!BK473))</f>
        <v xml:space="preserve">Sem faixa CCO 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>
        <f>IF(SP_SUL!BH477="","*",SP_SUL!BH477)</f>
        <v>0</v>
      </c>
      <c r="P477" s="147" t="str">
        <f>IF($A$2=1,IF(SP_SUL!BJ477="","*",SP_SUL!BJ477),IF(SP_SUL!BK477="","*",SP_SUL!BK477))</f>
        <v xml:space="preserve">Em manutenção 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>
        <f>IF(SP_SUL!BH478="","*",SP_SUL!BH478)</f>
        <v>1</v>
      </c>
      <c r="P478" s="147" t="str">
        <f>IF($A$2=1,IF(SP_SUL!BJ478="","*",SP_SUL!BJ478),IF(SP_SUL!BK478="","*",SP_SUL!BK478))</f>
        <v>Equipe pronta 09:40, aguarda oportunidade, em intervalo 10:38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>
        <f>IF(SP_SUL!BH479="","*",SP_SUL!BH479)</f>
        <v>1</v>
      </c>
      <c r="P479" s="147" t="str">
        <f>IF($A$2=1,IF(SP_SUL!BJ479="","*",SP_SUL!BJ479),IF(SP_SUL!BK479="","*",SP_SUL!BK479))</f>
        <v>Equipe pronta 09:40, aguarda oportunidade, em intervalo 10:38</v>
      </c>
    </row>
    <row r="480" spans="1:16" hidden="1">
      <c r="A480" s="82" t="str">
        <f>IF(SP_SUL!B480="","*",SP_SUL!B480)</f>
        <v>*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Equipe pronta 09:40, aguarda oportunidade, em intervalo 10:38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>
        <f>IF(SP_SUL!BH481="","*",SP_SUL!BH481)</f>
        <v>1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>
        <f>IF(SP_SUL!BH482="","*",SP_SUL!BH482)</f>
        <v>0</v>
      </c>
      <c r="P482" s="147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>
        <f>IF(SP_SUL!BH485="","*",SP_SUL!BH485)</f>
        <v>0</v>
      </c>
      <c r="P485" s="147" t="str">
        <f>IF($A$2=1,IF(SP_SUL!BJ485="","*",SP_SUL!BJ485),IF(SP_SUL!BK485="","*",SP_SUL!BK485))</f>
        <v>Não solicita MC1 - Avariado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>
        <f>IF(SP_SUL!BH491="","*",SP_SUL!BH491)</f>
        <v>2</v>
      </c>
      <c r="P491" s="147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>
        <f>IF(SP_SUL!BH493="","*",SP_SUL!BH493)</f>
        <v>0</v>
      </c>
      <c r="P493" s="147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>
        <f>IF(SP_SUL!BH496="","*",SP_SUL!BH496)</f>
        <v>0</v>
      </c>
      <c r="P496" s="147" t="str">
        <f>IF($A$2=1,IF(SP_SUL!BJ496="","*",SP_SUL!BJ496),IF(SP_SUL!BK496="","*",SP_SUL!BK496))</f>
        <v>Equipe no local, tempo fechado sem previsão para solda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2</v>
      </c>
      <c r="P499" s="147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>
        <f>IF(SP_SUL!B501="","*",SP_SUL!B501)</f>
        <v>46073</v>
      </c>
      <c r="B501" s="83" t="str">
        <f>IF(SP_SUL!X501="","*",SP_SUL!X501)</f>
        <v>Oportunidade</v>
      </c>
      <c r="C501" s="83" t="str">
        <f>IF(SP_SUL!S501="","*",SP_SUL!S501)</f>
        <v>SP SUL</v>
      </c>
      <c r="D501" s="83" t="str">
        <f>IF(SP_SUL!T501="","*",SP_SUL!T501)</f>
        <v>ZBV-ZRX</v>
      </c>
      <c r="E501" s="83" t="str">
        <f>IF(SP_SUL!D501="","*",SP_SUL!D501)</f>
        <v>KLECIO (TP-699)</v>
      </c>
      <c r="F501" s="83" t="str">
        <f>IF(SP_SUL!H501="","*",SP_SUL!H501)</f>
        <v>-</v>
      </c>
      <c r="G501" s="83" t="str">
        <f>IF(SP_SUL!M501="","*",SP_SUL!M501)</f>
        <v>ZAC-S</v>
      </c>
      <c r="H501" s="116">
        <f>IF(SP_SUL!K501="","*",SP_SUL!K501)</f>
        <v>77.212999999999994</v>
      </c>
      <c r="I501" s="113">
        <f>IF(SP_SUL!O501="","*",SP_SUL!O501)</f>
        <v>0.375</v>
      </c>
      <c r="J501" s="113">
        <f>IF(SP_SUL!P501="","*",SP_SUL!P501)</f>
        <v>6.25E-2</v>
      </c>
      <c r="K501" s="83" t="str">
        <f>IF(SP_SUL!AK501="","*",SP_SUL!AK501)</f>
        <v>-</v>
      </c>
      <c r="L501" s="83" t="str">
        <f>IF(SP_SUL!AM501="","*",SP_SUL!AM501)</f>
        <v>ZAC-S</v>
      </c>
      <c r="M501" s="83">
        <f>IF(SP_SUL!AP501="","*",SP_SUL!AP501)</f>
        <v>77.212999999999994</v>
      </c>
      <c r="N501" s="83" t="str">
        <f>IF(SP_SUL!AM501="","*",SP_SUL!AM501)</f>
        <v>ZAC-S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>
        <f>IF(SP_SUL!B502="","*",SP_SUL!B502)</f>
        <v>46073</v>
      </c>
      <c r="B502" s="83" t="str">
        <f>IF(SP_SUL!X502="","*",SP_SUL!X502)</f>
        <v>Contrato</v>
      </c>
      <c r="C502" s="83" t="str">
        <f>IF(SP_SUL!S502="","*",SP_SUL!S502)</f>
        <v>SP SUL</v>
      </c>
      <c r="D502" s="83" t="str">
        <f>IF(SP_SUL!T502="","*",SP_SUL!T502)</f>
        <v>ZBV-ZRX</v>
      </c>
      <c r="E502" s="83" t="str">
        <f>IF(SP_SUL!D502="","*",SP_SUL!D502)</f>
        <v>E42</v>
      </c>
      <c r="F502" s="83" t="str">
        <f>IF(SP_SUL!H502="","*",SP_SUL!H502)</f>
        <v>ZBV3</v>
      </c>
      <c r="G502" s="83" t="str">
        <f>IF(SP_SUL!M502="","*",SP_SUL!M502)</f>
        <v>ZSU</v>
      </c>
      <c r="H502" s="116">
        <f>IF(SP_SUL!K502="","*",SP_SUL!K502)</f>
        <v>67.531999999999996</v>
      </c>
      <c r="I502" s="113">
        <f>IF(SP_SUL!O502="","*",SP_SUL!O502)</f>
        <v>0.39583333333333331</v>
      </c>
      <c r="J502" s="113">
        <f>IF(SP_SUL!P502="","*",SP_SUL!P502)</f>
        <v>0.16666666666666666</v>
      </c>
      <c r="K502" s="83" t="str">
        <f>IF(SP_SUL!AK502="","*",SP_SUL!AK502)</f>
        <v>ZBV3</v>
      </c>
      <c r="L502" s="83" t="str">
        <f>IF(SP_SUL!AM502="","*",SP_SUL!AM502)</f>
        <v>ZSU</v>
      </c>
      <c r="M502" s="83">
        <f>IF(SP_SUL!AP502="","*",SP_SUL!AP502)</f>
        <v>67.531999999999996</v>
      </c>
      <c r="N502" s="83" t="str">
        <f>IF(SP_SUL!AM502="","*",SP_SUL!AM502)</f>
        <v>ZSU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>
        <f>IF(SP_SUL!B504="","*",SP_SUL!B504)</f>
        <v>46073</v>
      </c>
      <c r="B504" s="83" t="str">
        <f>IF(SP_SUL!X504="","*",SP_SUL!X504)</f>
        <v>Oportunidade</v>
      </c>
      <c r="C504" s="83" t="str">
        <f>IF(SP_SUL!S504="","*",SP_SUL!S504)</f>
        <v>SP SUL</v>
      </c>
      <c r="D504" s="83" t="str">
        <f>IF(SP_SUL!T504="","*",SP_SUL!T504)</f>
        <v>ZBV-ZKE</v>
      </c>
      <c r="E504" s="83" t="str">
        <f>IF(SP_SUL!D504="","*",SP_SUL!D504)</f>
        <v>W59</v>
      </c>
      <c r="F504" s="83" t="str">
        <f>IF(SP_SUL!H504="","*",SP_SUL!H504)</f>
        <v>ZYU1</v>
      </c>
      <c r="G504" s="83" t="str">
        <f>IF(SP_SUL!M504="","*",SP_SUL!M504)</f>
        <v>ZDS</v>
      </c>
      <c r="H504" s="116">
        <f>IF(SP_SUL!K504="","*",SP_SUL!K504)</f>
        <v>240.8</v>
      </c>
      <c r="I504" s="113">
        <f>IF(SP_SUL!O504="","*",SP_SUL!O504)</f>
        <v>0.35416666666666669</v>
      </c>
      <c r="J504" s="113">
        <f>IF(SP_SUL!P504="","*",SP_SUL!P504)</f>
        <v>4.1666666666666664E-2</v>
      </c>
      <c r="K504" s="83" t="str">
        <f>IF(SP_SUL!AK504="","*",SP_SUL!AK504)</f>
        <v>ZYU1</v>
      </c>
      <c r="L504" s="83" t="str">
        <f>IF(SP_SUL!AM504="","*",SP_SUL!AM504)</f>
        <v>ZDS</v>
      </c>
      <c r="M504" s="83">
        <f>IF(SP_SUL!AP504="","*",SP_SUL!AP504)</f>
        <v>240.8</v>
      </c>
      <c r="N504" s="83" t="str">
        <f>IF(SP_SUL!AM504="","*",SP_SUL!AM504)</f>
        <v>ZDS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>
        <f>IF(SP_SUL!B505="","*",SP_SUL!B505)</f>
        <v>46073</v>
      </c>
      <c r="B505" s="83" t="str">
        <f>IF(SP_SUL!X505="","*",SP_SUL!X505)</f>
        <v>Oportunidade</v>
      </c>
      <c r="C505" s="83" t="str">
        <f>IF(SP_SUL!S505="","*",SP_SUL!S505)</f>
        <v>SP SUL</v>
      </c>
      <c r="D505" s="83" t="str">
        <f>IF(SP_SUL!T505="","*",SP_SUL!T505)</f>
        <v>ZBV-ZKE</v>
      </c>
      <c r="E505" s="83" t="str">
        <f>IF(SP_SUL!D505="","*",SP_SUL!D505)</f>
        <v>ROGÉRIO (TP-730)</v>
      </c>
      <c r="F505" s="83" t="str">
        <f>IF(SP_SUL!H505="","*",SP_SUL!H505)</f>
        <v>-</v>
      </c>
      <c r="G505" s="83" t="str">
        <f>IF(SP_SUL!M505="","*",SP_SUL!M505)</f>
        <v>ZXI-ZIC</v>
      </c>
      <c r="H505" s="116">
        <f>IF(SP_SUL!K505="","*",SP_SUL!K505)</f>
        <v>225</v>
      </c>
      <c r="I505" s="113">
        <f>IF(SP_SUL!O505="","*",SP_SUL!O505)</f>
        <v>0.375</v>
      </c>
      <c r="J505" s="113">
        <f>IF(SP_SUL!P505="","*",SP_SUL!P505)</f>
        <v>8.3333333333333329E-2</v>
      </c>
      <c r="K505" s="83" t="str">
        <f>IF(SP_SUL!AK505="","*",SP_SUL!AK505)</f>
        <v>-</v>
      </c>
      <c r="L505" s="83" t="str">
        <f>IF(SP_SUL!AM505="","*",SP_SUL!AM505)</f>
        <v>ZXI-ZIC</v>
      </c>
      <c r="M505" s="83">
        <f>IF(SP_SUL!AP505="","*",SP_SUL!AP505)</f>
        <v>225</v>
      </c>
      <c r="N505" s="83" t="str">
        <f>IF(SP_SUL!AM505="","*",SP_SUL!AM505)</f>
        <v>ZXI-ZIC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>
        <f>IF(SP_SUL!B506="","*",SP_SUL!B506)</f>
        <v>46073</v>
      </c>
      <c r="B506" s="83" t="str">
        <f>IF(SP_SUL!X506="","*",SP_SUL!X506)</f>
        <v>Oportunidade</v>
      </c>
      <c r="C506" s="83" t="str">
        <f>IF(SP_SUL!S506="","*",SP_SUL!S506)</f>
        <v>SP SUL</v>
      </c>
      <c r="D506" s="83" t="str">
        <f>IF(SP_SUL!T506="","*",SP_SUL!T506)</f>
        <v>ZBV-ZKE</v>
      </c>
      <c r="E506" s="83" t="str">
        <f>IF(SP_SUL!D506="","*",SP_SUL!D506)</f>
        <v>V93</v>
      </c>
      <c r="F506" s="83" t="str">
        <f>IF(SP_SUL!H506="","*",SP_SUL!H506)</f>
        <v>ZYU1</v>
      </c>
      <c r="G506" s="83" t="str">
        <f>IF(SP_SUL!M506="","*",SP_SUL!M506)</f>
        <v>ZYU-ZST</v>
      </c>
      <c r="H506" s="116">
        <f>IF(SP_SUL!K506="","*",SP_SUL!K506)</f>
        <v>204.4</v>
      </c>
      <c r="I506" s="113">
        <f>IF(SP_SUL!O506="","*",SP_SUL!O506)</f>
        <v>0.375</v>
      </c>
      <c r="J506" s="113">
        <f>IF(SP_SUL!P506="","*",SP_SUL!P506)</f>
        <v>8.3333333333333329E-2</v>
      </c>
      <c r="K506" s="83" t="str">
        <f>IF(SP_SUL!AK506="","*",SP_SUL!AK506)</f>
        <v>ZYU1</v>
      </c>
      <c r="L506" s="83" t="str">
        <f>IF(SP_SUL!AM506="","*",SP_SUL!AM506)</f>
        <v>ZYU-ZST</v>
      </c>
      <c r="M506" s="83">
        <f>IF(SP_SUL!AP506="","*",SP_SUL!AP506)</f>
        <v>204.4</v>
      </c>
      <c r="N506" s="83" t="str">
        <f>IF(SP_SUL!AM506="","*",SP_SUL!AM506)</f>
        <v>ZYU-ZST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*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>
        <f>IF(SP_SUL!B508="","*",SP_SUL!B508)</f>
        <v>46073</v>
      </c>
      <c r="B508" s="83" t="str">
        <f>IF(SP_SUL!X508="","*",SP_SUL!X508)</f>
        <v>Oportunidade</v>
      </c>
      <c r="C508" s="83" t="str">
        <f>IF(SP_SUL!S508="","*",SP_SUL!S508)</f>
        <v>SP SUL</v>
      </c>
      <c r="D508" s="83" t="str">
        <f>IF(SP_SUL!T508="","*",SP_SUL!T508)</f>
        <v>ZBV-ZKE</v>
      </c>
      <c r="E508" s="83" t="str">
        <f>IF(SP_SUL!D508="","*",SP_SUL!D508)</f>
        <v>ROBSON (TF-701)</v>
      </c>
      <c r="F508" s="83" t="str">
        <f>IF(SP_SUL!H508="","*",SP_SUL!H508)</f>
        <v>-</v>
      </c>
      <c r="G508" s="83" t="str">
        <f>IF(SP_SUL!M508="","*",SP_SUL!M508)</f>
        <v>ZDY-ZFY</v>
      </c>
      <c r="H508" s="116">
        <f>IF(SP_SUL!K508="","*",SP_SUL!K508)</f>
        <v>190.3</v>
      </c>
      <c r="I508" s="113">
        <f>IF(SP_SUL!O508="","*",SP_SUL!O508)</f>
        <v>0.375</v>
      </c>
      <c r="J508" s="113">
        <f>IF(SP_SUL!P508="","*",SP_SUL!P508)</f>
        <v>8.3333333333333329E-2</v>
      </c>
      <c r="K508" s="83" t="str">
        <f>IF(SP_SUL!AK508="","*",SP_SUL!AK508)</f>
        <v>-</v>
      </c>
      <c r="L508" s="83" t="str">
        <f>IF(SP_SUL!AM508="","*",SP_SUL!AM508)</f>
        <v>ZDY-ZFY</v>
      </c>
      <c r="M508" s="83">
        <f>IF(SP_SUL!AP508="","*",SP_SUL!AP508)</f>
        <v>190.3</v>
      </c>
      <c r="N508" s="83" t="str">
        <f>IF(SP_SUL!AM508="","*",SP_SUL!AM508)</f>
        <v>ZDY-ZFY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>
        <f>IF(SP_SUL!B509="","*",SP_SUL!B509)</f>
        <v>46073</v>
      </c>
      <c r="B509" s="83" t="str">
        <f>IF(SP_SUL!X509="","*",SP_SUL!X509)</f>
        <v>Oportunidade</v>
      </c>
      <c r="C509" s="83" t="str">
        <f>IF(SP_SUL!S509="","*",SP_SUL!S509)</f>
        <v>SP SUL</v>
      </c>
      <c r="D509" s="83" t="str">
        <f>IF(SP_SUL!T509="","*",SP_SUL!T509)</f>
        <v>ZBV-ZKE</v>
      </c>
      <c r="E509" s="83" t="str">
        <f>IF(SP_SUL!D509="","*",SP_SUL!D509)</f>
        <v>ROBSON (TP-729)</v>
      </c>
      <c r="F509" s="83" t="str">
        <f>IF(SP_SUL!H509="","*",SP_SUL!H509)</f>
        <v>-</v>
      </c>
      <c r="G509" s="83" t="str">
        <f>IF(SP_SUL!M509="","*",SP_SUL!M509)</f>
        <v>ZDY-ZFY</v>
      </c>
      <c r="H509" s="116">
        <f>IF(SP_SUL!K509="","*",SP_SUL!K509)</f>
        <v>187.58</v>
      </c>
      <c r="I509" s="113">
        <f>IF(SP_SUL!O509="","*",SP_SUL!O509)</f>
        <v>0.375</v>
      </c>
      <c r="J509" s="113">
        <f>IF(SP_SUL!P509="","*",SP_SUL!P509)</f>
        <v>8.3333333333333329E-2</v>
      </c>
      <c r="K509" s="83" t="str">
        <f>IF(SP_SUL!AK509="","*",SP_SUL!AK509)</f>
        <v>-</v>
      </c>
      <c r="L509" s="83" t="str">
        <f>IF(SP_SUL!AM509="","*",SP_SUL!AM509)</f>
        <v>ZDY-ZFY</v>
      </c>
      <c r="M509" s="83">
        <f>IF(SP_SUL!AP509="","*",SP_SUL!AP509)</f>
        <v>187.58</v>
      </c>
      <c r="N509" s="83" t="str">
        <f>IF(SP_SUL!AM509="","*",SP_SUL!AM509)</f>
        <v>ZDY-ZFY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>
        <f>IF(SP_SUL!B511="","*",SP_SUL!B511)</f>
        <v>46073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>
        <f>IF(SP_SUL!B512="","*",SP_SUL!B512)</f>
        <v>46073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>
        <f>IF(SP_SUL!B513="","*",SP_SUL!B513)</f>
        <v>46073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>
        <f>IF(SP_SUL!B514="","*",SP_SUL!B514)</f>
        <v>46073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>
        <f>IF(SP_SUL!B515="","*",SP_SUL!B515)</f>
        <v>46073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>
        <f>IF(SP_SUL!B516="","*",SP_SUL!B516)</f>
        <v>46073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>
        <f>IF(SP_SUL!B517="","*",SP_SUL!B517)</f>
        <v>46073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>
        <f>IF(SP_SUL!B518="","*",SP_SUL!B518)</f>
        <v>46073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>
        <f>IF(SP_SUL!B519="","*",SP_SUL!B519)</f>
        <v>46073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>
        <f>IF(SP_SUL!B520="","*",SP_SUL!B520)</f>
        <v>46073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>
        <f>IF(SP_SUL!B521="","*",SP_SUL!B521)</f>
        <v>46073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>
        <f>IF(SP_SUL!B522="","*",SP_SUL!B522)</f>
        <v>46073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>
        <f>IF(SP_SUL!B523="","*",SP_SUL!B523)</f>
        <v>46073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7"/>
      <c r="B1" s="248"/>
      <c r="C1" s="24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0" t="s">
        <v>674</v>
      </c>
      <c r="Q1" s="251"/>
      <c r="R1" s="111"/>
      <c r="S1" s="84"/>
      <c r="T1" s="86"/>
      <c r="U1" s="252" t="s">
        <v>1469</v>
      </c>
      <c r="V1" s="252"/>
      <c r="W1" s="252"/>
    </row>
    <row r="2" spans="1:23" ht="15" customHeight="1">
      <c r="A2" s="87" t="s">
        <v>1470</v>
      </c>
      <c r="B2" s="87" t="s">
        <v>1464</v>
      </c>
      <c r="C2" s="87" t="s">
        <v>411</v>
      </c>
      <c r="D2" s="88" t="s">
        <v>626</v>
      </c>
      <c r="E2" s="88" t="s">
        <v>4</v>
      </c>
      <c r="F2" s="88" t="s">
        <v>1463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1471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 t="str">
        <f>IF(SP_SUL!B480="","*",SP_SUL!B480)</f>
        <v>*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Oportunidade</v>
      </c>
      <c r="C498" s="146" t="str">
        <f>IF(SP_SUL!Z501="","*",SP_SUL!Z501)</f>
        <v>*</v>
      </c>
      <c r="D498" s="139" t="str">
        <f>IF(SP_SUL!S501="","*",SP_SUL!S501)</f>
        <v>SP SUL</v>
      </c>
      <c r="E498" s="139" t="str">
        <f>IF(SP_SUL!T501="","*",SP_SUL!T501)</f>
        <v>ZBV-ZRX</v>
      </c>
      <c r="F498" s="145">
        <f>IF(SP_SUL!B501="","*",SP_SUL!B501)</f>
        <v>46073</v>
      </c>
      <c r="G498" s="145" t="str">
        <f>IF(SP_SUL!D501="","*",SP_SUL!D501)</f>
        <v>KLECIO (TP-699)</v>
      </c>
      <c r="H498" s="145" t="str">
        <f>IF(SP_SUL!F501="","*",SP_SUL!F501)</f>
        <v>PDM - SOLDA</v>
      </c>
      <c r="I498" s="145" t="str">
        <f>IF(SP_SUL!H501="","*",SP_SUL!H501)</f>
        <v>-</v>
      </c>
      <c r="J498" s="145" t="str">
        <f>IF(SP_SUL!I501="","*",SP_SUL!I501)</f>
        <v>-</v>
      </c>
      <c r="K498" s="139" t="str">
        <f>IF(SP_SUL!M501="","*",SP_SUL!M501)</f>
        <v>ZAC-S</v>
      </c>
      <c r="L498" s="139" t="str">
        <f>IF(SP_SUL!N501="","*",SP_SUL!N501)</f>
        <v>ZACS</v>
      </c>
      <c r="M498" s="140">
        <f>IF(SP_SUL!J501="","*",SP_SUL!J501)</f>
        <v>68</v>
      </c>
      <c r="N498" s="144">
        <f>IF(SP_SUL!K501="","*",SP_SUL!K501)</f>
        <v>77.212999999999994</v>
      </c>
      <c r="O498" s="144" t="str">
        <f>IF(SP_SUL!L501="","*",SP_SUL!L501)</f>
        <v>-</v>
      </c>
      <c r="P498" s="143">
        <f>IF(SP_SUL!O501="","*",SP_SUL!O501)</f>
        <v>0.375</v>
      </c>
      <c r="Q498" s="143">
        <f>IF(SP_SUL!P501="","*",SP_SUL!P501)</f>
        <v>6.25E-2</v>
      </c>
      <c r="R498" s="145" t="str">
        <f>IF(SP_SUL!Q501="","*",CONCATENATE(SP_SUL!Q501," ",SP_SUL!R501))</f>
        <v>1 Nº DE SOLDA</v>
      </c>
      <c r="S498" s="145" t="str">
        <f>IF(SP_SUL!V501="","*",SP_SUL!V501)</f>
        <v xml:space="preserve">Klecio </v>
      </c>
      <c r="T498" s="145" t="str">
        <f>IF(SP_SUL!W501="","*",SP_SUL!W501)</f>
        <v xml:space="preserve">Execução de solda - Condicionado a temperatura </v>
      </c>
      <c r="U498" s="137">
        <f ca="1">_xlfn.XLOOKUP(G498&amp;$U$2,BS_CONTROLE[CHAVE],BS_CONTROLE[Quantidade_11],"-")</f>
        <v>1</v>
      </c>
      <c r="V498" s="137">
        <f ca="1">_xlfn.XLOOKUP(G498&amp;$V$2,BS_CONTROLE[CHAVE],BS_CONTROLE[Quantidade_11],"-")</f>
        <v>1</v>
      </c>
      <c r="W498" s="137">
        <f ca="1">_xlfn.XLOOKUP(G498&amp;$W$2,BS_CONTROLE[CHAVE],BS_CONTROLE[Quantidade_11],"-")</f>
        <v>0</v>
      </c>
    </row>
    <row r="499" spans="1:23" hidden="1">
      <c r="A499" s="146" t="str">
        <f>IF(SP_SUL!Y502="","*",SP_SUL!Y502)</f>
        <v>*</v>
      </c>
      <c r="B499" s="146" t="str">
        <f>IF(SP_SUL!X502="","*",SP_SUL!X502)</f>
        <v>Contrato</v>
      </c>
      <c r="C499" s="146" t="str">
        <f>IF(SP_SUL!Z502="","*",SP_SUL!Z502)</f>
        <v>*</v>
      </c>
      <c r="D499" s="139" t="str">
        <f>IF(SP_SUL!S502="","*",SP_SUL!S502)</f>
        <v>SP SUL</v>
      </c>
      <c r="E499" s="139" t="str">
        <f>IF(SP_SUL!T502="","*",SP_SUL!T502)</f>
        <v>ZBV-ZRX</v>
      </c>
      <c r="F499" s="145">
        <f>IF(SP_SUL!B502="","*",SP_SUL!B502)</f>
        <v>46073</v>
      </c>
      <c r="G499" s="145" t="str">
        <f>IF(SP_SUL!D502="","*",SP_SUL!D502)</f>
        <v>E42</v>
      </c>
      <c r="H499" s="145" t="str">
        <f>IF(SP_SUL!F502="","*",SP_SUL!F502)</f>
        <v>TRILHEIRO - DESCARGA</v>
      </c>
      <c r="I499" s="145" t="str">
        <f>IF(SP_SUL!H502="","*",SP_SUL!H502)</f>
        <v>ZBV3</v>
      </c>
      <c r="J499" s="145" t="str">
        <f>IF(SP_SUL!I502="","*",SP_SUL!I502)</f>
        <v>ZFH2</v>
      </c>
      <c r="K499" s="139" t="str">
        <f>IF(SP_SUL!M502="","*",SP_SUL!M502)</f>
        <v>ZSU</v>
      </c>
      <c r="L499" s="139" t="str">
        <f>IF(SP_SUL!N502="","*",SP_SUL!N502)</f>
        <v>K70K74/ZSU2/ZK57ZHO</v>
      </c>
      <c r="M499" s="140">
        <f>IF(SP_SUL!J502="","*",SP_SUL!J502)</f>
        <v>68</v>
      </c>
      <c r="N499" s="144">
        <f>IF(SP_SUL!K502="","*",SP_SUL!K502)</f>
        <v>67.531999999999996</v>
      </c>
      <c r="O499" s="144">
        <f>IF(SP_SUL!L502="","*",SP_SUL!L502)</f>
        <v>68.531999999999996</v>
      </c>
      <c r="P499" s="143">
        <f>IF(SP_SUL!O502="","*",SP_SUL!O502)</f>
        <v>0.39583333333333331</v>
      </c>
      <c r="Q499" s="143">
        <f>IF(SP_SUL!P502="","*",SP_SUL!P502)</f>
        <v>0.16666666666666666</v>
      </c>
      <c r="R499" s="145" t="str">
        <f>IF(SP_SUL!Q502="","*",CONCATENATE(SP_SUL!Q502," ",SP_SUL!R502))</f>
        <v>2496 M</v>
      </c>
      <c r="S499" s="145" t="str">
        <f>IF(SP_SUL!V502="","*",SP_SUL!V502)</f>
        <v>Willian</v>
      </c>
      <c r="T499" s="145" t="str">
        <f>IF(SP_SUL!W502="","*",SP_SUL!W502)</f>
        <v xml:space="preserve">Descarga de trilho 3 barras ZBM1/K57ZHO 1:15, 2H ZSU2/K57ZHO 5 barras </v>
      </c>
      <c r="U499" s="137">
        <f ca="1">_xlfn.XLOOKUP(G499&amp;$U$2,BS_CONTROLE[CHAVE],BS_CONTROLE[Quantidade_11],"-")</f>
        <v>0</v>
      </c>
      <c r="V499" s="137">
        <f ca="1">_xlfn.XLOOKUP(G499&amp;$V$2,BS_CONTROLE[CHAVE],BS_CONTROLE[Quantidade_11],"-")</f>
        <v>0</v>
      </c>
      <c r="W499" s="137">
        <f ca="1">_xlfn.XLOOKUP(G499&amp;$W$2,BS_CONTROLE[CHAVE],BS_CONTROLE[Quantidade_11],"-")</f>
        <v>1872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Oportunidade</v>
      </c>
      <c r="C501" s="146" t="str">
        <f>IF(SP_SUL!Z504="","*",SP_SUL!Z504)</f>
        <v>*</v>
      </c>
      <c r="D501" s="139" t="str">
        <f>IF(SP_SUL!S504="","*",SP_SUL!S504)</f>
        <v>SP SUL</v>
      </c>
      <c r="E501" s="139" t="str">
        <f>IF(SP_SUL!T504="","*",SP_SUL!T504)</f>
        <v>ZBV-ZKE</v>
      </c>
      <c r="F501" s="145">
        <f>IF(SP_SUL!B504="","*",SP_SUL!B504)</f>
        <v>46073</v>
      </c>
      <c r="G501" s="145" t="str">
        <f>IF(SP_SUL!D504="","*",SP_SUL!D504)</f>
        <v>W59</v>
      </c>
      <c r="H501" s="145" t="str">
        <f>IF(SP_SUL!F504="","*",SP_SUL!F504)</f>
        <v>RECOLHIMENTO DE MATERIAL</v>
      </c>
      <c r="I501" s="145" t="str">
        <f>IF(SP_SUL!H504="","*",SP_SUL!H504)</f>
        <v>ZYU1</v>
      </c>
      <c r="J501" s="145" t="str">
        <f>IF(SP_SUL!I504="","*",SP_SUL!I504)</f>
        <v>ZYU1</v>
      </c>
      <c r="K501" s="139" t="str">
        <f>IF(SP_SUL!M504="","*",SP_SUL!M504)</f>
        <v>ZDS</v>
      </c>
      <c r="L501" s="139" t="str">
        <f>IF(SP_SUL!N504="","*",SP_SUL!N504)</f>
        <v>ZDS1</v>
      </c>
      <c r="M501" s="140">
        <f>IF(SP_SUL!J504="","*",SP_SUL!J504)</f>
        <v>49</v>
      </c>
      <c r="N501" s="144">
        <f>IF(SP_SUL!K504="","*",SP_SUL!K504)</f>
        <v>240.8</v>
      </c>
      <c r="O501" s="144" t="str">
        <f>IF(SP_SUL!L504="","*",SP_SUL!L504)</f>
        <v>-</v>
      </c>
      <c r="P501" s="143">
        <f>IF(SP_SUL!O504="","*",SP_SUL!O504)</f>
        <v>0.35416666666666669</v>
      </c>
      <c r="Q501" s="143">
        <f>IF(SP_SUL!P504="","*",SP_SUL!P504)</f>
        <v>4.1666666666666664E-2</v>
      </c>
      <c r="R501" s="145" t="str">
        <f>IF(SP_SUL!Q504="","*",CONCATENATE(SP_SUL!Q504," ",SP_SUL!R504))</f>
        <v>1 BINÁRIO</v>
      </c>
      <c r="S501" s="145" t="str">
        <f>IF(SP_SUL!V504="","*",SP_SUL!V504)</f>
        <v>Moises</v>
      </c>
      <c r="T501" s="145" t="str">
        <f>IF(SP_SUL!W504="","*",SP_SUL!W504)</f>
        <v>Descarga de triho km 208,7, dormentes km 225,2 10 min, descarga de trilho km 240,8 5 min</v>
      </c>
      <c r="U501" s="137">
        <f ca="1">_xlfn.XLOOKUP(G501&amp;$U$2,BS_CONTROLE[CHAVE],BS_CONTROLE[Quantidade_11],"-")</f>
        <v>0</v>
      </c>
      <c r="V501" s="137">
        <f ca="1">_xlfn.XLOOKUP(G501&amp;$V$2,BS_CONTROLE[CHAVE],BS_CONTROLE[Quantidade_11],"-")</f>
        <v>196</v>
      </c>
      <c r="W501" s="137">
        <f ca="1">_xlfn.XLOOKUP(G501&amp;$W$2,BS_CONTROLE[CHAVE],BS_CONTROLE[Quantidade_11],"-")</f>
        <v>1</v>
      </c>
    </row>
    <row r="502" spans="1:23" hidden="1">
      <c r="A502" s="146" t="str">
        <f>IF(SP_SUL!Y505="","*",SP_SUL!Y505)</f>
        <v>*</v>
      </c>
      <c r="B502" s="146" t="str">
        <f>IF(SP_SUL!X505="","*",SP_SUL!X505)</f>
        <v>Oportunidade</v>
      </c>
      <c r="C502" s="146" t="str">
        <f>IF(SP_SUL!Z505="","*",SP_SUL!Z505)</f>
        <v>*</v>
      </c>
      <c r="D502" s="139" t="str">
        <f>IF(SP_SUL!S505="","*",SP_SUL!S505)</f>
        <v>SP SUL</v>
      </c>
      <c r="E502" s="139" t="str">
        <f>IF(SP_SUL!T505="","*",SP_SUL!T505)</f>
        <v>ZBV-ZKE</v>
      </c>
      <c r="F502" s="145">
        <f>IF(SP_SUL!B505="","*",SP_SUL!B505)</f>
        <v>46073</v>
      </c>
      <c r="G502" s="145" t="str">
        <f>IF(SP_SUL!D505="","*",SP_SUL!D505)</f>
        <v>ROGÉRIO (TP-730)</v>
      </c>
      <c r="H502" s="145" t="str">
        <f>IF(SP_SUL!F505="","*",SP_SUL!F505)</f>
        <v>PDM - SUBSTITUIÇÃO - DORMENTE</v>
      </c>
      <c r="I502" s="145" t="str">
        <f>IF(SP_SUL!H505="","*",SP_SUL!H505)</f>
        <v>-</v>
      </c>
      <c r="J502" s="145" t="str">
        <f>IF(SP_SUL!I505="","*",SP_SUL!I505)</f>
        <v>-</v>
      </c>
      <c r="K502" s="139" t="str">
        <f>IF(SP_SUL!M505="","*",SP_SUL!M505)</f>
        <v>ZXI-ZIC</v>
      </c>
      <c r="L502" s="139" t="str">
        <f>IF(SP_SUL!N505="","*",SP_SUL!N505)</f>
        <v>224ZIC1</v>
      </c>
      <c r="M502" s="140">
        <f>IF(SP_SUL!J505="","*",SP_SUL!J505)</f>
        <v>49</v>
      </c>
      <c r="N502" s="144">
        <f>IF(SP_SUL!K505="","*",SP_SUL!K505)</f>
        <v>225</v>
      </c>
      <c r="O502" s="144" t="str">
        <f>IF(SP_SUL!L505="","*",SP_SUL!L505)</f>
        <v>-</v>
      </c>
      <c r="P502" s="143">
        <f>IF(SP_SUL!O505="","*",SP_SUL!O505)</f>
        <v>0.375</v>
      </c>
      <c r="Q502" s="143">
        <f>IF(SP_SUL!P505="","*",SP_SUL!P505)</f>
        <v>8.3333333333333329E-2</v>
      </c>
      <c r="R502" s="145" t="str">
        <f>IF(SP_SUL!Q505="","*",CONCATENATE(SP_SUL!Q505," ",SP_SUL!R505))</f>
        <v>20 Nº DE DORMENTES</v>
      </c>
      <c r="S502" s="145" t="str">
        <f>IF(SP_SUL!V505="","*",SP_SUL!V505)</f>
        <v>Rogerio</v>
      </c>
      <c r="T502" s="145" t="str">
        <f>IF(SP_SUL!W505="","*",SP_SUL!W505)</f>
        <v>Substituição de dormentes</v>
      </c>
      <c r="U502" s="137">
        <f ca="1">_xlfn.XLOOKUP(G502&amp;$U$2,BS_CONTROLE[CHAVE],BS_CONTROLE[Quantidade_11],"-")</f>
        <v>0</v>
      </c>
      <c r="V502" s="137">
        <f ca="1">_xlfn.XLOOKUP(G502&amp;$V$2,BS_CONTROLE[CHAVE],BS_CONTROLE[Quantidade_11],"-")</f>
        <v>43</v>
      </c>
      <c r="W502" s="137">
        <f ca="1">_xlfn.XLOOKUP(G502&amp;$W$2,BS_CONTROLE[CHAVE],BS_CONTROLE[Quantidade_11],"-")</f>
        <v>0</v>
      </c>
    </row>
    <row r="503" spans="1:23" hidden="1">
      <c r="A503" s="146" t="str">
        <f>IF(SP_SUL!Y506="","*",SP_SUL!Y506)</f>
        <v>*</v>
      </c>
      <c r="B503" s="146" t="str">
        <f>IF(SP_SUL!X506="","*",SP_SUL!X506)</f>
        <v>Oportunidade</v>
      </c>
      <c r="C503" s="146" t="str">
        <f>IF(SP_SUL!Z506="","*",SP_SUL!Z506)</f>
        <v>*</v>
      </c>
      <c r="D503" s="139" t="str">
        <f>IF(SP_SUL!S506="","*",SP_SUL!S506)</f>
        <v>SP SUL</v>
      </c>
      <c r="E503" s="139" t="str">
        <f>IF(SP_SUL!T506="","*",SP_SUL!T506)</f>
        <v>ZBV-ZKE</v>
      </c>
      <c r="F503" s="145">
        <f>IF(SP_SUL!B506="","*",SP_SUL!B506)</f>
        <v>46073</v>
      </c>
      <c r="G503" s="145" t="str">
        <f>IF(SP_SUL!D506="","*",SP_SUL!D506)</f>
        <v>V93</v>
      </c>
      <c r="H503" s="145" t="str">
        <f>IF(SP_SUL!F506="","*",SP_SUL!F506)</f>
        <v>MECANIZAÇÃO - SOCADORA</v>
      </c>
      <c r="I503" s="145" t="str">
        <f>IF(SP_SUL!H506="","*",SP_SUL!H506)</f>
        <v>ZYU1</v>
      </c>
      <c r="J503" s="145" t="str">
        <f>IF(SP_SUL!I506="","*",SP_SUL!I506)</f>
        <v>ZYU1</v>
      </c>
      <c r="K503" s="139" t="str">
        <f>IF(SP_SUL!M506="","*",SP_SUL!M506)</f>
        <v>ZYU-ZST</v>
      </c>
      <c r="L503" s="139" t="str">
        <f>IF(SP_SUL!N506="","*",SP_SUL!N506)</f>
        <v>ZYU206</v>
      </c>
      <c r="M503" s="140">
        <f>IF(SP_SUL!J506="","*",SP_SUL!J506)</f>
        <v>56</v>
      </c>
      <c r="N503" s="144">
        <f>IF(SP_SUL!K506="","*",SP_SUL!K506)</f>
        <v>204.4</v>
      </c>
      <c r="O503" s="144">
        <f>IF(SP_SUL!L506="","*",SP_SUL!L506)</f>
        <v>205.8</v>
      </c>
      <c r="P503" s="143">
        <f>IF(SP_SUL!O506="","*",SP_SUL!O506)</f>
        <v>0.375</v>
      </c>
      <c r="Q503" s="143">
        <f>IF(SP_SUL!P506="","*",SP_SUL!P506)</f>
        <v>8.3333333333333329E-2</v>
      </c>
      <c r="R503" s="145" t="str">
        <f>IF(SP_SUL!Q506="","*",CONCATENATE(SP_SUL!Q506," ",SP_SUL!R506))</f>
        <v>1020 M</v>
      </c>
      <c r="S503" s="145" t="str">
        <f>IF(SP_SUL!V506="","*",SP_SUL!V506)</f>
        <v>Moises</v>
      </c>
      <c r="T503" s="145" t="str">
        <f>IF(SP_SUL!W506="","*",SP_SUL!W506)</f>
        <v>Socaria mecanizada</v>
      </c>
      <c r="U503" s="137">
        <f ca="1">_xlfn.XLOOKUP(G503&amp;$U$2,BS_CONTROLE[CHAVE],BS_CONTROLE[Quantidade_11],"-")</f>
        <v>0</v>
      </c>
      <c r="V503" s="137">
        <f ca="1">_xlfn.XLOOKUP(G503&amp;$V$2,BS_CONTROLE[CHAVE],BS_CONTROLE[Quantidade_11],"-")</f>
        <v>0</v>
      </c>
      <c r="W503" s="137">
        <f ca="1">_xlfn.XLOOKUP(G503&amp;$W$2,BS_CONTROLE[CHAVE],BS_CONTROLE[Quantidade_11],"-")</f>
        <v>229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*</v>
      </c>
      <c r="L504" s="139" t="str">
        <f>IF(SP_SUL!N507="","*",SP_SUL!N507)</f>
        <v>*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Oportunidade</v>
      </c>
      <c r="C505" s="146" t="str">
        <f>IF(SP_SUL!Z508="","*",SP_SUL!Z508)</f>
        <v>*</v>
      </c>
      <c r="D505" s="139" t="str">
        <f>IF(SP_SUL!S508="","*",SP_SUL!S508)</f>
        <v>SP SUL</v>
      </c>
      <c r="E505" s="139" t="str">
        <f>IF(SP_SUL!T508="","*",SP_SUL!T508)</f>
        <v>ZBV-ZKE</v>
      </c>
      <c r="F505" s="145">
        <f>IF(SP_SUL!B508="","*",SP_SUL!B508)</f>
        <v>46073</v>
      </c>
      <c r="G505" s="145" t="str">
        <f>IF(SP_SUL!D508="","*",SP_SUL!D508)</f>
        <v>ROBSON (TF-701)</v>
      </c>
      <c r="H505" s="145" t="str">
        <f>IF(SP_SUL!F508="","*",SP_SUL!F508)</f>
        <v>PDM - SUBSTITUIÇÃO - DORMENTE</v>
      </c>
      <c r="I505" s="145" t="str">
        <f>IF(SP_SUL!H508="","*",SP_SUL!H508)</f>
        <v>-</v>
      </c>
      <c r="J505" s="145" t="str">
        <f>IF(SP_SUL!I508="","*",SP_SUL!I508)</f>
        <v>-</v>
      </c>
      <c r="K505" s="139" t="str">
        <f>IF(SP_SUL!M508="","*",SP_SUL!M508)</f>
        <v>ZDY-ZFY</v>
      </c>
      <c r="L505" s="139" t="str">
        <f>IF(SP_SUL!N508="","*",SP_SUL!N508)</f>
        <v>189ZFY</v>
      </c>
      <c r="M505" s="140">
        <f>IF(SP_SUL!J508="","*",SP_SUL!J508)</f>
        <v>56</v>
      </c>
      <c r="N505" s="144">
        <f>IF(SP_SUL!K508="","*",SP_SUL!K508)</f>
        <v>190.3</v>
      </c>
      <c r="O505" s="144">
        <f>IF(SP_SUL!L508="","*",SP_SUL!L508)</f>
        <v>190.5</v>
      </c>
      <c r="P505" s="143">
        <f>IF(SP_SUL!O508="","*",SP_SUL!O508)</f>
        <v>0.375</v>
      </c>
      <c r="Q505" s="143">
        <f>IF(SP_SUL!P508="","*",SP_SUL!P508)</f>
        <v>8.3333333333333329E-2</v>
      </c>
      <c r="R505" s="145" t="str">
        <f>IF(SP_SUL!Q508="","*",CONCATENATE(SP_SUL!Q508," ",SP_SUL!R508))</f>
        <v>50 Nº DE DORMENTES</v>
      </c>
      <c r="S505" s="145" t="str">
        <f>IF(SP_SUL!V508="","*",SP_SUL!V508)</f>
        <v>Robson</v>
      </c>
      <c r="T505" s="145" t="str">
        <f>IF(SP_SUL!W508="","*",SP_SUL!W508)</f>
        <v>Substituição de dormentes</v>
      </c>
      <c r="U505" s="137">
        <f ca="1">_xlfn.XLOOKUP(G505&amp;$U$2,BS_CONTROLE[CHAVE],BS_CONTROLE[Quantidade_11],"-")</f>
        <v>0</v>
      </c>
      <c r="V505" s="137">
        <f ca="1">_xlfn.XLOOKUP(G505&amp;$V$2,BS_CONTROLE[CHAVE],BS_CONTROLE[Quantidade_11],"-")</f>
        <v>39</v>
      </c>
      <c r="W505" s="137">
        <f ca="1">_xlfn.XLOOKUP(G505&amp;$W$2,BS_CONTROLE[CHAVE],BS_CONTROLE[Quantidade_11],"-")</f>
        <v>0</v>
      </c>
    </row>
    <row r="506" spans="1:23" hidden="1">
      <c r="A506" s="146" t="str">
        <f>IF(SP_SUL!Y509="","*",SP_SUL!Y509)</f>
        <v>*</v>
      </c>
      <c r="B506" s="146" t="str">
        <f>IF(SP_SUL!X509="","*",SP_SUL!X509)</f>
        <v>Oportunidade</v>
      </c>
      <c r="C506" s="146" t="str">
        <f>IF(SP_SUL!Z509="","*",SP_SUL!Z509)</f>
        <v>*</v>
      </c>
      <c r="D506" s="139" t="str">
        <f>IF(SP_SUL!S509="","*",SP_SUL!S509)</f>
        <v>SP SUL</v>
      </c>
      <c r="E506" s="139" t="str">
        <f>IF(SP_SUL!T509="","*",SP_SUL!T509)</f>
        <v>ZBV-ZKE</v>
      </c>
      <c r="F506" s="145">
        <f>IF(SP_SUL!B509="","*",SP_SUL!B509)</f>
        <v>46073</v>
      </c>
      <c r="G506" s="145" t="str">
        <f>IF(SP_SUL!D509="","*",SP_SUL!D509)</f>
        <v>ROBSON (TP-729)</v>
      </c>
      <c r="H506" s="145" t="str">
        <f>IF(SP_SUL!F509="","*",SP_SUL!F509)</f>
        <v>LIMPEZA LASTRO</v>
      </c>
      <c r="I506" s="145" t="str">
        <f>IF(SP_SUL!H509="","*",SP_SUL!H509)</f>
        <v>-</v>
      </c>
      <c r="J506" s="145" t="str">
        <f>IF(SP_SUL!I509="","*",SP_SUL!I509)</f>
        <v>-</v>
      </c>
      <c r="K506" s="139" t="str">
        <f>IF(SP_SUL!M509="","*",SP_SUL!M509)</f>
        <v>ZDY-ZFY</v>
      </c>
      <c r="L506" s="139" t="str">
        <f>IF(SP_SUL!N509="","*",SP_SUL!N509)</f>
        <v>ZXP189</v>
      </c>
      <c r="M506" s="140">
        <f>IF(SP_SUL!J509="","*",SP_SUL!J509)</f>
        <v>56</v>
      </c>
      <c r="N506" s="144">
        <f>IF(SP_SUL!K509="","*",SP_SUL!K509)</f>
        <v>187.58</v>
      </c>
      <c r="O506" s="144" t="str">
        <f>IF(SP_SUL!L509="","*",SP_SUL!L509)</f>
        <v>-</v>
      </c>
      <c r="P506" s="143">
        <f>IF(SP_SUL!O509="","*",SP_SUL!O509)</f>
        <v>0.375</v>
      </c>
      <c r="Q506" s="143">
        <f>IF(SP_SUL!P509="","*",SP_SUL!P509)</f>
        <v>8.3333333333333329E-2</v>
      </c>
      <c r="R506" s="145" t="str">
        <f>IF(SP_SUL!Q509="","*",CONCATENATE(SP_SUL!Q509," ",SP_SUL!R509))</f>
        <v>10 M</v>
      </c>
      <c r="S506" s="145" t="str">
        <f>IF(SP_SUL!V509="","*",SP_SUL!V509)</f>
        <v>Robson</v>
      </c>
      <c r="T506" s="145" t="str">
        <f>IF(SP_SUL!W509="","*",SP_SUL!W509)</f>
        <v>Limpeza de lastro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>
        <f>IF(SP_SUL!B511="","*",SP_SUL!B511)</f>
        <v>46073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>
        <f>IF(SP_SUL!B512="","*",SP_SUL!B512)</f>
        <v>46073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>
        <f>IF(SP_SUL!B513="","*",SP_SUL!B513)</f>
        <v>46073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>
        <f>IF(SP_SUL!B514="","*",SP_SUL!B514)</f>
        <v>46073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>
        <f>IF(SP_SUL!B515="","*",SP_SUL!B515)</f>
        <v>46073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>
        <f>IF(SP_SUL!B516="","*",SP_SUL!B516)</f>
        <v>46073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>
        <f>IF(SP_SUL!B517="","*",SP_SUL!B517)</f>
        <v>46073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>
        <f>IF(SP_SUL!B518="","*",SP_SUL!B518)</f>
        <v>46073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>
        <f>IF(SP_SUL!B519="","*",SP_SUL!B519)</f>
        <v>46073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>
        <f>IF(SP_SUL!B520="","*",SP_SUL!B520)</f>
        <v>46073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>
        <f>IF(SP_SUL!B521="","*",SP_SUL!B521)</f>
        <v>46073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>
        <f>IF(SP_SUL!B522="","*",SP_SUL!B522)</f>
        <v>46073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>
        <f>IF(SP_SUL!B523="","*",SP_SUL!B523)</f>
        <v>46073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1472</v>
      </c>
      <c r="E1" s="64" t="s">
        <v>1473</v>
      </c>
      <c r="F1" s="64" t="s">
        <v>1474</v>
      </c>
      <c r="G1" s="64" t="s">
        <v>1475</v>
      </c>
      <c r="H1" s="64" t="s">
        <v>1476</v>
      </c>
      <c r="I1" s="64" t="s">
        <v>1477</v>
      </c>
      <c r="J1" s="64" t="s">
        <v>411</v>
      </c>
      <c r="K1" s="64" t="s">
        <v>1478</v>
      </c>
    </row>
    <row r="2" spans="1:11">
      <c r="A2" s="141" t="s">
        <v>820</v>
      </c>
      <c r="D2" t="s">
        <v>820</v>
      </c>
      <c r="E2" t="s">
        <v>1479</v>
      </c>
      <c r="F2" t="s">
        <v>1480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1481</v>
      </c>
      <c r="F3" t="s">
        <v>1482</v>
      </c>
      <c r="G3" t="s">
        <v>1483</v>
      </c>
      <c r="H3" t="s">
        <v>679</v>
      </c>
      <c r="I3">
        <v>1</v>
      </c>
      <c r="J3">
        <v>1</v>
      </c>
      <c r="K3" t="s">
        <v>1483</v>
      </c>
    </row>
    <row r="4" spans="1:11">
      <c r="A4" s="141" t="s">
        <v>1484</v>
      </c>
      <c r="D4" t="s">
        <v>1485</v>
      </c>
      <c r="E4" t="s">
        <v>1479</v>
      </c>
      <c r="F4" t="s">
        <v>1486</v>
      </c>
      <c r="G4" t="s">
        <v>1487</v>
      </c>
      <c r="H4" t="s">
        <v>679</v>
      </c>
      <c r="I4">
        <v>1</v>
      </c>
      <c r="J4">
        <v>1</v>
      </c>
      <c r="K4" t="s">
        <v>1487</v>
      </c>
    </row>
    <row r="5" spans="1:11">
      <c r="A5" s="141" t="s">
        <v>916</v>
      </c>
      <c r="D5" t="s">
        <v>1221</v>
      </c>
      <c r="E5" t="s">
        <v>1479</v>
      </c>
      <c r="F5" t="s">
        <v>1480</v>
      </c>
      <c r="G5" t="s">
        <v>1488</v>
      </c>
      <c r="H5" t="s">
        <v>679</v>
      </c>
      <c r="I5">
        <v>0</v>
      </c>
      <c r="J5">
        <v>0</v>
      </c>
      <c r="K5" t="s">
        <v>1488</v>
      </c>
    </row>
    <row r="6" spans="1:11">
      <c r="A6" s="141" t="s">
        <v>1489</v>
      </c>
      <c r="D6" t="s">
        <v>678</v>
      </c>
      <c r="E6" t="s">
        <v>1479</v>
      </c>
      <c r="F6" t="s">
        <v>1480</v>
      </c>
      <c r="G6" t="s">
        <v>1490</v>
      </c>
      <c r="H6" t="s">
        <v>679</v>
      </c>
      <c r="I6">
        <v>0</v>
      </c>
      <c r="J6">
        <v>4</v>
      </c>
      <c r="K6" t="s">
        <v>1490</v>
      </c>
    </row>
    <row r="7" spans="1:11">
      <c r="A7" s="141" t="s">
        <v>1491</v>
      </c>
      <c r="D7" t="s">
        <v>1492</v>
      </c>
      <c r="E7" t="s">
        <v>1466</v>
      </c>
      <c r="F7" t="s">
        <v>1493</v>
      </c>
      <c r="G7" t="s">
        <v>1493</v>
      </c>
      <c r="H7" t="s">
        <v>679</v>
      </c>
      <c r="I7">
        <v>1</v>
      </c>
      <c r="J7">
        <v>1</v>
      </c>
      <c r="K7" t="s">
        <v>1493</v>
      </c>
    </row>
    <row r="8" spans="1:11">
      <c r="A8" s="141" t="s">
        <v>1494</v>
      </c>
      <c r="D8" t="s">
        <v>1037</v>
      </c>
      <c r="E8" t="s">
        <v>1466</v>
      </c>
      <c r="F8" t="s">
        <v>1493</v>
      </c>
      <c r="G8" t="s">
        <v>1493</v>
      </c>
      <c r="H8" t="s">
        <v>679</v>
      </c>
      <c r="I8">
        <v>1</v>
      </c>
      <c r="J8">
        <v>1</v>
      </c>
      <c r="K8" t="s">
        <v>1493</v>
      </c>
    </row>
    <row r="9" spans="1:11">
      <c r="A9" s="141" t="s">
        <v>1495</v>
      </c>
      <c r="D9" t="s">
        <v>1496</v>
      </c>
      <c r="E9" t="s">
        <v>1466</v>
      </c>
      <c r="F9" t="s">
        <v>1493</v>
      </c>
      <c r="G9" t="s">
        <v>1493</v>
      </c>
      <c r="H9" t="s">
        <v>679</v>
      </c>
      <c r="I9">
        <v>1</v>
      </c>
      <c r="J9">
        <v>1</v>
      </c>
      <c r="K9" t="s">
        <v>1493</v>
      </c>
    </row>
    <row r="10" spans="1:11">
      <c r="A10" s="141" t="s">
        <v>986</v>
      </c>
      <c r="D10" t="s">
        <v>790</v>
      </c>
      <c r="E10" t="s">
        <v>1497</v>
      </c>
      <c r="F10" t="s">
        <v>1498</v>
      </c>
      <c r="G10" t="s">
        <v>1498</v>
      </c>
      <c r="H10" t="s">
        <v>679</v>
      </c>
      <c r="I10">
        <v>0</v>
      </c>
      <c r="J10">
        <v>0</v>
      </c>
      <c r="K10" t="s">
        <v>1499</v>
      </c>
    </row>
    <row r="11" spans="1:11">
      <c r="A11" s="141" t="s">
        <v>1500</v>
      </c>
      <c r="D11" t="s">
        <v>1501</v>
      </c>
      <c r="E11" t="s">
        <v>1502</v>
      </c>
      <c r="F11" t="s">
        <v>1498</v>
      </c>
      <c r="G11" t="s">
        <v>1498</v>
      </c>
      <c r="H11" t="s">
        <v>679</v>
      </c>
      <c r="I11">
        <v>0</v>
      </c>
      <c r="J11">
        <v>0</v>
      </c>
      <c r="K11" t="s">
        <v>1499</v>
      </c>
    </row>
    <row r="12" spans="1:11">
      <c r="A12" s="141" t="s">
        <v>1503</v>
      </c>
      <c r="D12" t="s">
        <v>1504</v>
      </c>
      <c r="E12" t="s">
        <v>1502</v>
      </c>
      <c r="F12" t="s">
        <v>1498</v>
      </c>
      <c r="G12" t="s">
        <v>1498</v>
      </c>
      <c r="H12" t="s">
        <v>679</v>
      </c>
      <c r="I12">
        <v>0</v>
      </c>
      <c r="J12">
        <v>0</v>
      </c>
      <c r="K12" t="s">
        <v>1499</v>
      </c>
    </row>
    <row r="13" spans="1:11">
      <c r="A13" s="141" t="s">
        <v>1505</v>
      </c>
      <c r="D13" t="s">
        <v>1506</v>
      </c>
      <c r="E13" t="s">
        <v>1507</v>
      </c>
      <c r="F13" t="s">
        <v>1498</v>
      </c>
      <c r="G13" t="s">
        <v>1498</v>
      </c>
      <c r="H13" t="s">
        <v>679</v>
      </c>
      <c r="I13">
        <v>0</v>
      </c>
      <c r="J13">
        <v>0</v>
      </c>
      <c r="K13" t="s">
        <v>1508</v>
      </c>
    </row>
    <row r="14" spans="1:11">
      <c r="A14" s="141" t="s">
        <v>829</v>
      </c>
      <c r="D14" t="s">
        <v>1509</v>
      </c>
      <c r="E14" t="s">
        <v>1510</v>
      </c>
      <c r="F14" t="s">
        <v>1498</v>
      </c>
      <c r="G14" t="s">
        <v>1498</v>
      </c>
      <c r="H14" t="s">
        <v>679</v>
      </c>
      <c r="I14">
        <v>0</v>
      </c>
      <c r="J14">
        <v>0</v>
      </c>
      <c r="K14" t="s">
        <v>1511</v>
      </c>
    </row>
    <row r="15" spans="1:11">
      <c r="A15" s="65" t="s">
        <v>819</v>
      </c>
      <c r="D15" t="s">
        <v>1512</v>
      </c>
      <c r="E15" t="s">
        <v>1510</v>
      </c>
      <c r="F15" t="s">
        <v>1498</v>
      </c>
      <c r="G15" t="s">
        <v>1498</v>
      </c>
      <c r="H15" t="s">
        <v>679</v>
      </c>
      <c r="I15">
        <v>0</v>
      </c>
      <c r="J15">
        <v>0</v>
      </c>
      <c r="K15" t="s">
        <v>1511</v>
      </c>
    </row>
    <row r="16" spans="1:11">
      <c r="A16" s="141" t="s">
        <v>1513</v>
      </c>
      <c r="D16" t="s">
        <v>1128</v>
      </c>
      <c r="E16" t="s">
        <v>1479</v>
      </c>
      <c r="F16" t="s">
        <v>1498</v>
      </c>
      <c r="G16" t="s">
        <v>1498</v>
      </c>
      <c r="H16" t="s">
        <v>679</v>
      </c>
      <c r="I16">
        <v>0</v>
      </c>
      <c r="J16">
        <v>0</v>
      </c>
      <c r="K16" t="s">
        <v>1514</v>
      </c>
    </row>
    <row r="17" spans="1:11">
      <c r="A17" s="141" t="s">
        <v>1515</v>
      </c>
      <c r="D17" t="s">
        <v>1516</v>
      </c>
      <c r="E17" t="s">
        <v>1497</v>
      </c>
      <c r="F17" t="s">
        <v>1498</v>
      </c>
      <c r="G17" t="s">
        <v>1498</v>
      </c>
      <c r="H17" t="s">
        <v>679</v>
      </c>
      <c r="I17">
        <v>1</v>
      </c>
      <c r="J17">
        <v>1</v>
      </c>
      <c r="K17" t="s">
        <v>1508</v>
      </c>
    </row>
    <row r="18" spans="1:11">
      <c r="A18" s="141" t="s">
        <v>1517</v>
      </c>
      <c r="D18" t="s">
        <v>1518</v>
      </c>
      <c r="E18" t="s">
        <v>1519</v>
      </c>
      <c r="F18" t="s">
        <v>1498</v>
      </c>
      <c r="G18" t="s">
        <v>1498</v>
      </c>
      <c r="H18" t="s">
        <v>679</v>
      </c>
      <c r="I18">
        <v>0</v>
      </c>
      <c r="J18">
        <v>0</v>
      </c>
      <c r="K18" t="s">
        <v>1511</v>
      </c>
    </row>
    <row r="19" spans="1:11">
      <c r="A19" s="141" t="s">
        <v>1520</v>
      </c>
      <c r="D19" t="s">
        <v>1521</v>
      </c>
      <c r="E19" t="s">
        <v>1519</v>
      </c>
      <c r="F19" t="s">
        <v>1498</v>
      </c>
      <c r="G19" t="s">
        <v>1498</v>
      </c>
      <c r="H19" t="s">
        <v>679</v>
      </c>
      <c r="I19">
        <v>0</v>
      </c>
      <c r="J19">
        <v>0</v>
      </c>
      <c r="K19" t="s">
        <v>1511</v>
      </c>
    </row>
    <row r="20" spans="1:11">
      <c r="A20" s="141" t="s">
        <v>1522</v>
      </c>
      <c r="D20" t="s">
        <v>1523</v>
      </c>
      <c r="E20" t="s">
        <v>1519</v>
      </c>
      <c r="F20" t="s">
        <v>1524</v>
      </c>
      <c r="G20" t="s">
        <v>1524</v>
      </c>
      <c r="H20" t="s">
        <v>679</v>
      </c>
      <c r="I20">
        <v>0</v>
      </c>
      <c r="J20">
        <v>0</v>
      </c>
      <c r="K20" t="s">
        <v>1525</v>
      </c>
    </row>
    <row r="21" spans="1:11">
      <c r="A21" s="141" t="s">
        <v>1526</v>
      </c>
      <c r="D21" t="s">
        <v>1527</v>
      </c>
      <c r="E21" t="s">
        <v>1497</v>
      </c>
      <c r="F21" t="s">
        <v>1498</v>
      </c>
      <c r="G21" t="s">
        <v>1498</v>
      </c>
      <c r="H21" t="s">
        <v>679</v>
      </c>
      <c r="I21">
        <v>0</v>
      </c>
      <c r="J21">
        <v>0</v>
      </c>
      <c r="K21" t="s">
        <v>1527</v>
      </c>
    </row>
    <row r="22" spans="1:11">
      <c r="A22" s="141" t="s">
        <v>1528</v>
      </c>
      <c r="D22" t="s">
        <v>704</v>
      </c>
      <c r="E22" t="s">
        <v>1481</v>
      </c>
      <c r="F22" t="s">
        <v>1498</v>
      </c>
      <c r="G22" t="s">
        <v>1498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1529</v>
      </c>
      <c r="D23" t="s">
        <v>1530</v>
      </c>
      <c r="E23" t="s">
        <v>1510</v>
      </c>
      <c r="F23" t="s">
        <v>1498</v>
      </c>
      <c r="G23" t="s">
        <v>1498</v>
      </c>
      <c r="H23" t="s">
        <v>679</v>
      </c>
      <c r="I23">
        <v>0</v>
      </c>
      <c r="J23">
        <v>0</v>
      </c>
      <c r="K23" t="s">
        <v>1499</v>
      </c>
    </row>
    <row r="24" spans="1:11">
      <c r="A24" s="141" t="s">
        <v>1074</v>
      </c>
      <c r="D24" t="s">
        <v>1531</v>
      </c>
      <c r="E24" t="s">
        <v>1507</v>
      </c>
      <c r="F24" t="s">
        <v>1498</v>
      </c>
      <c r="G24" t="s">
        <v>1498</v>
      </c>
      <c r="H24" t="s">
        <v>679</v>
      </c>
      <c r="I24">
        <v>0</v>
      </c>
      <c r="J24">
        <v>0</v>
      </c>
      <c r="K24" t="s">
        <v>1499</v>
      </c>
    </row>
    <row r="25" spans="1:11">
      <c r="A25" s="141" t="s">
        <v>1532</v>
      </c>
      <c r="D25" t="s">
        <v>1516</v>
      </c>
      <c r="E25" t="s">
        <v>1497</v>
      </c>
      <c r="F25" t="s">
        <v>750</v>
      </c>
      <c r="G25" t="s">
        <v>1533</v>
      </c>
      <c r="H25" t="s">
        <v>679</v>
      </c>
      <c r="I25">
        <v>1</v>
      </c>
      <c r="J25">
        <v>1</v>
      </c>
      <c r="K25" t="s">
        <v>1508</v>
      </c>
    </row>
    <row r="26" spans="1:11">
      <c r="A26" s="141" t="s">
        <v>1534</v>
      </c>
      <c r="D26" t="s">
        <v>1535</v>
      </c>
      <c r="E26" t="s">
        <v>1536</v>
      </c>
      <c r="F26" t="s">
        <v>1535</v>
      </c>
      <c r="G26" t="s">
        <v>1487</v>
      </c>
      <c r="H26" t="s">
        <v>679</v>
      </c>
      <c r="I26">
        <v>1</v>
      </c>
      <c r="J26">
        <v>1</v>
      </c>
      <c r="K26" t="s">
        <v>1535</v>
      </c>
    </row>
    <row r="27" spans="1:11">
      <c r="A27" s="141" t="s">
        <v>1537</v>
      </c>
      <c r="D27" t="s">
        <v>1538</v>
      </c>
      <c r="E27" t="s">
        <v>1479</v>
      </c>
      <c r="F27" t="s">
        <v>1480</v>
      </c>
      <c r="G27" t="s">
        <v>1539</v>
      </c>
      <c r="H27" t="s">
        <v>679</v>
      </c>
      <c r="I27">
        <v>0</v>
      </c>
      <c r="J27">
        <v>0</v>
      </c>
      <c r="K27" t="s">
        <v>1539</v>
      </c>
    </row>
    <row r="28" spans="1:11">
      <c r="A28" s="141" t="s">
        <v>1540</v>
      </c>
      <c r="D28" t="s">
        <v>1211</v>
      </c>
      <c r="E28" t="s">
        <v>1502</v>
      </c>
      <c r="F28" t="s">
        <v>1211</v>
      </c>
      <c r="G28" t="s">
        <v>1487</v>
      </c>
      <c r="H28" t="s">
        <v>1211</v>
      </c>
      <c r="I28">
        <v>1</v>
      </c>
      <c r="J28">
        <v>1</v>
      </c>
      <c r="K28" t="s">
        <v>1487</v>
      </c>
    </row>
    <row r="29" spans="1:11">
      <c r="A29" s="141" t="s">
        <v>1541</v>
      </c>
      <c r="D29" t="s">
        <v>877</v>
      </c>
      <c r="E29" t="s">
        <v>1497</v>
      </c>
      <c r="F29" t="s">
        <v>877</v>
      </c>
      <c r="G29" t="s">
        <v>1488</v>
      </c>
      <c r="H29" t="s">
        <v>1542</v>
      </c>
      <c r="I29">
        <v>1</v>
      </c>
      <c r="J29">
        <v>3</v>
      </c>
      <c r="K29" t="s">
        <v>1487</v>
      </c>
    </row>
    <row r="30" spans="1:11">
      <c r="A30" s="141" t="s">
        <v>1543</v>
      </c>
      <c r="D30" t="s">
        <v>1544</v>
      </c>
      <c r="E30" t="s">
        <v>1466</v>
      </c>
      <c r="F30" t="s">
        <v>1545</v>
      </c>
      <c r="G30" t="s">
        <v>1546</v>
      </c>
      <c r="H30" t="s">
        <v>679</v>
      </c>
      <c r="I30">
        <v>0</v>
      </c>
      <c r="J30">
        <v>2</v>
      </c>
      <c r="K30" t="s">
        <v>1547</v>
      </c>
    </row>
    <row r="31" spans="1:11">
      <c r="A31" s="141" t="s">
        <v>1548</v>
      </c>
      <c r="D31" t="s">
        <v>1549</v>
      </c>
      <c r="E31" t="s">
        <v>1497</v>
      </c>
      <c r="F31" t="s">
        <v>1549</v>
      </c>
      <c r="G31" t="s">
        <v>1546</v>
      </c>
      <c r="H31" t="s">
        <v>679</v>
      </c>
      <c r="I31">
        <v>0</v>
      </c>
      <c r="J31">
        <v>1</v>
      </c>
      <c r="K31" t="s">
        <v>1550</v>
      </c>
    </row>
    <row r="32" spans="1:11">
      <c r="A32" s="141" t="s">
        <v>1551</v>
      </c>
      <c r="D32" t="s">
        <v>1552</v>
      </c>
      <c r="E32" t="s">
        <v>1497</v>
      </c>
      <c r="F32" t="s">
        <v>1552</v>
      </c>
      <c r="G32" t="s">
        <v>1546</v>
      </c>
      <c r="H32" t="s">
        <v>679</v>
      </c>
      <c r="I32">
        <v>0</v>
      </c>
      <c r="J32">
        <v>1</v>
      </c>
      <c r="K32" t="s">
        <v>1553</v>
      </c>
    </row>
    <row r="33" spans="1:11">
      <c r="A33" s="141" t="s">
        <v>1554</v>
      </c>
      <c r="D33" t="s">
        <v>1555</v>
      </c>
      <c r="E33" t="s">
        <v>1519</v>
      </c>
      <c r="F33" t="s">
        <v>1445</v>
      </c>
      <c r="G33" t="s">
        <v>1546</v>
      </c>
      <c r="H33" t="s">
        <v>679</v>
      </c>
      <c r="I33">
        <v>0</v>
      </c>
      <c r="J33">
        <v>1</v>
      </c>
      <c r="K33" t="s">
        <v>1556</v>
      </c>
    </row>
    <row r="34" spans="1:11">
      <c r="A34" s="141" t="s">
        <v>1557</v>
      </c>
      <c r="D34" t="s">
        <v>1558</v>
      </c>
      <c r="E34" t="s">
        <v>1497</v>
      </c>
      <c r="F34" t="s">
        <v>1558</v>
      </c>
      <c r="G34" t="s">
        <v>1546</v>
      </c>
      <c r="H34" t="s">
        <v>679</v>
      </c>
      <c r="I34">
        <v>1</v>
      </c>
      <c r="J34">
        <v>1</v>
      </c>
      <c r="K34" t="s">
        <v>1559</v>
      </c>
    </row>
    <row r="35" spans="1:11">
      <c r="A35" s="141" t="s">
        <v>1560</v>
      </c>
      <c r="D35" t="s">
        <v>1561</v>
      </c>
      <c r="E35" t="s">
        <v>1479</v>
      </c>
      <c r="F35" t="s">
        <v>1545</v>
      </c>
      <c r="G35" t="s">
        <v>1546</v>
      </c>
      <c r="H35" t="s">
        <v>679</v>
      </c>
      <c r="I35">
        <v>0</v>
      </c>
      <c r="J35">
        <v>0</v>
      </c>
      <c r="K35" t="s">
        <v>1562</v>
      </c>
    </row>
    <row r="36" spans="1:11">
      <c r="A36" s="141" t="s">
        <v>1563</v>
      </c>
      <c r="D36" t="s">
        <v>1564</v>
      </c>
      <c r="E36" t="s">
        <v>1497</v>
      </c>
      <c r="F36" t="s">
        <v>1545</v>
      </c>
      <c r="G36" t="s">
        <v>1546</v>
      </c>
      <c r="H36" t="s">
        <v>1565</v>
      </c>
      <c r="I36">
        <v>0</v>
      </c>
      <c r="J36">
        <v>3</v>
      </c>
      <c r="K36" t="s">
        <v>1565</v>
      </c>
    </row>
    <row r="37" spans="1:11">
      <c r="A37" s="141" t="s">
        <v>1566</v>
      </c>
      <c r="D37" t="s">
        <v>687</v>
      </c>
      <c r="E37" t="s">
        <v>1497</v>
      </c>
      <c r="F37" t="s">
        <v>687</v>
      </c>
      <c r="G37" t="s">
        <v>1546</v>
      </c>
      <c r="H37" t="s">
        <v>679</v>
      </c>
      <c r="I37">
        <v>1</v>
      </c>
      <c r="J37">
        <v>1</v>
      </c>
      <c r="K37" t="s">
        <v>1567</v>
      </c>
    </row>
    <row r="38" spans="1:11">
      <c r="A38" s="141" t="s">
        <v>1568</v>
      </c>
      <c r="D38" t="s">
        <v>1569</v>
      </c>
      <c r="E38" t="s">
        <v>1497</v>
      </c>
      <c r="F38" t="s">
        <v>1570</v>
      </c>
      <c r="G38" t="s">
        <v>1570</v>
      </c>
      <c r="H38" t="s">
        <v>679</v>
      </c>
      <c r="I38">
        <v>0</v>
      </c>
      <c r="J38">
        <v>0</v>
      </c>
      <c r="K38" t="s">
        <v>1571</v>
      </c>
    </row>
    <row r="39" spans="1:11">
      <c r="A39" s="141" t="s">
        <v>1572</v>
      </c>
      <c r="D39" t="s">
        <v>1573</v>
      </c>
      <c r="E39" t="s">
        <v>1502</v>
      </c>
      <c r="F39" t="s">
        <v>1570</v>
      </c>
      <c r="G39" t="s">
        <v>1570</v>
      </c>
      <c r="H39" t="s">
        <v>679</v>
      </c>
      <c r="I39">
        <v>0</v>
      </c>
      <c r="J39">
        <v>0</v>
      </c>
      <c r="K39" t="s">
        <v>1571</v>
      </c>
    </row>
    <row r="40" spans="1:11">
      <c r="A40" s="141" t="s">
        <v>1574</v>
      </c>
      <c r="D40" t="s">
        <v>1575</v>
      </c>
      <c r="E40" t="s">
        <v>1502</v>
      </c>
      <c r="F40" t="s">
        <v>1570</v>
      </c>
      <c r="G40" t="s">
        <v>1570</v>
      </c>
      <c r="H40" t="s">
        <v>679</v>
      </c>
      <c r="I40">
        <v>0</v>
      </c>
      <c r="J40">
        <v>0</v>
      </c>
      <c r="K40" t="s">
        <v>1571</v>
      </c>
    </row>
    <row r="41" spans="1:11">
      <c r="A41" s="141" t="s">
        <v>1576</v>
      </c>
      <c r="D41" t="s">
        <v>1577</v>
      </c>
      <c r="E41" t="s">
        <v>1507</v>
      </c>
      <c r="F41" t="s">
        <v>1570</v>
      </c>
      <c r="G41" t="s">
        <v>1570</v>
      </c>
      <c r="H41" t="s">
        <v>679</v>
      </c>
      <c r="I41">
        <v>0</v>
      </c>
      <c r="J41">
        <v>0</v>
      </c>
      <c r="K41" t="s">
        <v>1578</v>
      </c>
    </row>
    <row r="42" spans="1:11">
      <c r="A42" s="141" t="s">
        <v>1579</v>
      </c>
      <c r="D42" t="s">
        <v>1580</v>
      </c>
      <c r="E42" t="s">
        <v>1510</v>
      </c>
      <c r="F42" t="s">
        <v>1570</v>
      </c>
      <c r="G42" t="s">
        <v>1570</v>
      </c>
      <c r="H42" t="s">
        <v>679</v>
      </c>
      <c r="I42">
        <v>0</v>
      </c>
      <c r="J42">
        <v>0</v>
      </c>
      <c r="K42" t="s">
        <v>1581</v>
      </c>
    </row>
    <row r="43" spans="1:11">
      <c r="A43" s="141" t="s">
        <v>1582</v>
      </c>
      <c r="D43" t="s">
        <v>767</v>
      </c>
      <c r="E43" t="s">
        <v>1510</v>
      </c>
      <c r="F43" t="s">
        <v>1570</v>
      </c>
      <c r="G43" t="s">
        <v>1570</v>
      </c>
      <c r="H43" t="s">
        <v>679</v>
      </c>
      <c r="I43">
        <v>0</v>
      </c>
      <c r="J43">
        <v>0</v>
      </c>
      <c r="K43" t="s">
        <v>1581</v>
      </c>
    </row>
    <row r="44" spans="1:11">
      <c r="A44" s="141" t="s">
        <v>1583</v>
      </c>
      <c r="D44" t="s">
        <v>1584</v>
      </c>
      <c r="E44" t="s">
        <v>1479</v>
      </c>
      <c r="F44" t="s">
        <v>1570</v>
      </c>
      <c r="G44" t="s">
        <v>1570</v>
      </c>
      <c r="H44" t="s">
        <v>679</v>
      </c>
      <c r="I44">
        <v>0</v>
      </c>
      <c r="J44">
        <v>0</v>
      </c>
      <c r="K44" t="s">
        <v>1581</v>
      </c>
    </row>
    <row r="45" spans="1:11">
      <c r="A45" s="141" t="s">
        <v>1585</v>
      </c>
      <c r="D45" t="s">
        <v>1586</v>
      </c>
      <c r="E45" t="s">
        <v>1519</v>
      </c>
      <c r="F45" t="s">
        <v>1570</v>
      </c>
      <c r="G45" t="s">
        <v>1570</v>
      </c>
      <c r="H45" t="s">
        <v>679</v>
      </c>
      <c r="I45">
        <v>0</v>
      </c>
      <c r="J45">
        <v>0</v>
      </c>
      <c r="K45" t="s">
        <v>1587</v>
      </c>
    </row>
    <row r="46" spans="1:11">
      <c r="A46" s="141" t="s">
        <v>1588</v>
      </c>
      <c r="D46" t="s">
        <v>1093</v>
      </c>
      <c r="E46" t="s">
        <v>1519</v>
      </c>
      <c r="F46" t="s">
        <v>1570</v>
      </c>
      <c r="G46" t="s">
        <v>1570</v>
      </c>
      <c r="H46" t="s">
        <v>679</v>
      </c>
      <c r="I46">
        <v>0</v>
      </c>
      <c r="J46">
        <v>0</v>
      </c>
      <c r="K46" t="s">
        <v>1581</v>
      </c>
    </row>
    <row r="47" spans="1:11">
      <c r="A47" s="141" t="s">
        <v>1036</v>
      </c>
      <c r="D47" t="s">
        <v>1089</v>
      </c>
      <c r="E47" t="s">
        <v>1497</v>
      </c>
      <c r="F47" t="s">
        <v>1570</v>
      </c>
      <c r="G47" t="s">
        <v>1570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1589</v>
      </c>
      <c r="D48" t="s">
        <v>758</v>
      </c>
      <c r="E48" t="s">
        <v>1481</v>
      </c>
      <c r="F48" t="s">
        <v>1570</v>
      </c>
      <c r="G48" t="s">
        <v>1570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1590</v>
      </c>
      <c r="D49" t="s">
        <v>1591</v>
      </c>
      <c r="E49" t="s">
        <v>1510</v>
      </c>
      <c r="F49" t="s">
        <v>1570</v>
      </c>
      <c r="G49" t="s">
        <v>1570</v>
      </c>
      <c r="H49" t="s">
        <v>679</v>
      </c>
      <c r="I49">
        <v>0</v>
      </c>
      <c r="J49">
        <v>0</v>
      </c>
      <c r="K49" t="s">
        <v>1571</v>
      </c>
    </row>
    <row r="50" spans="1:11">
      <c r="A50" s="141" t="s">
        <v>1592</v>
      </c>
      <c r="D50" t="s">
        <v>825</v>
      </c>
      <c r="E50" t="s">
        <v>1510</v>
      </c>
      <c r="F50" t="s">
        <v>1570</v>
      </c>
      <c r="G50" t="s">
        <v>1570</v>
      </c>
      <c r="H50" t="s">
        <v>679</v>
      </c>
      <c r="I50">
        <v>0</v>
      </c>
      <c r="J50">
        <v>0</v>
      </c>
      <c r="K50" t="s">
        <v>1581</v>
      </c>
    </row>
    <row r="51" spans="1:11">
      <c r="A51" s="141" t="s">
        <v>1593</v>
      </c>
      <c r="D51" t="s">
        <v>1594</v>
      </c>
      <c r="E51" t="s">
        <v>1507</v>
      </c>
      <c r="F51" t="s">
        <v>1570</v>
      </c>
      <c r="G51" t="s">
        <v>1570</v>
      </c>
      <c r="H51" t="s">
        <v>679</v>
      </c>
      <c r="I51">
        <v>0</v>
      </c>
      <c r="J51">
        <v>0</v>
      </c>
      <c r="K51" t="s">
        <v>1571</v>
      </c>
    </row>
    <row r="52" spans="1:11">
      <c r="A52" s="141" t="s">
        <v>1595</v>
      </c>
      <c r="D52" t="s">
        <v>1596</v>
      </c>
      <c r="E52" t="s">
        <v>1497</v>
      </c>
      <c r="F52" t="s">
        <v>1570</v>
      </c>
      <c r="G52" t="s">
        <v>1570</v>
      </c>
      <c r="H52" t="s">
        <v>679</v>
      </c>
      <c r="I52">
        <v>0</v>
      </c>
      <c r="J52">
        <v>0</v>
      </c>
      <c r="K52" t="s">
        <v>1578</v>
      </c>
    </row>
    <row r="53" spans="1:11">
      <c r="A53" s="141" t="s">
        <v>1597</v>
      </c>
      <c r="D53" t="s">
        <v>847</v>
      </c>
      <c r="E53" t="s">
        <v>1479</v>
      </c>
      <c r="F53" t="s">
        <v>1480</v>
      </c>
      <c r="G53" t="s">
        <v>1490</v>
      </c>
      <c r="H53" t="s">
        <v>679</v>
      </c>
      <c r="I53">
        <v>0</v>
      </c>
      <c r="J53">
        <v>4</v>
      </c>
      <c r="K53" t="s">
        <v>1490</v>
      </c>
    </row>
    <row r="54" spans="1:11">
      <c r="A54" s="141" t="s">
        <v>692</v>
      </c>
      <c r="D54" t="s">
        <v>1598</v>
      </c>
      <c r="E54" t="s">
        <v>1599</v>
      </c>
      <c r="F54" t="s">
        <v>1480</v>
      </c>
      <c r="G54" t="s">
        <v>1490</v>
      </c>
      <c r="H54" t="s">
        <v>679</v>
      </c>
      <c r="I54">
        <v>0</v>
      </c>
      <c r="J54">
        <v>4</v>
      </c>
      <c r="K54" t="s">
        <v>1488</v>
      </c>
    </row>
    <row r="55" spans="1:11">
      <c r="A55" s="141" t="s">
        <v>1600</v>
      </c>
      <c r="D55" t="s">
        <v>1601</v>
      </c>
      <c r="E55" t="s">
        <v>605</v>
      </c>
      <c r="F55" t="s">
        <v>1602</v>
      </c>
      <c r="G55" t="s">
        <v>1490</v>
      </c>
      <c r="H55" t="s">
        <v>679</v>
      </c>
      <c r="I55">
        <v>1</v>
      </c>
      <c r="J55">
        <v>2</v>
      </c>
      <c r="K55" t="s">
        <v>1488</v>
      </c>
    </row>
    <row r="56" spans="1:11">
      <c r="A56" s="141" t="s">
        <v>749</v>
      </c>
      <c r="D56" t="s">
        <v>1603</v>
      </c>
      <c r="E56" t="s">
        <v>1497</v>
      </c>
      <c r="F56" t="s">
        <v>1604</v>
      </c>
      <c r="G56" t="s">
        <v>1487</v>
      </c>
      <c r="H56" t="s">
        <v>1605</v>
      </c>
      <c r="I56">
        <v>1</v>
      </c>
      <c r="J56">
        <v>1</v>
      </c>
      <c r="K56" t="s">
        <v>1487</v>
      </c>
    </row>
    <row r="57" spans="1:11">
      <c r="A57" s="141" t="s">
        <v>1606</v>
      </c>
      <c r="D57" t="s">
        <v>1395</v>
      </c>
      <c r="E57" t="s">
        <v>1502</v>
      </c>
      <c r="F57" t="s">
        <v>1607</v>
      </c>
      <c r="G57" t="s">
        <v>1487</v>
      </c>
      <c r="H57" t="s">
        <v>1608</v>
      </c>
      <c r="I57">
        <v>1</v>
      </c>
      <c r="J57">
        <v>2</v>
      </c>
      <c r="K57" t="s">
        <v>1487</v>
      </c>
    </row>
    <row r="58" spans="1:11">
      <c r="A58" t="s">
        <v>1609</v>
      </c>
      <c r="D58" t="s">
        <v>738</v>
      </c>
      <c r="E58" t="s">
        <v>1502</v>
      </c>
      <c r="F58" t="s">
        <v>1607</v>
      </c>
      <c r="G58" t="s">
        <v>1487</v>
      </c>
      <c r="H58" t="s">
        <v>1610</v>
      </c>
      <c r="I58">
        <v>1</v>
      </c>
      <c r="J58">
        <v>2</v>
      </c>
      <c r="K58" t="s">
        <v>1487</v>
      </c>
    </row>
    <row r="59" spans="1:11">
      <c r="A59" s="141" t="s">
        <v>1611</v>
      </c>
      <c r="D59" t="s">
        <v>713</v>
      </c>
      <c r="E59" t="s">
        <v>1510</v>
      </c>
      <c r="F59" t="s">
        <v>1612</v>
      </c>
      <c r="G59" t="s">
        <v>1488</v>
      </c>
      <c r="H59" t="s">
        <v>1613</v>
      </c>
      <c r="I59">
        <v>1</v>
      </c>
      <c r="J59">
        <v>2</v>
      </c>
      <c r="K59" t="s">
        <v>1488</v>
      </c>
    </row>
    <row r="60" spans="1:11">
      <c r="A60" s="141" t="s">
        <v>1614</v>
      </c>
      <c r="D60" t="s">
        <v>1615</v>
      </c>
      <c r="E60" t="s">
        <v>1510</v>
      </c>
      <c r="F60" t="s">
        <v>1480</v>
      </c>
      <c r="G60" t="s">
        <v>1488</v>
      </c>
      <c r="H60" t="s">
        <v>679</v>
      </c>
      <c r="I60">
        <v>0</v>
      </c>
      <c r="J60">
        <v>3</v>
      </c>
      <c r="K60" t="s">
        <v>1488</v>
      </c>
    </row>
    <row r="61" spans="1:11">
      <c r="A61" s="141" t="s">
        <v>1616</v>
      </c>
      <c r="D61" t="s">
        <v>1617</v>
      </c>
      <c r="E61" t="s">
        <v>1497</v>
      </c>
      <c r="F61" t="s">
        <v>1618</v>
      </c>
      <c r="G61" t="s">
        <v>1488</v>
      </c>
      <c r="H61" t="s">
        <v>1619</v>
      </c>
      <c r="I61">
        <v>1</v>
      </c>
      <c r="J61">
        <v>2</v>
      </c>
      <c r="K61" t="s">
        <v>1487</v>
      </c>
    </row>
    <row r="62" spans="1:11">
      <c r="A62" s="141" t="s">
        <v>1620</v>
      </c>
      <c r="D62" t="s">
        <v>1621</v>
      </c>
      <c r="E62" t="s">
        <v>1519</v>
      </c>
      <c r="F62" t="s">
        <v>1480</v>
      </c>
      <c r="G62" t="s">
        <v>1488</v>
      </c>
      <c r="H62" t="s">
        <v>679</v>
      </c>
      <c r="I62">
        <v>0</v>
      </c>
      <c r="J62">
        <v>3</v>
      </c>
      <c r="K62" t="s">
        <v>1488</v>
      </c>
    </row>
    <row r="63" spans="1:11">
      <c r="A63" t="s">
        <v>686</v>
      </c>
      <c r="D63" t="s">
        <v>885</v>
      </c>
      <c r="E63" t="s">
        <v>1519</v>
      </c>
      <c r="F63" t="s">
        <v>1622</v>
      </c>
      <c r="G63" t="s">
        <v>1488</v>
      </c>
      <c r="H63" t="s">
        <v>1623</v>
      </c>
      <c r="I63">
        <v>1</v>
      </c>
      <c r="J63">
        <v>1</v>
      </c>
      <c r="K63" t="s">
        <v>1488</v>
      </c>
    </row>
    <row r="64" spans="1:11">
      <c r="A64" t="s">
        <v>1624</v>
      </c>
      <c r="D64" t="s">
        <v>1625</v>
      </c>
      <c r="E64" t="s">
        <v>1497</v>
      </c>
      <c r="F64" t="s">
        <v>1626</v>
      </c>
      <c r="G64" t="s">
        <v>1487</v>
      </c>
      <c r="H64" t="s">
        <v>679</v>
      </c>
      <c r="I64">
        <v>1</v>
      </c>
      <c r="J64">
        <v>2</v>
      </c>
      <c r="K64" t="s">
        <v>1488</v>
      </c>
    </row>
    <row r="65" spans="1:11">
      <c r="A65" s="141" t="s">
        <v>1627</v>
      </c>
      <c r="D65" t="s">
        <v>696</v>
      </c>
      <c r="E65" t="s">
        <v>1481</v>
      </c>
      <c r="F65" t="s">
        <v>1628</v>
      </c>
      <c r="G65" t="s">
        <v>1487</v>
      </c>
      <c r="H65" t="s">
        <v>1628</v>
      </c>
      <c r="I65">
        <v>1</v>
      </c>
      <c r="J65">
        <v>1</v>
      </c>
      <c r="K65" t="s">
        <v>1629</v>
      </c>
    </row>
    <row r="66" spans="1:11">
      <c r="A66" s="141" t="s">
        <v>1630</v>
      </c>
      <c r="D66" t="s">
        <v>721</v>
      </c>
      <c r="E66" t="s">
        <v>1510</v>
      </c>
      <c r="F66" t="s">
        <v>1631</v>
      </c>
      <c r="G66" t="s">
        <v>1487</v>
      </c>
      <c r="H66" t="s">
        <v>679</v>
      </c>
      <c r="I66">
        <v>1</v>
      </c>
      <c r="J66">
        <v>4</v>
      </c>
      <c r="K66" t="s">
        <v>1487</v>
      </c>
    </row>
    <row r="67" spans="1:11">
      <c r="A67" s="141" t="s">
        <v>1632</v>
      </c>
      <c r="D67" t="s">
        <v>870</v>
      </c>
      <c r="E67" t="s">
        <v>1497</v>
      </c>
      <c r="F67" t="s">
        <v>1633</v>
      </c>
      <c r="G67" t="s">
        <v>1487</v>
      </c>
      <c r="H67" t="s">
        <v>1634</v>
      </c>
      <c r="I67">
        <v>1</v>
      </c>
      <c r="J67">
        <v>1</v>
      </c>
      <c r="K67" t="s">
        <v>1487</v>
      </c>
    </row>
    <row r="68" spans="1:11">
      <c r="A68" s="141" t="s">
        <v>1635</v>
      </c>
      <c r="D68" t="s">
        <v>717</v>
      </c>
      <c r="E68" t="s">
        <v>1502</v>
      </c>
      <c r="F68" t="s">
        <v>1480</v>
      </c>
      <c r="G68" t="s">
        <v>1488</v>
      </c>
      <c r="H68" t="s">
        <v>679</v>
      </c>
      <c r="I68">
        <v>0</v>
      </c>
      <c r="J68">
        <v>4</v>
      </c>
      <c r="K68" t="s">
        <v>1488</v>
      </c>
    </row>
    <row r="69" spans="1:11">
      <c r="A69" s="141" t="s">
        <v>1636</v>
      </c>
      <c r="D69" t="s">
        <v>761</v>
      </c>
      <c r="E69" t="s">
        <v>1479</v>
      </c>
      <c r="F69" t="s">
        <v>1480</v>
      </c>
      <c r="G69" t="s">
        <v>1488</v>
      </c>
      <c r="H69" t="s">
        <v>679</v>
      </c>
      <c r="I69">
        <v>0</v>
      </c>
      <c r="J69">
        <v>4</v>
      </c>
      <c r="K69" t="s">
        <v>1488</v>
      </c>
    </row>
    <row r="70" spans="1:11">
      <c r="A70" s="141" t="s">
        <v>1637</v>
      </c>
      <c r="D70" t="s">
        <v>750</v>
      </c>
      <c r="E70" t="s">
        <v>1497</v>
      </c>
      <c r="F70" t="s">
        <v>750</v>
      </c>
      <c r="G70" t="s">
        <v>1533</v>
      </c>
      <c r="H70" t="s">
        <v>679</v>
      </c>
      <c r="I70">
        <v>1</v>
      </c>
      <c r="J70">
        <v>1</v>
      </c>
      <c r="K70" t="s">
        <v>1638</v>
      </c>
    </row>
    <row r="71" spans="1:11">
      <c r="A71" s="141" t="s">
        <v>708</v>
      </c>
      <c r="D71" t="s">
        <v>1639</v>
      </c>
      <c r="E71" t="s">
        <v>1497</v>
      </c>
      <c r="F71" t="s">
        <v>1640</v>
      </c>
      <c r="G71" t="s">
        <v>1533</v>
      </c>
      <c r="H71" t="s">
        <v>679</v>
      </c>
      <c r="I71">
        <v>1</v>
      </c>
      <c r="J71">
        <v>1</v>
      </c>
      <c r="K71" t="s">
        <v>1638</v>
      </c>
    </row>
    <row r="72" spans="1:11">
      <c r="A72" s="141" t="s">
        <v>690</v>
      </c>
      <c r="D72" t="s">
        <v>1641</v>
      </c>
      <c r="E72" t="s">
        <v>1479</v>
      </c>
      <c r="F72" t="s">
        <v>1480</v>
      </c>
      <c r="G72" t="s">
        <v>1539</v>
      </c>
      <c r="H72" t="s">
        <v>679</v>
      </c>
      <c r="I72">
        <v>0</v>
      </c>
      <c r="J72">
        <v>0</v>
      </c>
      <c r="K72" t="s">
        <v>1539</v>
      </c>
    </row>
    <row r="73" spans="1:11">
      <c r="A73" s="141" t="s">
        <v>1642</v>
      </c>
      <c r="D73" t="s">
        <v>1643</v>
      </c>
      <c r="E73" t="s">
        <v>1479</v>
      </c>
      <c r="F73" t="s">
        <v>1480</v>
      </c>
      <c r="G73" t="s">
        <v>1493</v>
      </c>
      <c r="H73" t="s">
        <v>679</v>
      </c>
      <c r="I73">
        <v>0</v>
      </c>
      <c r="J73">
        <v>0</v>
      </c>
      <c r="K73" t="s">
        <v>1644</v>
      </c>
    </row>
    <row r="74" spans="1:11">
      <c r="A74" s="141" t="s">
        <v>1645</v>
      </c>
      <c r="D74" t="s">
        <v>1646</v>
      </c>
      <c r="E74" t="s">
        <v>1519</v>
      </c>
      <c r="F74" t="s">
        <v>1622</v>
      </c>
      <c r="G74" t="s">
        <v>1488</v>
      </c>
      <c r="H74" t="s">
        <v>679</v>
      </c>
      <c r="I74">
        <v>1</v>
      </c>
      <c r="J74">
        <v>1</v>
      </c>
      <c r="K74" t="s">
        <v>1488</v>
      </c>
    </row>
    <row r="75" spans="1:11">
      <c r="A75" s="141" t="s">
        <v>1647</v>
      </c>
      <c r="D75" t="s">
        <v>1648</v>
      </c>
      <c r="E75" t="s">
        <v>1497</v>
      </c>
      <c r="F75" t="s">
        <v>1480</v>
      </c>
      <c r="G75" t="s">
        <v>1487</v>
      </c>
      <c r="H75" t="s">
        <v>679</v>
      </c>
      <c r="I75">
        <v>1</v>
      </c>
      <c r="J75">
        <v>1</v>
      </c>
      <c r="K75" t="s">
        <v>1487</v>
      </c>
    </row>
    <row r="76" spans="1:11">
      <c r="A76" s="141" t="s">
        <v>746</v>
      </c>
      <c r="D76" t="s">
        <v>1649</v>
      </c>
      <c r="E76" t="s">
        <v>1497</v>
      </c>
      <c r="F76" t="s">
        <v>1480</v>
      </c>
      <c r="G76" t="s">
        <v>1487</v>
      </c>
      <c r="I76">
        <v>1</v>
      </c>
      <c r="J76">
        <v>1</v>
      </c>
      <c r="K76" t="s">
        <v>1487</v>
      </c>
    </row>
    <row r="77" spans="1:11">
      <c r="A77" s="141" t="s">
        <v>1650</v>
      </c>
      <c r="D77" t="s">
        <v>1651</v>
      </c>
      <c r="E77" t="s">
        <v>1479</v>
      </c>
      <c r="F77" t="s">
        <v>1480</v>
      </c>
      <c r="G77" t="s">
        <v>1487</v>
      </c>
      <c r="H77" t="s">
        <v>1651</v>
      </c>
      <c r="I77">
        <v>1</v>
      </c>
      <c r="J77">
        <v>1</v>
      </c>
      <c r="K77" t="s">
        <v>1487</v>
      </c>
    </row>
    <row r="78" spans="1:11">
      <c r="A78" s="141" t="s">
        <v>1652</v>
      </c>
      <c r="D78" t="s">
        <v>1653</v>
      </c>
      <c r="E78" t="s">
        <v>1479</v>
      </c>
      <c r="F78" t="s">
        <v>1480</v>
      </c>
      <c r="G78" t="s">
        <v>1487</v>
      </c>
      <c r="H78" t="s">
        <v>1654</v>
      </c>
      <c r="I78">
        <v>1</v>
      </c>
      <c r="J78">
        <v>1</v>
      </c>
      <c r="K78" t="s">
        <v>1487</v>
      </c>
    </row>
    <row r="79" spans="1:11">
      <c r="A79" s="141" t="s">
        <v>978</v>
      </c>
      <c r="D79" t="s">
        <v>1655</v>
      </c>
      <c r="E79" t="s">
        <v>1479</v>
      </c>
      <c r="F79" t="s">
        <v>1480</v>
      </c>
      <c r="G79" t="s">
        <v>1487</v>
      </c>
      <c r="H79" t="s">
        <v>414</v>
      </c>
      <c r="I79">
        <v>0</v>
      </c>
      <c r="J79">
        <v>0</v>
      </c>
      <c r="K79" t="s">
        <v>1487</v>
      </c>
    </row>
    <row r="80" spans="1:11">
      <c r="A80" s="141" t="s">
        <v>1656</v>
      </c>
      <c r="D80" t="s">
        <v>1657</v>
      </c>
      <c r="E80" t="s">
        <v>1479</v>
      </c>
      <c r="F80" t="s">
        <v>1480</v>
      </c>
      <c r="G80" t="s">
        <v>1487</v>
      </c>
      <c r="H80" t="s">
        <v>414</v>
      </c>
      <c r="I80">
        <v>0</v>
      </c>
      <c r="J80">
        <v>0</v>
      </c>
      <c r="K80" t="s">
        <v>1487</v>
      </c>
    </row>
    <row r="81" spans="1:11">
      <c r="A81" s="141" t="s">
        <v>1252</v>
      </c>
      <c r="D81" t="s">
        <v>733</v>
      </c>
      <c r="E81" t="s">
        <v>1479</v>
      </c>
      <c r="F81" t="s">
        <v>1480</v>
      </c>
      <c r="G81" t="s">
        <v>1658</v>
      </c>
      <c r="H81" t="s">
        <v>414</v>
      </c>
      <c r="I81">
        <v>0</v>
      </c>
      <c r="J81">
        <v>0</v>
      </c>
      <c r="K81" t="s">
        <v>1487</v>
      </c>
    </row>
    <row r="82" spans="1:11">
      <c r="A82" s="141" t="s">
        <v>1088</v>
      </c>
    </row>
    <row r="83" spans="1:11">
      <c r="A83" s="141" t="s">
        <v>1659</v>
      </c>
    </row>
    <row r="84" spans="1:11">
      <c r="A84" s="141" t="s">
        <v>1660</v>
      </c>
    </row>
    <row r="85" spans="1:11">
      <c r="A85" s="141" t="s">
        <v>1661</v>
      </c>
    </row>
    <row r="86" spans="1:11">
      <c r="A86" s="141" t="s">
        <v>1662</v>
      </c>
    </row>
    <row r="87" spans="1:11">
      <c r="A87" s="141" t="s">
        <v>1663</v>
      </c>
    </row>
    <row r="88" spans="1:11">
      <c r="A88" s="141" t="s">
        <v>1664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1665</v>
      </c>
    </row>
    <row r="95" spans="1:11">
      <c r="A95" s="141" t="s">
        <v>1666</v>
      </c>
    </row>
    <row r="96" spans="1:11">
      <c r="A96" s="141" t="s">
        <v>1667</v>
      </c>
    </row>
    <row r="97" spans="1:1">
      <c r="A97" s="141" t="s">
        <v>1668</v>
      </c>
    </row>
    <row r="98" spans="1:1">
      <c r="A98" s="141" t="s">
        <v>1669</v>
      </c>
    </row>
    <row r="99" spans="1:1">
      <c r="A99" s="141" t="s">
        <v>1670</v>
      </c>
    </row>
    <row r="100" spans="1:1">
      <c r="A100" s="141" t="s">
        <v>1671</v>
      </c>
    </row>
    <row r="101" spans="1:1">
      <c r="A101" s="141" t="s">
        <v>1672</v>
      </c>
    </row>
    <row r="102" spans="1:1">
      <c r="A102" s="141" t="s">
        <v>1673</v>
      </c>
    </row>
    <row r="103" spans="1:1">
      <c r="A103" s="141" t="s">
        <v>1674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1675</v>
      </c>
    </row>
    <row r="108" spans="1:1">
      <c r="A108" s="141" t="s">
        <v>1676</v>
      </c>
    </row>
    <row r="109" spans="1:1">
      <c r="A109" s="141" t="s">
        <v>1677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1678</v>
      </c>
    </row>
    <row r="113" spans="1:1">
      <c r="A113" s="141" t="s">
        <v>1122</v>
      </c>
    </row>
    <row r="114" spans="1:1">
      <c r="A114" s="141" t="s">
        <v>1679</v>
      </c>
    </row>
    <row r="115" spans="1:1">
      <c r="A115" s="141" t="s">
        <v>1680</v>
      </c>
    </row>
    <row r="116" spans="1:1">
      <c r="A116" s="141" t="s">
        <v>1681</v>
      </c>
    </row>
    <row r="117" spans="1:1">
      <c r="A117" s="141" t="s">
        <v>1320</v>
      </c>
    </row>
    <row r="118" spans="1:1">
      <c r="A118" s="141" t="s">
        <v>1682</v>
      </c>
    </row>
    <row r="119" spans="1:1">
      <c r="A119" s="141" t="s">
        <v>1205</v>
      </c>
    </row>
    <row r="120" spans="1:1">
      <c r="A120" t="s">
        <v>1683</v>
      </c>
    </row>
    <row r="121" spans="1:1">
      <c r="A121" s="141" t="s">
        <v>1684</v>
      </c>
    </row>
    <row r="122" spans="1:1">
      <c r="A122" s="141" t="s">
        <v>1685</v>
      </c>
    </row>
    <row r="123" spans="1:1">
      <c r="A123" s="141" t="s">
        <v>1686</v>
      </c>
    </row>
    <row r="124" spans="1:1">
      <c r="A124" s="141" t="s">
        <v>1687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1688</v>
      </c>
    </row>
    <row r="129" spans="1:1">
      <c r="A129" s="141" t="s">
        <v>1689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1690</v>
      </c>
    </row>
    <row r="133" spans="1:1">
      <c r="A133" s="141" t="s">
        <v>1691</v>
      </c>
    </row>
    <row r="134" spans="1:1">
      <c r="A134" t="s">
        <v>1692</v>
      </c>
    </row>
    <row r="135" spans="1:1">
      <c r="A135" s="141" t="s">
        <v>1693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1694</v>
      </c>
    </row>
    <row r="139" spans="1:1">
      <c r="A139" s="141" t="s">
        <v>1695</v>
      </c>
    </row>
    <row r="140" spans="1:1">
      <c r="A140" s="141" t="s">
        <v>1696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1697</v>
      </c>
    </row>
    <row r="144" spans="1:1">
      <c r="A144" s="141" t="s">
        <v>1698</v>
      </c>
    </row>
    <row r="145" spans="1:1">
      <c r="A145" t="s">
        <v>1699</v>
      </c>
    </row>
    <row r="146" spans="1:1">
      <c r="A146" s="141" t="s">
        <v>1700</v>
      </c>
    </row>
    <row r="147" spans="1:1">
      <c r="A147" s="141" t="s">
        <v>1701</v>
      </c>
    </row>
    <row r="148" spans="1:1">
      <c r="A148" s="141" t="s">
        <v>1702</v>
      </c>
    </row>
    <row r="149" spans="1:1">
      <c r="A149" s="141" t="s">
        <v>1703</v>
      </c>
    </row>
    <row r="150" spans="1:1">
      <c r="A150" s="141" t="s">
        <v>1704</v>
      </c>
    </row>
    <row r="151" spans="1:1">
      <c r="A151" s="141" t="s">
        <v>1705</v>
      </c>
    </row>
    <row r="152" spans="1:1">
      <c r="A152" s="141" t="s">
        <v>1706</v>
      </c>
    </row>
    <row r="153" spans="1:1">
      <c r="A153" s="141" t="s">
        <v>1707</v>
      </c>
    </row>
    <row r="154" spans="1:1">
      <c r="A154" s="141" t="s">
        <v>1708</v>
      </c>
    </row>
    <row r="155" spans="1:1">
      <c r="A155" s="141" t="s">
        <v>782</v>
      </c>
    </row>
    <row r="156" spans="1:1">
      <c r="A156" t="s">
        <v>1709</v>
      </c>
    </row>
    <row r="157" spans="1:1">
      <c r="A157" s="141" t="s">
        <v>1710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1711</v>
      </c>
    </row>
    <row r="161" spans="1:1">
      <c r="A161" s="141" t="s">
        <v>1712</v>
      </c>
    </row>
    <row r="162" spans="1:1">
      <c r="A162" s="141" t="s">
        <v>1713</v>
      </c>
    </row>
    <row r="163" spans="1:1">
      <c r="A163" t="s">
        <v>1714</v>
      </c>
    </row>
    <row r="164" spans="1:1">
      <c r="A164" s="141" t="s">
        <v>1715</v>
      </c>
    </row>
    <row r="165" spans="1:1">
      <c r="A165" s="141" t="s">
        <v>1716</v>
      </c>
    </row>
    <row r="166" spans="1:1">
      <c r="A166" s="141" t="s">
        <v>1717</v>
      </c>
    </row>
    <row r="167" spans="1:1">
      <c r="A167" s="141" t="s">
        <v>1718</v>
      </c>
    </row>
    <row r="168" spans="1:1">
      <c r="A168" s="141" t="s">
        <v>1719</v>
      </c>
    </row>
    <row r="169" spans="1:1">
      <c r="A169" s="141" t="s">
        <v>1720</v>
      </c>
    </row>
    <row r="170" spans="1:1">
      <c r="A170" s="141" t="s">
        <v>1721</v>
      </c>
    </row>
    <row r="171" spans="1:1">
      <c r="A171" s="141" t="s">
        <v>1722</v>
      </c>
    </row>
    <row r="172" spans="1:1">
      <c r="A172" s="141" t="s">
        <v>1723</v>
      </c>
    </row>
    <row r="173" spans="1:1">
      <c r="A173" s="141" t="s">
        <v>1724</v>
      </c>
    </row>
    <row r="174" spans="1:1">
      <c r="A174" s="141" t="s">
        <v>1725</v>
      </c>
    </row>
    <row r="175" spans="1:1">
      <c r="A175" t="s">
        <v>1726</v>
      </c>
    </row>
    <row r="176" spans="1:1">
      <c r="A176" s="141" t="s">
        <v>1727</v>
      </c>
    </row>
    <row r="177" spans="1:1">
      <c r="A177" s="141" t="s">
        <v>695</v>
      </c>
    </row>
    <row r="178" spans="1:1">
      <c r="A178" s="141" t="s">
        <v>1728</v>
      </c>
    </row>
    <row r="179" spans="1:1">
      <c r="A179" s="141" t="s">
        <v>1207</v>
      </c>
    </row>
    <row r="180" spans="1:1">
      <c r="A180" s="141" t="s">
        <v>1729</v>
      </c>
    </row>
    <row r="181" spans="1:1">
      <c r="A181" s="141" t="s">
        <v>1730</v>
      </c>
    </row>
    <row r="182" spans="1:1">
      <c r="A182" s="141" t="s">
        <v>1731</v>
      </c>
    </row>
    <row r="183" spans="1:1">
      <c r="A183" t="s">
        <v>1732</v>
      </c>
    </row>
    <row r="184" spans="1:1">
      <c r="A184" s="141" t="s">
        <v>1733</v>
      </c>
    </row>
    <row r="185" spans="1:1">
      <c r="A185" s="141" t="s">
        <v>1196</v>
      </c>
    </row>
    <row r="186" spans="1:1">
      <c r="A186" t="s">
        <v>1734</v>
      </c>
    </row>
    <row r="187" spans="1:1">
      <c r="A187" t="s">
        <v>1735</v>
      </c>
    </row>
    <row r="188" spans="1:1">
      <c r="A188" s="141" t="s">
        <v>1736</v>
      </c>
    </row>
    <row r="189" spans="1:1">
      <c r="A189" s="141" t="s">
        <v>1737</v>
      </c>
    </row>
    <row r="190" spans="1:1">
      <c r="A190" t="s">
        <v>737</v>
      </c>
    </row>
    <row r="191" spans="1:1">
      <c r="A191" t="s">
        <v>1738</v>
      </c>
    </row>
    <row r="192" spans="1:1">
      <c r="A192" s="141" t="s">
        <v>1739</v>
      </c>
    </row>
    <row r="193" spans="1:1">
      <c r="A193" s="141" t="s">
        <v>1003</v>
      </c>
    </row>
    <row r="194" spans="1:1">
      <c r="A194" t="s">
        <v>1740</v>
      </c>
    </row>
    <row r="195" spans="1:1">
      <c r="A195" t="s">
        <v>1741</v>
      </c>
    </row>
    <row r="196" spans="1:1">
      <c r="A196" s="141" t="s">
        <v>1742</v>
      </c>
    </row>
    <row r="197" spans="1:1">
      <c r="A197" s="141" t="s">
        <v>1743</v>
      </c>
    </row>
    <row r="198" spans="1:1">
      <c r="A198" s="141" t="s">
        <v>1744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1745</v>
      </c>
    </row>
    <row r="203" spans="1:1">
      <c r="A203" s="141" t="s">
        <v>1746</v>
      </c>
    </row>
    <row r="204" spans="1:1">
      <c r="A204" s="141" t="s">
        <v>1747</v>
      </c>
    </row>
    <row r="205" spans="1:1">
      <c r="A205" s="141" t="s">
        <v>1748</v>
      </c>
    </row>
    <row r="206" spans="1:1">
      <c r="A206" s="141" t="s">
        <v>1749</v>
      </c>
    </row>
    <row r="207" spans="1:1">
      <c r="A207" s="141" t="s">
        <v>1750</v>
      </c>
    </row>
    <row r="208" spans="1:1">
      <c r="A208" s="141" t="s">
        <v>1751</v>
      </c>
    </row>
    <row r="209" spans="1:1">
      <c r="A209" s="141" t="s">
        <v>1752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1753</v>
      </c>
    </row>
    <row r="213" spans="1:1">
      <c r="A213" s="141" t="s">
        <v>1754</v>
      </c>
    </row>
    <row r="214" spans="1:1">
      <c r="A214" s="141" t="s">
        <v>1755</v>
      </c>
    </row>
    <row r="215" spans="1:1">
      <c r="A215" s="141" t="s">
        <v>1756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1757</v>
      </c>
      <c r="C2" s="121" t="s">
        <v>1758</v>
      </c>
      <c r="D2" s="76" t="s">
        <v>613</v>
      </c>
      <c r="E2" s="76" t="s">
        <v>1759</v>
      </c>
      <c r="F2" s="99" t="s">
        <v>1760</v>
      </c>
      <c r="G2" s="76" t="s">
        <v>1761</v>
      </c>
      <c r="H2" s="76" t="s">
        <v>1762</v>
      </c>
      <c r="I2" s="76" t="s">
        <v>1763</v>
      </c>
      <c r="J2" s="76" t="s">
        <v>1764</v>
      </c>
      <c r="K2" s="78" t="s">
        <v>1765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 t="str">
        <f>IF(SP_SUL!B480="","*",SP_SUL!B480)</f>
        <v>*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>
        <f>IF(SP_SUL!B501="","*",SP_SUL!B501)</f>
        <v>46073</v>
      </c>
      <c r="D497" s="94" t="str">
        <f>IF(SP_SUL!D501="","*",SP_SUL!D501)</f>
        <v>KLECIO (TP-699)</v>
      </c>
      <c r="E497" s="94" t="str">
        <f>IF(SP_SUL!H501="","*",SP_SUL!H501)</f>
        <v>-</v>
      </c>
      <c r="F497" s="100" t="str">
        <f>IF(SP_SUL!M501="","*",SP_SUL!M501)</f>
        <v>ZAC-S</v>
      </c>
      <c r="G497" s="95" t="str">
        <f>IF(SP_SUL!I501="","*",SP_SUL!I501)</f>
        <v>-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-</v>
      </c>
      <c r="K497" s="97" t="str">
        <f>IF(SP_SUL!AD501="","*",SP_SUL!AD501)</f>
        <v>-</v>
      </c>
    </row>
    <row r="498" spans="2:11" hidden="1">
      <c r="B498" s="94" t="str">
        <f>IF(SP_SUL!Y502="","*",SP_SUL!Y502)</f>
        <v>*</v>
      </c>
      <c r="C498" s="95">
        <f>IF(SP_SUL!B502="","*",SP_SUL!B502)</f>
        <v>46073</v>
      </c>
      <c r="D498" s="94" t="str">
        <f>IF(SP_SUL!D502="","*",SP_SUL!D502)</f>
        <v>E42</v>
      </c>
      <c r="E498" s="94" t="str">
        <f>IF(SP_SUL!H502="","*",SP_SUL!H502)</f>
        <v>ZBV3</v>
      </c>
      <c r="F498" s="100" t="str">
        <f>IF(SP_SUL!M502="","*",SP_SUL!M502)</f>
        <v>ZSU</v>
      </c>
      <c r="G498" s="95" t="str">
        <f>IF(SP_SUL!I502="","*",SP_SUL!I502)</f>
        <v>ZFH2</v>
      </c>
      <c r="H498" s="95" t="str">
        <f>IF(SP_SUL!AB502="","*",SP_SUL!AB502)</f>
        <v>FIXO</v>
      </c>
      <c r="I498" s="95" t="str">
        <f>IF(SP_SUL!AC502="","*",SP_SUL!AC502)</f>
        <v>*</v>
      </c>
      <c r="J498" s="96" t="str">
        <f>IF(SP_SUL!AA502="","*",SP_SUL!AA502)</f>
        <v>3 (lucas/Francisco/Navas)</v>
      </c>
      <c r="K498" s="97">
        <f>IF(SP_SUL!AD502="","*",SP_SUL!AD502)</f>
        <v>0.29166666666666669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>
        <f>IF(SP_SUL!B504="","*",SP_SUL!B504)</f>
        <v>46073</v>
      </c>
      <c r="D500" s="94" t="str">
        <f>IF(SP_SUL!D504="","*",SP_SUL!D504)</f>
        <v>W59</v>
      </c>
      <c r="E500" s="94" t="str">
        <f>IF(SP_SUL!H504="","*",SP_SUL!H504)</f>
        <v>ZYU1</v>
      </c>
      <c r="F500" s="100" t="str">
        <f>IF(SP_SUL!M504="","*",SP_SUL!M504)</f>
        <v>ZDS</v>
      </c>
      <c r="G500" s="95" t="str">
        <f>IF(SP_SUL!I504="","*",SP_SUL!I504)</f>
        <v>ZYU1</v>
      </c>
      <c r="H500" s="95" t="str">
        <f>IF(SP_SUL!AB504="","*",SP_SUL!AB504)</f>
        <v>FIXO</v>
      </c>
      <c r="I500" s="95" t="str">
        <f>IF(SP_SUL!AC504="","*",SP_SUL!AC504)</f>
        <v>*</v>
      </c>
      <c r="J500" s="96">
        <f>IF(SP_SUL!AA504="","*",SP_SUL!AA504)</f>
        <v>1</v>
      </c>
      <c r="K500" s="97">
        <f>IF(SP_SUL!AD504="","*",SP_SUL!AD504)</f>
        <v>0.29166666666666669</v>
      </c>
    </row>
    <row r="501" spans="2:11" hidden="1">
      <c r="B501" s="94" t="str">
        <f>IF(SP_SUL!Y505="","*",SP_SUL!Y505)</f>
        <v>*</v>
      </c>
      <c r="C501" s="95">
        <f>IF(SP_SUL!B505="","*",SP_SUL!B505)</f>
        <v>46073</v>
      </c>
      <c r="D501" s="94" t="str">
        <f>IF(SP_SUL!D505="","*",SP_SUL!D505)</f>
        <v>ROGÉRIO (TP-730)</v>
      </c>
      <c r="E501" s="94" t="str">
        <f>IF(SP_SUL!H505="","*",SP_SUL!H505)</f>
        <v>-</v>
      </c>
      <c r="F501" s="100" t="str">
        <f>IF(SP_SUL!M505="","*",SP_SUL!M505)</f>
        <v>ZXI-ZIC</v>
      </c>
      <c r="G501" s="95" t="str">
        <f>IF(SP_SUL!I505="","*",SP_SUL!I505)</f>
        <v>-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-</v>
      </c>
      <c r="K501" s="97" t="str">
        <f>IF(SP_SUL!AD505="","*",SP_SUL!AD505)</f>
        <v>-</v>
      </c>
    </row>
    <row r="502" spans="2:11" hidden="1">
      <c r="B502" s="94" t="str">
        <f>IF(SP_SUL!Y506="","*",SP_SUL!Y506)</f>
        <v>*</v>
      </c>
      <c r="C502" s="95">
        <f>IF(SP_SUL!B506="","*",SP_SUL!B506)</f>
        <v>46073</v>
      </c>
      <c r="D502" s="94" t="str">
        <f>IF(SP_SUL!D506="","*",SP_SUL!D506)</f>
        <v>V93</v>
      </c>
      <c r="E502" s="94" t="str">
        <f>IF(SP_SUL!H506="","*",SP_SUL!H506)</f>
        <v>ZYU1</v>
      </c>
      <c r="F502" s="100" t="str">
        <f>IF(SP_SUL!M506="","*",SP_SUL!M506)</f>
        <v>ZYU-ZST</v>
      </c>
      <c r="G502" s="95" t="str">
        <f>IF(SP_SUL!I506="","*",SP_SUL!I506)</f>
        <v>ZYU1</v>
      </c>
      <c r="H502" s="95" t="str">
        <f>IF(SP_SUL!AB506="","*",SP_SUL!AB506)</f>
        <v>ESCALA</v>
      </c>
      <c r="I502" s="95" t="str">
        <f>IF(SP_SUL!AC506="","*",SP_SUL!AC506)</f>
        <v>AGD ACIONAMENTO PCM</v>
      </c>
      <c r="J502" s="96">
        <f>IF(SP_SUL!AA506="","*",SP_SUL!AA506)</f>
        <v>1</v>
      </c>
      <c r="K502" s="97">
        <f>IF(SP_SUL!AD506="","*",SP_SUL!AD506)</f>
        <v>0.33333333333333331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*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>
        <f>IF(SP_SUL!B508="","*",SP_SUL!B508)</f>
        <v>46073</v>
      </c>
      <c r="D504" s="94" t="str">
        <f>IF(SP_SUL!D508="","*",SP_SUL!D508)</f>
        <v>ROBSON (TF-701)</v>
      </c>
      <c r="E504" s="94" t="str">
        <f>IF(SP_SUL!H508="","*",SP_SUL!H508)</f>
        <v>-</v>
      </c>
      <c r="F504" s="100" t="str">
        <f>IF(SP_SUL!M508="","*",SP_SUL!M508)</f>
        <v>ZDY-ZFY</v>
      </c>
      <c r="G504" s="95" t="str">
        <f>IF(SP_SUL!I508="","*",SP_SUL!I508)</f>
        <v>-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-</v>
      </c>
      <c r="K504" s="97" t="str">
        <f>IF(SP_SUL!AD508="","*",SP_SUL!AD508)</f>
        <v>-</v>
      </c>
    </row>
    <row r="505" spans="2:11" hidden="1">
      <c r="B505" s="94" t="str">
        <f>IF(SP_SUL!Y509="","*",SP_SUL!Y509)</f>
        <v>*</v>
      </c>
      <c r="C505" s="95">
        <f>IF(SP_SUL!B509="","*",SP_SUL!B509)</f>
        <v>46073</v>
      </c>
      <c r="D505" s="94" t="str">
        <f>IF(SP_SUL!D509="","*",SP_SUL!D509)</f>
        <v>ROBSON (TP-729)</v>
      </c>
      <c r="E505" s="94" t="str">
        <f>IF(SP_SUL!H509="","*",SP_SUL!H509)</f>
        <v>-</v>
      </c>
      <c r="F505" s="100" t="str">
        <f>IF(SP_SUL!M509="","*",SP_SUL!M509)</f>
        <v>ZDY-ZFY</v>
      </c>
      <c r="G505" s="95" t="str">
        <f>IF(SP_SUL!I509="","*",SP_SUL!I509)</f>
        <v>-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-</v>
      </c>
      <c r="K505" s="97" t="str">
        <f>IF(SP_SUL!AD509="","*",SP_SUL!AD509)</f>
        <v>-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>
        <f>IF(SP_SUL!B511="","*",SP_SUL!B511)</f>
        <v>46073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>
        <f>IF(SP_SUL!B512="","*",SP_SUL!B512)</f>
        <v>46073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>
        <f>IF(SP_SUL!B513="","*",SP_SUL!B513)</f>
        <v>46073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>
        <f>IF(SP_SUL!B514="","*",SP_SUL!B514)</f>
        <v>46073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>
        <f>IF(SP_SUL!B515="","*",SP_SUL!B515)</f>
        <v>46073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>
        <f>IF(SP_SUL!B516="","*",SP_SUL!B516)</f>
        <v>46073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>
        <f>IF(SP_SUL!B517="","*",SP_SUL!B517)</f>
        <v>46073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>
        <f>IF(SP_SUL!B518="","*",SP_SUL!B518)</f>
        <v>46073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>
        <f>IF(SP_SUL!B519="","*",SP_SUL!B519)</f>
        <v>46073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>
        <f>IF(SP_SUL!B520="","*",SP_SUL!B520)</f>
        <v>46073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>
        <f>IF(SP_SUL!B521="","*",SP_SUL!B521)</f>
        <v>46073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>
        <f>IF(SP_SUL!B522="","*",SP_SUL!B522)</f>
        <v>46073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>
        <f>IF(SP_SUL!B523="","*",SP_SUL!B523)</f>
        <v>46073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1766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2026-02-19T15:59:00Z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