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845" documentId="120_S{118792C3-22EF-5104-A093-F22BFE3913F3}" xr6:coauthVersionLast="47" xr6:coauthVersionMax="47" xr10:uidLastSave="{B62E11CE-70AA-43FB-B917-8635BBEEFD4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79" i="1" l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<sst xmlns="http://schemas.openxmlformats.org/spreadsheetml/2006/main" count="10370" uniqueCount="1834">
  <si>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</si>
  <si>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</si>
  <si>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</si>
  <si>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</si>
  <si>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</si>
  <si>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</si>
  <si>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</si>
  <si>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</si>
  <si>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</si>
  <si>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</si>
  <si>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</si>
  <si>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</si>
  <si>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</si>
  <si>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</si>
  <si>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</si>
  <si>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</si>
  <si>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</si>
  <si>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</si>
  <si>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</si>
  <si>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</si>
  <si>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</si>
  <si>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</si>
  <si>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</si>
  <si>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</si>
  <si>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</si>
  <si>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</si>
  <si>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</si>
  <si>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</si>
  <si>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</si>
  <si>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</si>
  <si>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</si>
  <si>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</si>
  <si>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</si>
  <si>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</si>
  <si>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</si>
  <si>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</si>
  <si>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</si>
  <si>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</si>
  <si>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</si>
  <si>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</si>
  <si>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</si>
  <si>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</si>
  <si>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</si>
  <si>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</si>
  <si>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</si>
  <si>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</si>
  <si>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</si>
  <si>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</si>
  <si>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</si>
  <si>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</si>
  <si>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</si>
  <si>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</si>
  <si>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</si>
  <si>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</si>
  <si>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</si>
  <si>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</si>
  <si>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</si>
  <si>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</si>
  <si>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</si>
  <si>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</si>
  <si>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</si>
  <si>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</si>
  <si>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</si>
  <si>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</si>
  <si>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</si>
  <si>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</si>
  <si>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</si>
  <si>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</si>
  <si>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</si>
  <si>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</si>
  <si>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</si>
  <si>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</si>
  <si>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</si>
  <si>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</si>
  <si>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</si>
  <si>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</si>
  <si>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</si>
  <si>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</si>
  <si>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</si>
  <si>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</si>
  <si>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</si>
  <si>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</si>
  <si>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</si>
  <si>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</si>
  <si>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</si>
  <si>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</si>
  <si>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</si>
  <si>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</si>
  <si>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</si>
  <si>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</si>
  <si>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</si>
  <si>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</si>
  <si>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</si>
  <si>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</si>
  <si>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</si>
  <si>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</si>
  <si>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</si>
  <si>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</si>
  <si>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</si>
  <si>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</si>
  <si>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</si>
  <si>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</si>
  <si>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</si>
  <si>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</si>
  <si>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</si>
  <si>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</si>
  <si>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</si>
  <si>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</si>
  <si>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</si>
  <si>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</si>
  <si>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</si>
  <si>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</si>
  <si>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</si>
  <si>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</si>
  <si>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</si>
  <si>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</si>
  <si>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</si>
  <si>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</si>
  <si>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</si>
  <si>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</si>
  <si>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</si>
  <si>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</si>
  <si>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</si>
  <si>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</si>
  <si>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</si>
  <si>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</si>
  <si>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</si>
  <si>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</si>
  <si>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</si>
  <si>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</si>
  <si>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</si>
  <si>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</si>
  <si>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</si>
  <si>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</si>
  <si>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</si>
  <si>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</si>
  <si>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</si>
  <si>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</si>
  <si>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</si>
  <si>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</si>
  <si>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</si>
  <si>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</si>
  <si>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</si>
  <si>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</si>
  <si>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</si>
  <si>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</si>
  <si>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</si>
  <si>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</si>
  <si>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</si>
  <si>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</si>
  <si>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</si>
  <si>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</si>
  <si>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</si>
  <si>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</si>
  <si>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</si>
  <si>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</si>
  <si>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</si>
  <si>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</si>
  <si>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</si>
  <si>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</si>
  <si>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</si>
  <si>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</si>
  <si>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</si>
  <si>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</si>
  <si>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</si>
  <si>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</si>
  <si>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</si>
  <si>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</si>
  <si>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</si>
  <si>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</si>
  <si>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</si>
  <si>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</si>
  <si>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</si>
  <si>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</si>
  <si>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</si>
  <si>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</si>
  <si>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</si>
  <si>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</si>
  <si>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</si>
  <si>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</si>
  <si>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</si>
  <si>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</si>
  <si>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</si>
  <si>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</si>
  <si>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</si>
  <si>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</si>
  <si>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</si>
  <si>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</si>
  <si>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</si>
  <si>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</si>
  <si>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</si>
  <si>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</si>
  <si>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</si>
  <si>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</si>
  <si>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</si>
  <si>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</si>
  <si>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</si>
  <si>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</si>
  <si>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</si>
  <si>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</si>
  <si>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</si>
  <si>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</si>
  <si>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</si>
  <si>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</si>
  <si>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</si>
  <si>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</si>
  <si>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</si>
  <si>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</si>
  <si>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</si>
  <si>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</si>
  <si>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</si>
  <si>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</si>
  <si>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</si>
  <si>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</si>
  <si>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</si>
  <si>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</si>
  <si>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</si>
  <si>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</si>
  <si>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</si>
  <si>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</si>
  <si>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</si>
  <si>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</si>
  <si>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</si>
  <si>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</si>
  <si>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</si>
  <si>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</si>
  <si>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</si>
  <si>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</si>
  <si>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</si>
  <si>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</si>
  <si>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</si>
  <si>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</si>
  <si>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</si>
  <si>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</si>
  <si>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</si>
  <si>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</si>
  <si>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</si>
  <si>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</si>
  <si>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</si>
  <si>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</si>
  <si>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</si>
  <si>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</si>
  <si>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</si>
  <si>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</si>
  <si>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</si>
  <si>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</si>
  <si>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</si>
  <si>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</si>
  <si>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</si>
  <si>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</si>
  <si>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</si>
  <si>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</si>
  <si>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</si>
  <si>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</si>
  <si>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</si>
  <si>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</si>
  <si>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</si>
  <si>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</si>
  <si>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</si>
  <si>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</si>
  <si>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</si>
  <si>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</si>
  <si>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</si>
  <si>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</si>
  <si>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</si>
  <si>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</si>
  <si>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</si>
  <si>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</si>
  <si>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</si>
  <si>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</si>
  <si>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</si>
  <si>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</si>
  <si>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</si>
  <si>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</si>
  <si>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</si>
  <si>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</si>
  <si>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</si>
  <si>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</si>
  <si>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</si>
  <si>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</si>
  <si>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</si>
  <si>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</si>
  <si>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</si>
  <si>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</si>
  <si>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</si>
  <si>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</si>
  <si>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</si>
  <si>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</si>
  <si>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</si>
  <si>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</si>
  <si>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</si>
  <si>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</si>
  <si>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</si>
  <si>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</si>
  <si>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</si>
  <si>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</si>
  <si>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</si>
  <si>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</si>
  <si>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</si>
  <si>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</si>
  <si>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</si>
  <si>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</si>
  <si>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</si>
  <si>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</si>
  <si>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</si>
  <si>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</si>
  <si>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</si>
  <si>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</si>
  <si>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</si>
  <si>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</si>
  <si>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</si>
  <si>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</si>
  <si>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</si>
  <si>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</si>
  <si>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</si>
  <si>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</si>
  <si>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</si>
  <si>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</si>
  <si>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</si>
  <si>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</si>
  <si>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</si>
  <si>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</si>
  <si>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</si>
  <si>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</si>
  <si>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</si>
  <si>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</si>
  <si>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</si>
  <si>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</si>
  <si>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</si>
  <si>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</si>
  <si>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</si>
  <si>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</si>
  <si>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</si>
  <si>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</si>
  <si>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</si>
  <si>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</si>
  <si>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</si>
  <si>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</si>
  <si>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</si>
  <si>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</si>
  <si>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</si>
  <si>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</si>
  <si>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</si>
  <si>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</si>
  <si>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</si>
  <si>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</si>
  <si>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</si>
  <si>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</si>
  <si>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</si>
  <si>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</si>
  <si>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</si>
  <si>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</si>
  <si>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</si>
  <si>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</si>
  <si>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</si>
  <si>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</si>
  <si>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</si>
  <si>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</si>
  <si>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</si>
  <si>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</si>
  <si>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</si>
  <si>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</si>
  <si>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</si>
  <si>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</si>
  <si>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</si>
  <si>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</si>
  <si>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</si>
  <si>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</si>
  <si>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</si>
  <si>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</si>
  <si>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</si>
  <si>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</si>
  <si>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</si>
  <si>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</si>
  <si>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</si>
  <si>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</si>
  <si>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</si>
  <si>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</si>
  <si>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</si>
  <si>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</si>
  <si>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</si>
  <si>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</si>
  <si>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</si>
  <si>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</si>
  <si>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</si>
  <si>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</si>
  <si>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</si>
  <si>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</si>
  <si>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</si>
  <si>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</si>
  <si>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</si>
  <si>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</si>
  <si>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</si>
  <si>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</si>
  <si>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</si>
  <si>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</si>
  <si>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</si>
  <si>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</si>
  <si>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</si>
  <si>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</si>
  <si>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</si>
  <si>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</si>
  <si>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</si>
  <si>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</si>
  <si>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</si>
  <si>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</si>
  <si>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</si>
  <si>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</si>
  <si>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</si>
  <si>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</si>
  <si>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</si>
  <si>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</si>
  <si>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</si>
  <si>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</si>
  <si>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</si>
  <si>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</si>
  <si>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</si>
  <si>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</si>
  <si>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</si>
  <si>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</si>
  <si>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</si>
  <si>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</si>
  <si>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</si>
  <si>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</si>
  <si>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</si>
  <si>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</si>
  <si>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</si>
  <si>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</si>
  <si>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</si>
  <si>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</si>
  <si>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</si>
  <si>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</si>
  <si>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</si>
  <si>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</si>
  <si>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</si>
  <si>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</si>
  <si>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</si>
  <si>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</si>
  <si>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</si>
  <si>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</si>
  <si>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</si>
  <si>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</si>
  <si>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</si>
  <si>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</si>
  <si>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</si>
  <si>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</si>
  <si>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</si>
  <si>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</si>
  <si>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</si>
  <si>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</si>
  <si>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</si>
  <si>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</si>
  <si>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</si>
  <si>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</si>
  <si>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</si>
  <si>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</si>
  <si>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</si>
  <si>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</si>
  <si>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</si>
  <si>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</si>
  <si>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</si>
  <si>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</si>
  <si>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</si>
  <si>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</si>
  <si>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</si>
  <si>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</si>
  <si>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</si>
  <si>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</si>
  <si>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</si>
  <si>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</si>
  <si>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</si>
  <si>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</si>
  <si>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</si>
  <si>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</si>
  <si>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</si>
  <si>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</si>
  <si>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</si>
  <si>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</si>
  <si>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</si>
  <si>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</si>
  <si>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</si>
  <si>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</si>
  <si>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</si>
  <si>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</si>
  <si>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</si>
  <si>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</si>
  <si>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</si>
  <si>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</si>
  <si>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</si>
  <si>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</si>
  <si>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</si>
  <si>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</si>
  <si>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</si>
  <si>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</si>
  <si>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</si>
  <si>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</si>
  <si>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</si>
  <si>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</si>
  <si>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</si>
  <si>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</si>
  <si>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</si>
  <si>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</si>
  <si>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</si>
  <si>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</si>
  <si>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</si>
  <si>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</si>
  <si>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</si>
  <si>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</si>
  <si>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</si>
  <si>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</si>
  <si>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</si>
  <si>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</si>
  <si>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</si>
  <si>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</si>
  <si>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</si>
  <si>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</si>
  <si>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</si>
  <si>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</si>
  <si>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</si>
  <si>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</si>
  <si>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</si>
  <si>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</si>
  <si>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</si>
  <si>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</si>
  <si>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</si>
  <si>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</si>
  <si>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</si>
  <si>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</si>
  <si>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</si>
  <si>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</si>
  <si>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</si>
  <si>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</si>
  <si>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</si>
  <si>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</si>
  <si>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</si>
  <si>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</si>
  <si>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</si>
  <si>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</si>
  <si>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</si>
  <si>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</si>
  <si>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</si>
  <si>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</si>
  <si>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</si>
  <si>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</si>
  <si>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</si>
  <si>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</si>
  <si>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</si>
  <si>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</si>
  <si>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</si>
  <si>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</si>
  <si>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</si>
  <si>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</si>
  <si>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</si>
  <si>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</si>
  <si>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</si>
  <si>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</si>
  <si>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</si>
  <si>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</si>
  <si>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</si>
  <si>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</si>
  <si>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</si>
  <si>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</si>
  <si>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</si>
  <si>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</si>
  <si>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</si>
  <si>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</si>
  <si>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</si>
  <si>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</si>
  <si>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</si>
  <si>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</si>
  <si>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</si>
  <si>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</si>
  <si>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</si>
  <si>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</si>
  <si>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</si>
  <si>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</si>
  <si>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</si>
  <si>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</si>
  <si>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</si>
  <si>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</si>
  <si>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</si>
  <si>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</si>
  <si>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</si>
  <si>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</si>
  <si>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</si>
  <si>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</si>
  <si>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</si>
  <si>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</si>
  <si>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</si>
  <si>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</si>
  <si>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</si>
  <si>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</si>
  <si>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</si>
  <si>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</si>
  <si>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</si>
  <si>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</si>
  <si>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</si>
  <si>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</si>
  <si>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</si>
  <si>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</si>
  <si>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</si>
  <si>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</si>
  <si>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</si>
  <si>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</si>
  <si>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</si>
  <si>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</si>
  <si>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</si>
  <si>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</si>
  <si>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</si>
  <si>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</si>
  <si>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</si>
  <si>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</si>
  <si>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</si>
  <si>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</si>
  <si>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</si>
  <si>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</si>
  <si>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</si>
  <si>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</si>
  <si>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</si>
  <si>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</si>
  <si>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</si>
  <si>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</si>
  <si>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</si>
  <si>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</si>
  <si>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</si>
  <si>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</si>
  <si>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</si>
  <si>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</si>
  <si>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</si>
  <si>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</si>
  <si>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</si>
  <si>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</si>
  <si>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</si>
  <si>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</si>
  <si>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</si>
  <si>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</si>
  <si>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</si>
  <si>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</si>
  <si>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</si>
  <si>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</si>
  <si>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</si>
  <si>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</si>
  <si>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</si>
  <si>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</si>
  <si>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</si>
  <si>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</si>
  <si>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</si>
  <si>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</si>
  <si>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</si>
  <si>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</si>
  <si>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</si>
  <si>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</si>
  <si>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</si>
  <si>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</si>
  <si>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</si>
  <si>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</si>
  <si>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</si>
  <si>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</si>
  <si>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</si>
  <si>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</si>
  <si>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</si>
  <si>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</si>
  <si>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</si>
  <si>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</si>
  <si>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</si>
  <si>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</si>
  <si>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</si>
  <si>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</si>
  <si>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</si>
  <si>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</si>
  <si>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</si>
  <si>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</si>
  <si>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</si>
  <si>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</si>
  <si>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</si>
  <si>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</si>
  <si>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</si>
  <si>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</si>
  <si>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</si>
  <si>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</si>
  <si>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</si>
  <si>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</si>
  <si>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</si>
  <si>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</si>
  <si>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</si>
  <si>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</si>
  <si>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</si>
  <si>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</si>
  <si>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</si>
  <si>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</si>
  <si>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</si>
  <si>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</si>
  <si>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</si>
  <si>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</si>
  <si>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</si>
  <si>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</si>
  <si>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</si>
  <si>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</si>
  <si>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</si>
  <si>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</si>
  <si>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</si>
  <si>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</si>
  <si>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</si>
  <si>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</si>
  <si>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</si>
  <si>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</si>
  <si>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</si>
  <si>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</si>
  <si>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</si>
  <si>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</si>
  <si>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</si>
  <si>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</si>
  <si>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</si>
  <si>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</si>
  <si>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</si>
  <si>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</si>
  <si>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</si>
  <si>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</si>
  <si>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</si>
  <si>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</si>
  <si>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</si>
  <si>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</si>
  <si>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</si>
  <si>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</si>
  <si>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</si>
  <si>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</si>
  <si>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</si>
  <si>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</si>
  <si>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</si>
  <si>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</si>
  <si>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</si>
  <si>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</si>
  <si>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</si>
  <si>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</si>
  <si>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</si>
  <si>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</si>
  <si>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</si>
  <si>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</si>
  <si>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</si>
  <si>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</si>
  <si>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</si>
  <si>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</si>
  <si>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</si>
  <si>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</si>
  <si>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</si>
  <si>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</si>
  <si>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</si>
  <si>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</si>
  <si>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</si>
  <si>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</si>
  <si>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</si>
  <si>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</si>
  <si>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</si>
  <si>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</si>
  <si>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</si>
  <si>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</si>
  <si>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</si>
  <si>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</si>
  <si>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</si>
  <si>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</si>
  <si>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</si>
  <si>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</si>
  <si>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</si>
  <si>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</si>
  <si>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</si>
  <si>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</si>
  <si>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</si>
  <si>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</si>
  <si>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</si>
  <si>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</si>
  <si>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</si>
  <si>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</si>
  <si>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</si>
  <si>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</si>
  <si>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</si>
  <si>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</si>
  <si>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</si>
  <si>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</si>
  <si>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</si>
  <si>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</si>
  <si>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</si>
  <si>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</si>
  <si>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</si>
  <si>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</si>
  <si>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</si>
  <si>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</si>
  <si>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</si>
  <si>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</si>
  <si>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</si>
  <si>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</si>
  <si>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</si>
  <si>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</si>
  <si>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</si>
  <si>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</si>
  <si>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</si>
  <si>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</si>
  <si>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</si>
  <si>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</si>
  <si>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</si>
  <si>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</si>
  <si>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</si>
  <si>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</si>
  <si>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</si>
  <si>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</si>
  <si>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</si>
  <si>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</si>
  <si>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</si>
  <si>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</si>
  <si>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</si>
  <si>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</si>
  <si>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</si>
  <si>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</si>
  <si>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</si>
  <si>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</si>
  <si>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</si>
  <si>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</si>
  <si>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</si>
  <si>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</si>
  <si>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</si>
  <si>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</si>
  <si>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</si>
  <si>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</si>
  <si>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</si>
  <si>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</si>
  <si>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</si>
  <si>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</si>
  <si>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</si>
  <si>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</si>
  <si>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</si>
  <si>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</si>
  <si>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</si>
  <si>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</si>
  <si>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</si>
  <si>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</si>
  <si>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</si>
  <si>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</si>
  <si>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</si>
  <si>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</si>
  <si>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</si>
  <si>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</si>
  <si>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</si>
  <si>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</si>
  <si>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</si>
  <si>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</si>
  <si>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</si>
  <si>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</si>
  <si>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</si>
  <si>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</si>
  <si>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</si>
  <si>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</si>
  <si>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</si>
  <si>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</si>
  <si>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</si>
  <si>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</si>
  <si>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</si>
  <si>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</si>
  <si>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</si>
  <si>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</si>
  <si>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</si>
  <si>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</si>
  <si>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</si>
  <si>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</si>
  <si>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</si>
  <si>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</si>
  <si>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</si>
  <si>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</si>
  <si>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</si>
  <si>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</si>
  <si>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</si>
  <si>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</si>
  <si>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</si>
  <si>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</si>
  <si>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</si>
  <si>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</si>
  <si>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</si>
  <si>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</si>
  <si>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</si>
  <si>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</si>
  <si>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</si>
  <si>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</si>
  <si>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</si>
  <si>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</si>
  <si>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</si>
  <si>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</si>
  <si>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</si>
  <si>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</si>
  <si>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</si>
  <si>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</si>
  <si>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</si>
  <si>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</si>
  <si>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</si>
  <si>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</si>
  <si>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</si>
  <si>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</si>
  <si>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</si>
  <si>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</si>
  <si>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</si>
  <si>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</si>
  <si>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</si>
  <si>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</si>
  <si>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</si>
  <si>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</si>
  <si>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</si>
  <si>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</si>
  <si>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</si>
  <si>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</si>
  <si>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</si>
  <si>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</si>
  <si>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</si>
  <si>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</si>
  <si>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</si>
  <si>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</si>
  <si>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</si>
  <si>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</si>
  <si>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</si>
  <si>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</si>
  <si>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</si>
  <si>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</si>
  <si>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</si>
  <si>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</si>
  <si>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</si>
  <si>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</si>
  <si>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</si>
  <si>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</si>
  <si>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</si>
  <si>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</si>
  <si>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</si>
  <si>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</si>
  <si>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</si>
  <si>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</si>
  <si>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</si>
  <si>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</si>
  <si>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</si>
  <si>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</si>
  <si>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</si>
  <si>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</si>
  <si>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</si>
  <si>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</si>
  <si>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</si>
  <si>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</si>
  <si>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</si>
  <si>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</si>
  <si>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</si>
  <si>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</si>
  <si>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</si>
  <si>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</si>
  <si>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</si>
  <si>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</si>
  <si>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</si>
  <si>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</si>
  <si>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</si>
  <si>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</si>
  <si>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</si>
  <si>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</si>
  <si>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</si>
  <si>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</si>
  <si>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</si>
  <si>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</si>
  <si>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</si>
  <si>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</si>
  <si>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</si>
  <si>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</si>
  <si>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</si>
  <si>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</si>
  <si>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</si>
  <si>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</si>
  <si>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</si>
  <si>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</si>
  <si>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</si>
  <si>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</si>
  <si>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</si>
  <si>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</si>
  <si>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</si>
  <si>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</si>
  <si>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</si>
  <si>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</si>
  <si>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</si>
  <si>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</si>
  <si>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</si>
  <si>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</si>
  <si>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</si>
  <si>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</si>
  <si>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</si>
  <si>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</si>
  <si>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</si>
  <si>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</si>
  <si>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</si>
  <si>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</si>
  <si>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</si>
  <si>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</si>
  <si>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</si>
  <si>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</si>
  <si>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</si>
  <si>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</si>
  <si>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</si>
  <si>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</si>
  <si>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</si>
  <si>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</si>
  <si>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</si>
  <si>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</si>
  <si>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</si>
  <si>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</si>
  <si>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</si>
  <si>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</si>
  <si>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</si>
  <si>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</si>
  <si>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</si>
  <si>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</si>
  <si>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</si>
  <si>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</si>
  <si>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</si>
  <si>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</si>
  <si>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</si>
  <si>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</si>
  <si>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</si>
  <si>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</si>
  <si>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</si>
  <si>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</si>
  <si>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</si>
  <si>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</si>
  <si>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</si>
  <si>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</si>
  <si>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</si>
  <si>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</si>
  <si>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</si>
  <si>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</si>
  <si>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</si>
  <si>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</si>
  <si>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</si>
  <si>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</si>
  <si>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</si>
  <si>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</si>
  <si>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</si>
  <si>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</si>
  <si>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</si>
  <si>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</si>
  <si>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</si>
  <si>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</si>
  <si>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</si>
  <si>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</si>
  <si>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</si>
  <si>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</si>
  <si>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</si>
  <si>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</si>
  <si>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</si>
  <si>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</si>
  <si>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</si>
  <si>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</si>
  <si>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</si>
  <si>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</si>
  <si>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</si>
  <si>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</si>
  <si>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</si>
  <si>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</si>
  <si>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</si>
  <si>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</si>
  <si>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</si>
  <si>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</si>
  <si>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</si>
  <si>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</si>
  <si>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</si>
  <si>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</si>
  <si>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</si>
  <si>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</si>
  <si>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</si>
  <si>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</si>
  <si>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</si>
  <si>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</si>
  <si>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</si>
  <si>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</si>
  <si>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</si>
  <si>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</si>
  <si>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</si>
  <si>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</si>
  <si>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</si>
  <si>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</si>
  <si>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</si>
  <si>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</si>
  <si>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</si>
  <si>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</si>
  <si>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</si>
  <si>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</si>
  <si>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</si>
  <si>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</si>
  <si>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</si>
  <si>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</si>
  <si>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</si>
  <si>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</si>
  <si>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</si>
  <si>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</si>
  <si>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</si>
  <si>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</si>
  <si>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</si>
  <si>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</si>
  <si>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</si>
  <si>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</si>
  <si>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</si>
  <si>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</si>
  <si>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</si>
  <si>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</si>
  <si>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</si>
  <si>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</si>
  <si>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</si>
  <si>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</si>
  <si>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</si>
  <si>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</si>
  <si>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</si>
  <si>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</si>
  <si>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</si>
  <si>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</si>
  <si>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</si>
  <si>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</si>
  <si>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</si>
  <si>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</si>
  <si>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</si>
  <si>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</si>
  <si>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</si>
  <si>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</si>
  <si>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</si>
  <si>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</si>
  <si>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</si>
  <si>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</si>
  <si>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</si>
  <si>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</si>
  <si>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</si>
  <si>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</si>
  <si>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</si>
  <si>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</si>
  <si>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</si>
  <si>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</si>
  <si>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</si>
  <si>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</si>
  <si>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</si>
  <si>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</si>
  <si>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</si>
  <si>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</si>
  <si>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</si>
  <si>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</si>
  <si>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</si>
  <si>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</si>
  <si>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</si>
  <si>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</si>
  <si>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</si>
  <si>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</si>
  <si>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</si>
  <si>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</si>
  <si>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</si>
  <si>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</si>
  <si>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</si>
  <si>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</si>
  <si>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</si>
  <si>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</si>
  <si>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</si>
  <si>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</si>
  <si>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</si>
  <si>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</si>
  <si>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</si>
  <si>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</si>
  <si>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</si>
  <si>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</si>
  <si>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</si>
  <si>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</si>
  <si>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</si>
  <si>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</si>
  <si>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</si>
  <si>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</si>
  <si>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</si>
  <si>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</si>
  <si>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</si>
  <si>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</si>
  <si>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</si>
  <si>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</si>
  <si>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</si>
  <si>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</si>
  <si>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</si>
  <si>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</si>
  <si>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</si>
  <si>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</si>
  <si>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</si>
  <si>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</si>
  <si>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</si>
  <si>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</si>
  <si>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</si>
  <si>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</si>
  <si>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</si>
  <si>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</si>
  <si>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</si>
  <si>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</si>
  <si>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</si>
  <si>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</si>
  <si>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</si>
  <si>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</si>
  <si>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</si>
  <si>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</si>
  <si>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</si>
  <si>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</si>
  <si>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</si>
  <si>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</si>
  <si>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</si>
  <si>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</si>
  <si>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</si>
  <si>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</si>
  <si>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</si>
  <si>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</si>
  <si>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</si>
  <si>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</si>
  <si>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</si>
  <si>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</si>
  <si>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</si>
  <si>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</si>
  <si>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</si>
  <si>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</si>
  <si>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</si>
  <si>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</si>
  <si>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</si>
  <si>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</si>
  <si>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</si>
  <si>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</si>
  <si>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</si>
  <si>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</si>
  <si>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</si>
  <si>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</si>
  <si>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</si>
  <si>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</si>
  <si>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</si>
  <si>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</si>
  <si>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</si>
  <si>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</si>
  <si>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</si>
  <si>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</si>
  <si>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</si>
  <si>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</si>
  <si>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</si>
  <si>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</si>
  <si>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</si>
  <si>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</si>
  <si>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</si>
  <si>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</si>
  <si>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</si>
  <si>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</si>
  <si>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</si>
  <si>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</si>
  <si>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</si>
  <si>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</si>
  <si>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</si>
  <si>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</si>
  <si>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</si>
  <si>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</si>
  <si>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</si>
  <si>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</si>
  <si>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</si>
  <si>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</si>
  <si>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</si>
  <si>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</si>
  <si>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</si>
  <si>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</si>
  <si>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</si>
  <si>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</si>
  <si>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</si>
  <si>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</si>
  <si>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</si>
  <si>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</si>
  <si>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</si>
  <si>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</si>
  <si>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</si>
  <si>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</si>
  <si>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</si>
  <si>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</si>
  <si>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</si>
  <si>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</si>
  <si>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</si>
  <si>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</si>
  <si>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</si>
  <si>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</si>
  <si>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</si>
  <si>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</si>
  <si>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</si>
  <si>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</si>
  <si>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</si>
  <si>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</si>
  <si>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</si>
  <si>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</si>
  <si>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</si>
  <si>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</si>
  <si>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</si>
  <si>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</si>
  <si>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</si>
  <si>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</si>
  <si>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</si>
  <si>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</si>
  <si>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</si>
  <si>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</si>
  <si>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</si>
  <si>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</si>
  <si>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</si>
  <si>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</si>
  <si>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</si>
  <si>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</si>
  <si>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</si>
  <si>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</si>
  <si>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</si>
  <si>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</si>
  <si>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</si>
  <si>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</si>
  <si>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</si>
  <si>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</si>
  <si>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</si>
  <si>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</si>
  <si>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</si>
  <si>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</si>
  <si>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</si>
  <si>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</si>
  <si>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</si>
  <si>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</si>
  <si>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</si>
  <si>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</si>
  <si>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</si>
  <si>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</si>
  <si>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</si>
  <si>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</si>
  <si>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</si>
  <si>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</si>
  <si>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</si>
  <si>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</si>
  <si>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</si>
  <si>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</si>
  <si>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</si>
  <si>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</si>
  <si>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</si>
  <si>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</si>
  <si>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</si>
  <si>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</si>
  <si>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</si>
  <si>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</si>
  <si>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</si>
  <si>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</si>
  <si>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</si>
  <si>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</si>
  <si>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</si>
  <si>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</si>
  <si>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</si>
  <si>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</si>
  <si>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</si>
  <si>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</si>
  <si>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</si>
  <si>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</si>
  <si>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</si>
  <si>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</si>
  <si>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</si>
  <si>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</si>
  <si>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</si>
  <si>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</si>
  <si>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</si>
  <si>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</si>
  <si>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</si>
  <si>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</si>
  <si>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</si>
  <si>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</si>
  <si>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</si>
  <si>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</si>
  <si>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</si>
  <si>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</si>
  <si>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</si>
  <si>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</si>
  <si>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</si>
  <si>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</si>
  <si>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</si>
  <si>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</si>
  <si>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</si>
  <si>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</si>
  <si>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</si>
  <si>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</si>
  <si>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</si>
  <si>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</si>
  <si>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</si>
  <si>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</si>
  <si>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</si>
  <si>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</si>
  <si>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</si>
  <si>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</si>
  <si>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</si>
  <si>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</si>
  <si>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</si>
  <si>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</si>
  <si>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</si>
  <si>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</si>
  <si>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</si>
  <si>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</si>
  <si>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</si>
  <si>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</si>
  <si>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</si>
  <si>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</si>
  <si>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</si>
  <si>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</si>
  <si>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</si>
  <si>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</si>
  <si>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</si>
  <si>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</si>
  <si>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</si>
  <si>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</si>
  <si>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</si>
  <si>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</si>
  <si>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</si>
  <si>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</si>
  <si>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</si>
  <si>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</si>
  <si>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</si>
  <si>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</si>
  <si>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</si>
  <si>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</si>
  <si>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</si>
  <si>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</si>
  <si>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</si>
  <si>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</si>
  <si>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</si>
  <si>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</si>
  <si>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</si>
  <si>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</si>
  <si>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</si>
  <si>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</si>
  <si>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</si>
  <si>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</si>
  <si>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</si>
  <si>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</si>
  <si>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</si>
  <si>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</si>
  <si>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</si>
  <si>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</si>
  <si>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</si>
  <si>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</si>
  <si>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</si>
  <si>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</si>
  <si>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</si>
  <si>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</si>
  <si>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</si>
  <si>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</si>
  <si>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</si>
  <si>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</si>
  <si>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</si>
  <si>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</si>
  <si>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</si>
  <si>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</si>
  <si>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</si>
  <si>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</si>
  <si>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</si>
  <si>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</si>
  <si>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</si>
  <si>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</si>
  <si>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</si>
  <si>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</si>
  <si>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</si>
  <si>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</si>
  <si>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</si>
  <si>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</si>
  <si>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</si>
  <si>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</si>
  <si>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</si>
  <si>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</si>
  <si>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</si>
  <si>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</si>
  <si>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</si>
  <si>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</si>
  <si>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</si>
  <si>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</si>
  <si>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</si>
  <si>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</si>
  <si>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</si>
  <si>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</si>
  <si>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</si>
  <si>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</si>
  <si>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</si>
  <si>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</si>
  <si>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</si>
  <si>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</si>
  <si>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</si>
  <si>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</si>
  <si>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</si>
  <si>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</si>
  <si>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</si>
  <si>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</si>
  <si>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</si>
  <si>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</si>
  <si>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</si>
  <si>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</si>
  <si>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</si>
  <si>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</si>
  <si>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</si>
  <si>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</si>
  <si>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</si>
  <si>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</si>
  <si>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</si>
  <si>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</si>
  <si>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</si>
  <si>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</si>
  <si>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</si>
  <si>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</si>
  <si>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</si>
  <si>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</si>
  <si>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</si>
  <si>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</si>
  <si>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</si>
  <si>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</si>
  <si>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</si>
  <si>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</si>
  <si>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</si>
  <si>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</si>
  <si>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</si>
  <si>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</si>
  <si>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</si>
  <si>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</si>
  <si>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</si>
  <si>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</si>
  <si>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</si>
  <si>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</si>
  <si>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</si>
  <si>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</si>
  <si>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</si>
  <si>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</si>
  <si>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</si>
  <si>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</si>
  <si>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</si>
  <si>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</si>
  <si>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</si>
  <si>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</si>
  <si>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</si>
  <si>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</si>
  <si>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</si>
  <si>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</si>
  <si>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</si>
  <si>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</si>
  <si>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</si>
  <si>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</si>
  <si>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</si>
  <si>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</si>
  <si>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</si>
  <si>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</si>
  <si>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</si>
  <si>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</si>
  <si>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</si>
  <si>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</si>
  <si>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</si>
  <si>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</si>
  <si>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</si>
  <si>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</si>
  <si>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</si>
  <si>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</si>
  <si>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</si>
  <si>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</si>
  <si>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</si>
  <si>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</si>
  <si>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</si>
  <si>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</si>
  <si>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</si>
  <si>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</si>
  <si>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</si>
  <si>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</si>
  <si>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</si>
  <si>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</si>
  <si>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</si>
  <si>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</si>
  <si>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</si>
  <si>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</si>
  <si>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</si>
  <si>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</si>
  <si>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</si>
  <si>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</si>
  <si>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</si>
  <si>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</si>
  <si>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</si>
  <si>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</si>
  <si>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</si>
  <si>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</si>
  <si>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</si>
  <si>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</si>
  <si>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</si>
  <si>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</si>
  <si>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</si>
  <si>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</si>
  <si>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</si>
  <si>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</si>
  <si>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</si>
  <si>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</si>
  <si>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</si>
  <si>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</si>
  <si>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</si>
  <si>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</si>
  <si>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</si>
  <si>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</si>
  <si>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</si>
  <si>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</si>
  <si>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</si>
  <si>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</si>
  <si>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</si>
  <si>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</si>
  <si>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</si>
  <si>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</si>
  <si>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</si>
  <si>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</si>
  <si>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</si>
  <si>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</si>
  <si>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</si>
  <si>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</si>
  <si>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</si>
  <si>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</si>
  <si>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</si>
  <si>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</si>
  <si>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</si>
  <si>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</si>
  <si>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</si>
  <si>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</si>
  <si>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</si>
  <si>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</si>
  <si>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</si>
  <si>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</si>
  <si>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</si>
  <si>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</si>
  <si>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</si>
  <si>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</si>
  <si>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</si>
  <si>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</si>
  <si>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</si>
  <si>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</si>
  <si>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</si>
  <si>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</si>
  <si>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</si>
  <si>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</si>
  <si>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</si>
  <si>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</si>
  <si>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</si>
  <si>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</si>
  <si>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</si>
  <si>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</si>
  <si>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</si>
  <si>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</si>
  <si>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</si>
  <si>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</si>
  <si>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</si>
  <si>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</si>
  <si>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</si>
  <si>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</si>
  <si>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</si>
  <si>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</si>
  <si>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</si>
  <si>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</si>
  <si>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</si>
  <si>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</si>
  <si>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</si>
  <si>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</si>
  <si>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</si>
  <si>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</si>
  <si>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</si>
  <si>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</si>
  <si>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</si>
  <si>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</si>
  <si>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</si>
  <si>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</si>
  <si>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</si>
  <si>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</si>
  <si>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</si>
  <si>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</si>
  <si>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</si>
  <si>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</si>
  <si>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</si>
  <si>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</si>
  <si>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</si>
  <si>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</si>
  <si>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</si>
  <si>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</si>
  <si>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</si>
  <si>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</si>
  <si>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</si>
  <si>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</si>
  <si>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</si>
  <si>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</si>
  <si>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</si>
  <si>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</si>
  <si>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</si>
  <si>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</si>
  <si>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</si>
  <si>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</si>
  <si>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</si>
  <si>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</si>
  <si>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</si>
  <si>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</si>
  <si>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</si>
  <si>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</si>
  <si>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</si>
  <si>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</si>
  <si>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</si>
  <si>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</si>
  <si>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</si>
  <si>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</si>
  <si>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</si>
  <si>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</si>
  <si>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</si>
  <si>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</si>
  <si>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</si>
  <si>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</si>
  <si>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</si>
  <si>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</si>
  <si>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</si>
  <si>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</si>
  <si>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</si>
  <si>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</si>
  <si>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</si>
  <si>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</si>
  <si>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</si>
  <si>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</si>
  <si>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</si>
  <si>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</si>
  <si>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Em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</si>
  <si>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</si>
  <si>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</si>
  <si>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</si>
  <si>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</si>
  <si>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</si>
  <si>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</si>
  <si>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</si>
  <si>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</si>
  <si>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</si>
  <si>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 xml:space="preserve">TP pronto 09h00 / Em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</si>
  <si>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</si>
  <si>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</si>
  <si>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</si>
  <si>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</si>
  <si>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</si>
  <si>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</si>
  <si>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</si>
  <si>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</si>
  <si>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</si>
  <si>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</si>
  <si>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</si>
  <si>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</si>
  <si>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</si>
  <si>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</si>
  <si>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</si>
  <si>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</si>
  <si>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</si>
  <si>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</si>
  <si>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</si>
  <si>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</si>
  <si>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</si>
  <si>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</si>
  <si>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</si>
  <si>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</si>
  <si>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</si>
  <si>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</si>
  <si>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</si>
  <si>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</si>
  <si>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</si>
  <si>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</si>
  <si>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</si>
  <si>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</si>
  <si>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</si>
  <si>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</si>
  <si>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1 (Lucas)</t>
  </si>
  <si>
    <t>Josenilton</t>
  </si>
  <si>
    <t>ZEV-1</t>
  </si>
  <si>
    <t>ZEM-ZEV</t>
  </si>
  <si>
    <t>ZEMZEV</t>
  </si>
  <si>
    <t>1121101/1131121</t>
  </si>
  <si>
    <t>Substiuição de jacaré (Obs: retirada de restrição de inversão de rota)</t>
  </si>
  <si>
    <t>ZRX-ZTT</t>
  </si>
  <si>
    <t>ZRXZTT</t>
  </si>
  <si>
    <t>Sperry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</si>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</sst>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559" activePane="topRight" state="frozen"/>
      <selection pane="topRight" activeCell="B581" sqref="B5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3" t="s">
        <v>953</v>
      </c>
      <c r="C1" s="214"/>
      <c r="D1" s="214"/>
      <c r="E1" s="3"/>
      <c r="F1" s="213" t="s">
        <v>954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955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956</v>
      </c>
      <c r="BI1" s="229"/>
      <c r="BJ1" s="229"/>
      <c r="BK1" s="230"/>
      <c r="BL1" s="5"/>
      <c r="BM1" s="220" t="s">
        <v>957</v>
      </c>
      <c r="BN1" s="221"/>
      <c r="BO1" s="221"/>
      <c r="BP1" s="221"/>
      <c r="BQ1" s="221"/>
      <c r="BR1" s="221"/>
      <c r="BS1" s="222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3" t="s">
        <v>958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961</v>
      </c>
      <c r="AT2" s="224"/>
      <c r="AU2" s="224"/>
      <c r="AV2" s="224"/>
      <c r="AW2" s="224"/>
      <c r="AX2" s="224"/>
      <c r="AY2" s="227"/>
      <c r="AZ2" s="6"/>
      <c r="BA2" s="217" t="s">
        <v>962</v>
      </c>
      <c r="BB2" s="219"/>
      <c r="BC2" s="223" t="s">
        <v>959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7" t="s">
        <v>963</v>
      </c>
      <c r="AJ3" s="219"/>
      <c r="AK3" s="217" t="s">
        <v>964</v>
      </c>
      <c r="AL3" s="218"/>
      <c r="AM3" s="239"/>
      <c r="AN3" s="240"/>
      <c r="AO3" s="218"/>
      <c r="AP3" s="218"/>
      <c r="AQ3" s="219"/>
      <c r="AR3" s="63"/>
      <c r="AS3" s="211" t="s">
        <v>970</v>
      </c>
      <c r="AT3" s="212"/>
      <c r="AU3" s="211" t="s">
        <v>971</v>
      </c>
      <c r="AV3" s="212"/>
      <c r="AW3" s="211" t="s">
        <v>972</v>
      </c>
      <c r="AX3" s="212"/>
      <c r="AY3" s="63" t="s">
        <v>973</v>
      </c>
      <c r="AZ3" s="63"/>
      <c r="BA3" s="237"/>
      <c r="BB3" s="238"/>
      <c r="BC3" s="217" t="s">
        <v>966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974</v>
      </c>
      <c r="BN3" s="221"/>
      <c r="BO3" s="221"/>
      <c r="BP3" s="222"/>
      <c r="BQ3" s="220" t="s">
        <v>742</v>
      </c>
      <c r="BR3" s="221"/>
      <c r="BS3" s="222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1719</v>
      </c>
      <c r="BK515" s="18" t="s">
        <v>1719</v>
      </c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8.333333333333335E-3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1720</v>
      </c>
      <c r="BK516" s="18" t="s">
        <v>1720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1720</v>
      </c>
      <c r="BK517" s="18" t="s">
        <v>1720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1721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1722</v>
      </c>
      <c r="BK518" s="18" t="s">
        <v>1723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1720</v>
      </c>
      <c r="BK519" s="18" t="s">
        <v>1725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1726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1727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1728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1727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1729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1730</v>
      </c>
      <c r="BK528" s="18" t="s">
        <v>1730</v>
      </c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1731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1733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1734</v>
      </c>
      <c r="BK534" s="18" t="s">
        <v>1735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1736</v>
      </c>
      <c r="W535" s="149" t="s">
        <v>1737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1738</v>
      </c>
      <c r="BK535" s="18" t="s">
        <v>1739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1739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1740</v>
      </c>
      <c r="N536" s="126" t="s">
        <v>1741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1743</v>
      </c>
      <c r="BK536" s="18" t="s">
        <v>1744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1744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1745</v>
      </c>
      <c r="BK537" s="18" t="s">
        <v>1746</v>
      </c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1747</v>
      </c>
      <c r="BK538" s="18" t="s">
        <v>1748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1749</v>
      </c>
      <c r="BK539" s="18" t="s">
        <v>1750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/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/>
      <c r="AS542" s="107"/>
      <c r="AT542" s="107"/>
      <c r="AU542" s="135"/>
      <c r="AV542" s="135"/>
      <c r="AW542" s="14"/>
      <c r="AX542" s="14"/>
      <c r="AY542" s="160">
        <f t="shared" si="54"/>
        <v>0</v>
      </c>
      <c r="AZ542" s="151"/>
      <c r="BA542" s="108"/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/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1751</v>
      </c>
      <c r="J544" s="104">
        <v>70</v>
      </c>
      <c r="K544" s="104">
        <v>82</v>
      </c>
      <c r="L544" s="104" t="s">
        <v>593</v>
      </c>
      <c r="M544" s="126" t="s">
        <v>1752</v>
      </c>
      <c r="N544" s="126" t="s">
        <v>1753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1754</v>
      </c>
      <c r="X544" s="103" t="s">
        <v>421</v>
      </c>
      <c r="Y544" s="128"/>
      <c r="Z544" s="103"/>
      <c r="AA544" s="104" t="s">
        <v>1755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/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/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/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/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1756</v>
      </c>
      <c r="W551" s="149" t="s">
        <v>1075</v>
      </c>
      <c r="X551" s="103" t="s">
        <v>421</v>
      </c>
      <c r="Y551" s="128"/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/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/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/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/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 hidden="1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1757</v>
      </c>
      <c r="J557" s="104">
        <v>48</v>
      </c>
      <c r="K557" s="104">
        <v>134</v>
      </c>
      <c r="L557" s="104" t="s">
        <v>593</v>
      </c>
      <c r="M557" s="126" t="s">
        <v>1758</v>
      </c>
      <c r="N557" s="126" t="s">
        <v>1759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/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 hidden="1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 hidden="1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/>
      <c r="AS559" s="107"/>
      <c r="AT559" s="107"/>
      <c r="AU559" s="135"/>
      <c r="AV559" s="135"/>
      <c r="AW559" s="14"/>
      <c r="AX559" s="14"/>
      <c r="AY559" s="160">
        <f t="shared" si="54"/>
        <v>0</v>
      </c>
      <c r="AZ559" s="151"/>
      <c r="BA559" s="108"/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Produção e Intervalo</v>
      </c>
      <c r="BR559" s="19">
        <f t="shared" si="57"/>
        <v>0</v>
      </c>
      <c r="BS559" s="19">
        <f t="shared" si="58"/>
        <v>0</v>
      </c>
      <c r="BT559" s="185" t="str">
        <f t="shared" si="59"/>
        <v/>
      </c>
    </row>
    <row r="560" spans="1:72" hidden="1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/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 hidden="1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1757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/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/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/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/>
      <c r="AS564" s="107"/>
      <c r="AT564" s="107"/>
      <c r="AU564" s="135"/>
      <c r="AV564" s="135"/>
      <c r="AW564" s="14"/>
      <c r="AX564" s="14"/>
      <c r="AY564" s="160">
        <f t="shared" si="54"/>
        <v>0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Produção e Intervalo</v>
      </c>
      <c r="BR564" s="19">
        <f t="shared" si="57"/>
        <v>0</v>
      </c>
      <c r="BS564" s="19">
        <f t="shared" si="58"/>
        <v>0</v>
      </c>
      <c r="BT564" s="185" t="str">
        <f t="shared" si="59"/>
        <v/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1760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/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tr">
        <f>IF(BS_CONTROLE[[#This Row],[SB]]=0, "-", BS_CONTROLE[[#This Row],[SB]])</f>
        <v>1121101/1131121</v>
      </c>
      <c r="AO565" s="104">
        <f>IF(BS_CONTROLE[[#This Row],[SUB]]=0, "-", BS_CONTROLE[[#This Row],[SUB]])</f>
        <v>30</v>
      </c>
      <c r="AP565" s="104">
        <f>BS_CONTROLE[[#This Row],[KM - Inicio]]</f>
        <v>111.64</v>
      </c>
      <c r="AQ565" s="104">
        <f>BS_CONTROLE[[#This Row],[KM - Inicio]]</f>
        <v>111.64</v>
      </c>
      <c r="AR565" s="107"/>
      <c r="AS565" s="107"/>
      <c r="AT565" s="107"/>
      <c r="AU565" s="135"/>
      <c r="AV565" s="135"/>
      <c r="AW565" s="14"/>
      <c r="AX565" s="14"/>
      <c r="AY565" s="160">
        <f t="shared" si="54"/>
        <v>0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Produção e Intervalo</v>
      </c>
      <c r="BR565" s="19">
        <f t="shared" si="57"/>
        <v>0</v>
      </c>
      <c r="BS565" s="19">
        <f t="shared" si="58"/>
        <v>0</v>
      </c>
      <c r="BT565" s="185" t="str">
        <f t="shared" si="59"/>
        <v/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1761</v>
      </c>
      <c r="X566" s="103" t="s">
        <v>421</v>
      </c>
      <c r="Y566" s="128"/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1762</v>
      </c>
      <c r="N568" s="126" t="s">
        <v>1763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1764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1762</v>
      </c>
      <c r="N573" s="126" t="s">
        <v>1763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1764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0.35416666666666669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1765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1766</v>
      </c>
      <c r="C4" s="156" t="s">
        <v>1767</v>
      </c>
      <c r="D4" s="156" t="s">
        <v>1768</v>
      </c>
      <c r="E4" s="156" t="s">
        <v>1769</v>
      </c>
      <c r="F4" s="156" t="s">
        <v>4</v>
      </c>
      <c r="G4" s="156" t="s">
        <v>1770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1771</v>
      </c>
      <c r="C6" s="157">
        <v>407867</v>
      </c>
      <c r="D6" s="157" t="s">
        <v>1772</v>
      </c>
      <c r="E6" s="157" t="s">
        <v>826</v>
      </c>
      <c r="F6" s="157" t="s">
        <v>1773</v>
      </c>
      <c r="G6" s="158"/>
    </row>
    <row r="7" spans="2:7">
      <c r="B7" s="177" t="s">
        <v>1774</v>
      </c>
      <c r="C7" s="177">
        <v>293644</v>
      </c>
      <c r="D7" s="177" t="s">
        <v>1775</v>
      </c>
      <c r="E7" s="177" t="s">
        <v>826</v>
      </c>
      <c r="F7" s="177" t="s">
        <v>1773</v>
      </c>
      <c r="G7" s="178" t="s">
        <v>1776</v>
      </c>
    </row>
    <row r="8" spans="2:7">
      <c r="B8" s="157" t="s">
        <v>1777</v>
      </c>
      <c r="C8" s="157">
        <v>256790</v>
      </c>
      <c r="D8" s="157" t="s">
        <v>1778</v>
      </c>
      <c r="E8" s="157" t="s">
        <v>827</v>
      </c>
      <c r="F8" s="157" t="s">
        <v>1779</v>
      </c>
      <c r="G8" s="158">
        <v>46357</v>
      </c>
    </row>
    <row r="9" spans="2:7" ht="29.25">
      <c r="B9" s="157" t="s">
        <v>1780</v>
      </c>
      <c r="C9" s="157"/>
      <c r="D9" s="157"/>
      <c r="E9" s="157" t="s">
        <v>827</v>
      </c>
      <c r="F9" s="157" t="s">
        <v>1779</v>
      </c>
      <c r="G9" s="158" t="s">
        <v>1781</v>
      </c>
    </row>
    <row r="10" spans="2:7">
      <c r="B10" s="157" t="s">
        <v>1782</v>
      </c>
      <c r="C10" s="157">
        <v>265193</v>
      </c>
      <c r="D10" s="157" t="s">
        <v>1783</v>
      </c>
      <c r="E10" s="157" t="s">
        <v>828</v>
      </c>
      <c r="F10" s="157" t="s">
        <v>54</v>
      </c>
      <c r="G10" s="157" t="s">
        <v>1784</v>
      </c>
    </row>
    <row r="11" spans="2:7">
      <c r="B11" s="157" t="s">
        <v>1785</v>
      </c>
      <c r="C11" s="157">
        <v>293716</v>
      </c>
      <c r="D11" s="157" t="s">
        <v>1786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1787</v>
      </c>
      <c r="C12" s="157">
        <v>257258</v>
      </c>
      <c r="D12" s="157" t="s">
        <v>1788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1789</v>
      </c>
      <c r="C13" s="157">
        <v>371147</v>
      </c>
      <c r="D13" s="157" t="s">
        <v>1790</v>
      </c>
      <c r="E13" s="157" t="s">
        <v>829</v>
      </c>
      <c r="F13" s="157" t="s">
        <v>71</v>
      </c>
      <c r="G13" s="157" t="s">
        <v>1784</v>
      </c>
    </row>
    <row r="14" spans="2:7">
      <c r="B14" s="157" t="s">
        <v>1791</v>
      </c>
      <c r="C14" s="157">
        <v>259230</v>
      </c>
      <c r="D14" s="157" t="s">
        <v>1792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1793</v>
      </c>
      <c r="C15" s="157">
        <v>370705</v>
      </c>
      <c r="D15" s="157"/>
      <c r="E15" s="157" t="s">
        <v>829</v>
      </c>
      <c r="F15" s="157" t="s">
        <v>71</v>
      </c>
      <c r="G15" s="157" t="s">
        <v>1784</v>
      </c>
    </row>
    <row r="16" spans="2:7" ht="29.25">
      <c r="B16" s="157" t="s">
        <v>1794</v>
      </c>
      <c r="C16" s="157">
        <v>258542</v>
      </c>
      <c r="D16" s="157" t="s">
        <v>1795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1796</v>
      </c>
      <c r="C17" s="157">
        <v>257050</v>
      </c>
      <c r="D17" s="157" t="s">
        <v>1797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1798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1799</v>
      </c>
      <c r="D4" s="159" t="s">
        <v>1800</v>
      </c>
      <c r="E4" s="159" t="s">
        <v>1801</v>
      </c>
      <c r="F4" s="156" t="s">
        <v>1802</v>
      </c>
      <c r="G4" s="159" t="s">
        <v>1803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1804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1805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1804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1804</v>
      </c>
      <c r="G9" s="192" t="s">
        <v>1806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1804</v>
      </c>
      <c r="G10" s="162"/>
    </row>
    <row r="11" spans="2:7" ht="19.5" customHeight="1">
      <c r="B11" s="162" t="s">
        <v>1807</v>
      </c>
      <c r="C11" s="162">
        <v>9038</v>
      </c>
      <c r="D11" s="163">
        <v>46070</v>
      </c>
      <c r="E11" s="162">
        <v>9637</v>
      </c>
      <c r="F11" s="164" t="s">
        <v>1808</v>
      </c>
      <c r="G11" s="162"/>
    </row>
    <row r="12" spans="2:7" ht="19.5" customHeight="1">
      <c r="B12" s="162" t="s">
        <v>752</v>
      </c>
      <c r="C12" s="162" t="s">
        <v>1809</v>
      </c>
      <c r="D12" s="163">
        <v>46066</v>
      </c>
      <c r="E12" s="162">
        <v>9500</v>
      </c>
      <c r="F12" s="164" t="s">
        <v>1810</v>
      </c>
      <c r="G12" s="162"/>
    </row>
    <row r="13" spans="2:7" ht="19.5" customHeight="1">
      <c r="B13" s="162" t="s">
        <v>752</v>
      </c>
      <c r="C13" s="162" t="s">
        <v>1811</v>
      </c>
      <c r="D13" s="163">
        <v>46066</v>
      </c>
      <c r="E13" s="162">
        <v>10500</v>
      </c>
      <c r="F13" s="164" t="s">
        <v>1810</v>
      </c>
      <c r="G13" s="162"/>
    </row>
    <row r="14" spans="2:7" ht="19.5" customHeight="1">
      <c r="B14" s="162" t="s">
        <v>752</v>
      </c>
      <c r="C14" s="162" t="s">
        <v>1812</v>
      </c>
      <c r="D14" s="163">
        <v>46066</v>
      </c>
      <c r="E14" s="162">
        <v>9000</v>
      </c>
      <c r="F14" s="164" t="s">
        <v>1810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1813</v>
      </c>
      <c r="D5" s="245"/>
      <c r="E5" s="245"/>
      <c r="F5" s="245"/>
      <c r="G5" s="245"/>
      <c r="H5" s="245"/>
      <c r="I5" s="245"/>
      <c r="J5" s="246"/>
      <c r="K5" s="247" t="s">
        <v>1814</v>
      </c>
      <c r="L5" s="248"/>
      <c r="M5" s="248"/>
      <c r="N5" s="248"/>
      <c r="O5" s="249" t="s">
        <v>1815</v>
      </c>
      <c r="P5" s="250"/>
    </row>
    <row r="6" spans="1:16" s="73" customFormat="1" ht="15" customHeight="1">
      <c r="A6" s="65" t="s">
        <v>1816</v>
      </c>
      <c r="B6" s="74" t="s">
        <v>1817</v>
      </c>
      <c r="C6" s="75" t="s">
        <v>995</v>
      </c>
      <c r="D6" s="76" t="s">
        <v>996</v>
      </c>
      <c r="E6" s="75" t="s">
        <v>1818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1819</v>
      </c>
      <c r="M6" s="79" t="s">
        <v>611</v>
      </c>
      <c r="N6" s="80" t="s">
        <v>990</v>
      </c>
      <c r="O6" s="154" t="s">
        <v>1033</v>
      </c>
      <c r="P6" s="132" t="s">
        <v>1820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Em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Em intervalo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Em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Em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Em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111.64</v>
      </c>
      <c r="N565" s="82" t="str">
        <f>IF(SP_SUL!AM565="","*",SP_SUL!AM565)</f>
        <v>109-ZGM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0.35416666666666669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65" sqref="B565:T568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1821</v>
      </c>
      <c r="V1" s="256"/>
      <c r="W1" s="256"/>
    </row>
    <row r="2" spans="1:23" ht="15" customHeight="1">
      <c r="A2" s="86" t="s">
        <v>1822</v>
      </c>
      <c r="B2" s="86" t="s">
        <v>1817</v>
      </c>
      <c r="C2" s="86" t="s">
        <v>411</v>
      </c>
      <c r="D2" s="87" t="s">
        <v>995</v>
      </c>
      <c r="E2" s="87" t="s">
        <v>4</v>
      </c>
      <c r="F2" s="87" t="s">
        <v>1816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1823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2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*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*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1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*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43</v>
      </c>
    </row>
    <row r="547" spans="1:23" hidden="1">
      <c r="A547" s="144" t="str">
        <f>IF(SP_SUL!Y550="","*",SP_SUL!Y550)</f>
        <v>*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39</v>
      </c>
    </row>
    <row r="548" spans="1:23" hidden="1">
      <c r="A548" s="144" t="str">
        <f>IF(SP_SUL!Y551="","*",SP_SUL!Y551)</f>
        <v>*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>
        <f ca="1">_xlfn.XLOOKUP(G548&amp;$W$2,BS_CONTROLE[CHAVE],BS_CONTROLE[Quantidade_11],"-")</f>
        <v>35</v>
      </c>
    </row>
    <row r="549" spans="1:23" hidden="1">
      <c r="A549" s="144" t="str">
        <f>IF(SP_SUL!Y552="","*",SP_SUL!Y552)</f>
        <v>*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*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*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0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*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0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*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55</v>
      </c>
      <c r="W561" s="136">
        <f ca="1">_xlfn.XLOOKUP(G561&amp;$W$2,BS_CONTROLE[CHAVE],BS_CONTROLE[Quantidade_11],"-")</f>
        <v>20</v>
      </c>
    </row>
    <row r="562" spans="1:23" hidden="1">
      <c r="A562" s="144" t="str">
        <f>IF(SP_SUL!Y565="","*",SP_SUL!Y565)</f>
        <v>*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2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*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>
        <f ca="1">_xlfn.XLOOKUP(G563&amp;$V$2,BS_CONTROLE[CHAVE],BS_CONTROLE[Quantidade_11],"-")</f>
        <v>1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55</v>
      </c>
      <c r="W568" s="136">
        <f ca="1">_xlfn.XLOOKUP(G568&amp;$W$2,BS_CONTROLE[CHAVE],BS_CONTROLE[Quantidade_11],"-")</f>
        <v>20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1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0.35416666666666669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196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>
        <f>IF(SP_SUL!B581="","*",SP_SUL!B581)</f>
        <v>46076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1824</v>
      </c>
      <c r="C2" s="120" t="s">
        <v>1825</v>
      </c>
      <c r="D2" s="75" t="s">
        <v>982</v>
      </c>
      <c r="E2" s="75" t="s">
        <v>1826</v>
      </c>
      <c r="F2" s="98" t="s">
        <v>1827</v>
      </c>
      <c r="G2" s="75" t="s">
        <v>1828</v>
      </c>
      <c r="H2" s="75" t="s">
        <v>1829</v>
      </c>
      <c r="I2" s="75" t="s">
        <v>1830</v>
      </c>
      <c r="J2" s="75" t="s">
        <v>1831</v>
      </c>
      <c r="K2" s="77" t="s">
        <v>1832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*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*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*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*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1833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2026-02-20T18:18:31Z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