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61" documentId="120_S{118792C3-22EF-5104-A093-F22BFE3913F3}" xr6:coauthVersionLast="47" xr6:coauthVersionMax="47" xr10:uidLastSave="{236F4BAF-EF54-4A6D-8AD4-AF476D839E5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90" i="1" l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N214" i="1" a="1"/>
  <c r="N214" i="1" s="1"/>
  <c r="L210" i="15" s="1"/>
  <c r="M214" i="1" a="1"/>
  <c r="M214" i="1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6" i="1" a="1"/>
  <c r="M216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1" i="1"/>
  <c r="C211" i="1"/>
  <c r="G211" i="1"/>
  <c r="M211" i="1" a="1"/>
  <c r="M211" i="1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A212" i="1"/>
  <c r="C212" i="1"/>
  <c r="G212" i="1"/>
  <c r="M212" i="1" a="1"/>
  <c r="M212" i="1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A213" i="1"/>
  <c r="C213" i="1"/>
  <c r="G213" i="1"/>
  <c r="M213" i="1" a="1"/>
  <c r="M213" i="1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A219" i="1"/>
  <c r="C219" i="1"/>
  <c r="G219" i="1"/>
  <c r="M219" i="1" a="1"/>
  <c r="M219" i="1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A220" i="1"/>
  <c r="C220" i="1"/>
  <c r="G220" i="1"/>
  <c r="M220" i="1" a="1"/>
  <c r="M220" i="1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A221" i="1"/>
  <c r="C221" i="1"/>
  <c r="G221" i="1"/>
  <c r="M221" i="1" a="1"/>
  <c r="M221" i="1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A222" i="1"/>
  <c r="C222" i="1"/>
  <c r="G222" i="1"/>
  <c r="M222" i="1" a="1"/>
  <c r="M222" i="1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A223" i="1"/>
  <c r="C223" i="1"/>
  <c r="G223" i="1"/>
  <c r="M223" i="1" a="1"/>
  <c r="M223" i="1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A224" i="1"/>
  <c r="C224" i="1"/>
  <c r="G224" i="1"/>
  <c r="M224" i="1" a="1"/>
  <c r="M224" i="1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A225" i="1"/>
  <c r="C225" i="1"/>
  <c r="G225" i="1"/>
  <c r="M225" i="1" a="1"/>
  <c r="M225" i="1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A226" i="1"/>
  <c r="C226" i="1"/>
  <c r="G226" i="1"/>
  <c r="M226" i="1" a="1"/>
  <c r="M226" i="1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A227" i="1"/>
  <c r="C227" i="1"/>
  <c r="G227" i="1"/>
  <c r="M227" i="1" a="1"/>
  <c r="M227" i="1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A228" i="1"/>
  <c r="C228" i="1"/>
  <c r="G228" i="1"/>
  <c r="M228" i="1" a="1"/>
  <c r="M228" i="1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A229" i="1"/>
  <c r="C229" i="1"/>
  <c r="G229" i="1"/>
  <c r="M229" i="1" a="1"/>
  <c r="M229" i="1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A235" i="1"/>
  <c r="C235" i="1"/>
  <c r="G235" i="1"/>
  <c r="M235" i="1" a="1"/>
  <c r="M235" i="1" s="1"/>
  <c r="F232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A236" i="1"/>
  <c r="C236" i="1"/>
  <c r="G236" i="1"/>
  <c r="M236" i="1" a="1"/>
  <c r="M236" i="1" s="1"/>
  <c r="F233" i="12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A237" i="1"/>
  <c r="C237" i="1"/>
  <c r="G237" i="1"/>
  <c r="M237" i="1" a="1"/>
  <c r="M237" i="1" s="1"/>
  <c r="F234" i="12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A238" i="1"/>
  <c r="C238" i="1"/>
  <c r="G238" i="1"/>
  <c r="M238" i="1" a="1"/>
  <c r="M238" i="1" s="1"/>
  <c r="F235" i="12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A239" i="1"/>
  <c r="C239" i="1"/>
  <c r="G239" i="1"/>
  <c r="M239" i="1" a="1"/>
  <c r="M239" i="1" s="1"/>
  <c r="F236" i="12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A240" i="1"/>
  <c r="C240" i="1"/>
  <c r="G240" i="1"/>
  <c r="M240" i="1" a="1"/>
  <c r="M240" i="1" s="1"/>
  <c r="F237" i="12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A241" i="1"/>
  <c r="C241" i="1"/>
  <c r="G241" i="1"/>
  <c r="M241" i="1" a="1"/>
  <c r="M241" i="1" s="1"/>
  <c r="F238" i="12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A242" i="1"/>
  <c r="C242" i="1"/>
  <c r="G242" i="1"/>
  <c r="M242" i="1" a="1"/>
  <c r="M242" i="1" s="1"/>
  <c r="F239" i="12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A243" i="1"/>
  <c r="C243" i="1"/>
  <c r="G243" i="1"/>
  <c r="M243" i="1" a="1"/>
  <c r="M243" i="1" s="1"/>
  <c r="F240" i="12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A244" i="1"/>
  <c r="C244" i="1"/>
  <c r="G244" i="1"/>
  <c r="M244" i="1" a="1"/>
  <c r="M244" i="1" s="1"/>
  <c r="F241" i="12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A245" i="1"/>
  <c r="C245" i="1"/>
  <c r="G245" i="1"/>
  <c r="M245" i="1" a="1"/>
  <c r="M245" i="1" s="1"/>
  <c r="F242" i="12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224" i="15" l="1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7" i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<sst xmlns="http://schemas.openxmlformats.org/spreadsheetml/2006/main" count="5591" uniqueCount="1468">
  <si>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</si>
  <si>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</si>
  <si>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</si>
  <si>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</si>
  <si>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</si>
  <si>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</si>
  <si>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</si>
  <si>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</si>
  <si>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</si>
  <si>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</si>
  <si>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</si>
  <si>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</si>
  <si>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</si>
  <si>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</si>
  <si>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</si>
  <si>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</si>
  <si>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</si>
  <si>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</si>
  <si>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</si>
  <si>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</si>
  <si>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</si>
  <si>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</si>
  <si>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</si>
  <si>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</si>
  <si>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</si>
  <si>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</si>
  <si>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</si>
  <si>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</si>
  <si>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</si>
  <si>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</si>
  <si>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</si>
  <si>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</si>
  <si>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</si>
  <si>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</si>
  <si>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</si>
  <si>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</si>
  <si>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</si>
  <si>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</si>
  <si>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</si>
  <si>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</si>
  <si>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</si>
  <si>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</si>
  <si>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</si>
  <si>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</si>
  <si>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</si>
  <si>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</si>
  <si>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</si>
  <si>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</si>
  <si>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</si>
  <si>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</si>
  <si>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</si>
  <si>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</si>
  <si>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</si>
  <si>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</si>
  <si>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</si>
  <si>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</si>
  <si>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</si>
  <si>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</si>
  <si>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</si>
  <si>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</si>
  <si>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</si>
  <si>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</si>
  <si>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</si>
  <si>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</si>
  <si>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</si>
  <si>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</si>
  <si>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</si>
  <si>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</si>
  <si>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</si>
  <si>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</si>
  <si>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</si>
  <si>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</si>
  <si>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</si>
  <si>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</si>
  <si>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</si>
  <si>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</si>
  <si>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</si>
  <si>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</si>
  <si>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</si>
  <si>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</si>
  <si>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</si>
  <si>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</si>
  <si>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</si>
  <si>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</si>
  <si>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</si>
  <si>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</si>
  <si>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</si>
  <si>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</si>
  <si>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</si>
  <si>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</si>
  <si>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</si>
  <si>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</si>
  <si>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</si>
  <si>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</si>
  <si>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</si>
  <si>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</si>
  <si>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</si>
  <si>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</si>
  <si>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</si>
  <si>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</si>
  <si>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</si>
  <si>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</si>
  <si>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</si>
  <si>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</si>
  <si>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</si>
  <si>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</si>
  <si>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</si>
  <si>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</si>
  <si>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</si>
  <si>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</si>
  <si>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</si>
  <si>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</si>
  <si>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</si>
  <si>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</si>
  <si>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</si>
  <si>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</si>
  <si>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</si>
  <si>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</si>
  <si>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</si>
  <si>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</si>
  <si>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</si>
  <si>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</si>
  <si>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</si>
  <si>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</si>
  <si>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</si>
  <si>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</si>
  <si>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</si>
  <si>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</si>
  <si>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</si>
  <si>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</si>
  <si>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</si>
  <si>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</si>
  <si>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</si>
  <si>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</si>
  <si>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</si>
  <si>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</si>
  <si>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</si>
  <si>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</si>
  <si>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</si>
  <si>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</si>
  <si>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</si>
  <si>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</si>
  <si>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</si>
  <si>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</si>
  <si>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</si>
  <si>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</si>
  <si>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</si>
  <si>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</si>
  <si>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</si>
  <si>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</si>
  <si>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</si>
  <si>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</si>
  <si>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</si>
  <si>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</si>
  <si>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</si>
  <si>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</si>
  <si>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</si>
  <si>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</si>
  <si>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</si>
  <si>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</si>
  <si>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</si>
  <si>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</si>
  <si>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</si>
  <si>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</si>
  <si>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</si>
  <si>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</si>
  <si>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</si>
  <si>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</si>
  <si>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</si>
  <si>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</si>
  <si>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</si>
  <si>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</si>
  <si>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</si>
  <si>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</si>
  <si>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</si>
  <si>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</si>
  <si>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</si>
  <si>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</si>
  <si>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</si>
  <si>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</si>
  <si>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</si>
  <si>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</si>
  <si>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</si>
  <si>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</si>
  <si>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</si>
  <si>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</si>
  <si>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</si>
  <si>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</si>
  <si>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</si>
  <si>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</si>
  <si>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</si>
  <si>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</si>
  <si>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</si>
  <si>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</si>
  <si>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</si>
  <si>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</si>
  <si>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</si>
  <si>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</si>
  <si>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</si>
  <si>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</si>
  <si>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</si>
  <si>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</si>
  <si>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</si>
  <si>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</si>
  <si>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</si>
  <si>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</si>
  <si>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</si>
  <si>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</si>
  <si>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</si>
  <si>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</si>
  <si>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</si>
  <si>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</si>
  <si>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</si>
  <si>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</si>
  <si>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</si>
  <si>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</si>
  <si>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</si>
  <si>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</si>
  <si>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</si>
  <si>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</si>
  <si>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</si>
  <si>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</si>
  <si>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</si>
  <si>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</si>
  <si>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</si>
  <si>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</si>
  <si>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</si>
  <si>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</si>
  <si>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</si>
  <si>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</si>
  <si>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</si>
  <si>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</si>
  <si>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</si>
  <si>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</si>
  <si>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</si>
  <si>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</si>
  <si>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</si>
  <si>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</si>
  <si>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</si>
  <si>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</si>
  <si>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</si>
  <si>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</si>
  <si>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</si>
  <si>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</si>
  <si>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</si>
  <si>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</si>
  <si>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</si>
  <si>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</si>
  <si>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</si>
  <si>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</si>
  <si>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</si>
  <si>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</si>
  <si>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</si>
  <si>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</si>
  <si>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</si>
  <si>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</si>
  <si>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</si>
  <si>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</si>
  <si>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</si>
  <si>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</si>
  <si>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</si>
  <si>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</si>
  <si>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</si>
  <si>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</si>
  <si>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</si>
  <si>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</si>
  <si>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</si>
  <si>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</si>
  <si>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</si>
  <si>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</si>
  <si>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</si>
  <si>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</si>
  <si>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</si>
  <si>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</si>
  <si>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</si>
  <si>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</si>
  <si>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</si>
  <si>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</si>
  <si>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</si>
  <si>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</si>
  <si>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</si>
  <si>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</si>
  <si>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</si>
  <si>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</si>
  <si>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</si>
  <si>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</si>
  <si>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</si>
  <si>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</si>
  <si>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</si>
  <si>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</si>
  <si>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</si>
  <si>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</si>
  <si>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</si>
  <si>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</si>
  <si>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</si>
  <si>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</si>
  <si>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</si>
  <si>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</si>
  <si>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</si>
  <si>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</si>
  <si>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</si>
  <si>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</si>
  <si>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</si>
  <si>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</si>
  <si>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</si>
  <si>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</si>
  <si>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</si>
  <si>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</si>
  <si>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</si>
  <si>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</si>
  <si>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</si>
  <si>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</si>
  <si>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</si>
  <si>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</si>
  <si>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</si>
  <si>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</si>
  <si>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</si>
  <si>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</si>
  <si>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</si>
  <si>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</si>
  <si>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</si>
  <si>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</si>
  <si>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</si>
  <si>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</si>
  <si>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</si>
  <si>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</si>
  <si>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</si>
  <si>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</si>
  <si>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</si>
  <si>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</si>
  <si>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</si>
  <si>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</si>
  <si>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</si>
  <si>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</si>
  <si>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</si>
  <si>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</si>
  <si>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</si>
  <si>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</si>
  <si>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</si>
  <si>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</si>
  <si>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</si>
  <si>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</si>
  <si>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</si>
  <si>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</si>
  <si>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</si>
  <si>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</si>
  <si>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</si>
  <si>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</si>
  <si>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</si>
  <si>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</si>
  <si>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</si>
  <si>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</si>
  <si>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</si>
  <si>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</si>
  <si>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</si>
  <si>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</si>
  <si>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</si>
  <si>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</si>
  <si>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</si>
  <si>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</si>
  <si>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</si>
  <si>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</si>
  <si>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</si>
  <si>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</si>
  <si>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</si>
  <si>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</si>
  <si>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</si>
  <si>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</si>
  <si>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</si>
  <si>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</si>
  <si>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</si>
  <si>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</si>
  <si>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</si>
  <si>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</si>
  <si>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</si>
  <si>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</si>
  <si>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</si>
  <si>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</si>
  <si>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</si>
  <si>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</si>
  <si>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</si>
  <si>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</si>
  <si>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</si>
  <si>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</si>
  <si>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</si>
  <si>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</si>
  <si>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</si>
  <si>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</si>
  <si>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</si>
  <si>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</si>
  <si>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</si>
  <si>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</si>
  <si>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</si>
  <si>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</si>
  <si>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</si>
  <si>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</si>
  <si>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</si>
  <si>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</si>
  <si>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</si>
  <si>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</si>
  <si>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</si>
  <si>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</si>
  <si>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</si>
  <si>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</si>
  <si>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</si>
  <si>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</si>
  <si>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</si>
  <si>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</si>
  <si>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</si>
  <si>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</si>
  <si>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</si>
  <si>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</si>
  <si>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</si>
  <si>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</si>
  <si>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</si>
  <si>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</si>
  <si>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</si>
  <si>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</si>
  <si>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</si>
  <si>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</si>
  <si>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</si>
  <si>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</si>
  <si>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</si>
  <si>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</si>
  <si>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</si>
  <si>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</si>
  <si>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</si>
  <si>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</si>
  <si>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</si>
  <si>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</si>
  <si>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</si>
  <si>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</si>
  <si>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</si>
  <si>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</si>
  <si>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</si>
  <si>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</si>
  <si>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</si>
  <si>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</si>
  <si>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</si>
  <si>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</si>
  <si>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</si>
  <si>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</si>
  <si>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</si>
  <si>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</si>
  <si>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</si>
  <si>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</si>
  <si>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</si>
  <si>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</si>
  <si>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</si>
  <si>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</si>
  <si>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</si>
  <si>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</si>
  <si>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</si>
  <si>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</si>
  <si>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</si>
  <si>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</si>
  <si>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</si>
  <si>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</si>
  <si>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</si>
  <si>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</si>
  <si>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</si>
  <si>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</si>
  <si>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</si>
  <si>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</si>
  <si>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</si>
  <si>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</si>
  <si>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</si>
  <si>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</si>
  <si>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</si>
  <si>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</si>
  <si>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</si>
  <si>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</si>
  <si>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</si>
  <si>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</si>
  <si>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</si>
  <si>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</si>
  <si>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</si>
  <si>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</si>
  <si>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</si>
  <si>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</si>
  <si>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</si>
  <si>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</si>
  <si>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</si>
  <si>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</si>
  <si>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</si>
  <si>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</si>
  <si>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</si>
  <si>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</si>
  <si>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</si>
  <si>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</si>
  <si>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</si>
  <si>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</si>
  <si>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</si>
  <si>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</si>
  <si>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</si>
  <si>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</si>
  <si>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</si>
  <si>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</si>
  <si>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</si>
  <si>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</si>
  <si>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</si>
  <si>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</si>
  <si>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</si>
  <si>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</si>
  <si>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</si>
  <si>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</si>
  <si>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</si>
  <si>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</si>
  <si>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</si>
  <si>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</si>
  <si>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</si>
  <si>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</si>
  <si>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</si>
  <si>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</si>
  <si>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</si>
  <si>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</si>
  <si>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</si>
  <si>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</si>
  <si>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</si>
  <si>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</si>
  <si>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</si>
  <si>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</si>
  <si>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</si>
  <si>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</si>
  <si>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</si>
  <si>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</si>
  <si>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</si>
  <si>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</si>
  <si>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</si>
  <si>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</si>
  <si>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</si>
  <si>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</si>
  <si>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</si>
  <si>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</si>
  <si>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</si>
  <si>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</si>
  <si>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</si>
  <si>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</si>
  <si>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</si>
  <si>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</si>
  <si>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</si>
  <si>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</si>
  <si>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</si>
  <si>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</si>
  <si>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</si>
  <si>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</si>
  <si>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</si>
  <si>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</si>
  <si>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</si>
  <si>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</si>
  <si>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</si>
  <si>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</si>
  <si>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</si>
  <si>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</si>
  <si>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</si>
  <si>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</si>
  <si>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</si>
  <si>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</si>
  <si>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</si>
  <si>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</si>
  <si>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</si>
  <si>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</si>
  <si>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</si>
  <si>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</si>
  <si>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</si>
  <si>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</si>
  <si>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</si>
  <si>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</si>
  <si>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</si>
  <si>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</si>
  <si>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</si>
  <si>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</si>
  <si>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</si>
  <si>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</si>
  <si>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</si>
  <si>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</si>
  <si>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</si>
  <si>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</si>
  <si>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</si>
  <si>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</si>
  <si>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</si>
  <si>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</si>
  <si>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</si>
  <si>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</si>
  <si>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</si>
  <si>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</si>
  <si>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</si>
  <si>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</si>
  <si>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</si>
  <si>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</si>
  <si>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</si>
  <si>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</si>
  <si>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</si>
  <si>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</si>
  <si>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</si>
  <si>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</si>
  <si>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</si>
  <si>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</si>
  <si>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</si>
  <si>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</si>
  <si>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</si>
  <si>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</si>
  <si>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</si>
  <si>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</si>
  <si>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</si>
  <si>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</si>
  <si>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</si>
  <si>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</si>
  <si>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</si>
  <si>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</si>
  <si>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</si>
  <si>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</si>
  <si>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</si>
  <si>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</si>
  <si>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</si>
  <si>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</si>
  <si>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</si>
  <si>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</si>
  <si>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</si>
  <si>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</si>
  <si>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</si>
  <si>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</si>
  <si>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</si>
  <si>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</si>
  <si>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</si>
  <si>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</si>
  <si>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</si>
  <si>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</si>
  <si>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</si>
  <si>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</si>
  <si>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</si>
  <si>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</si>
  <si>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</si>
  <si>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</si>
  <si>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</si>
  <si>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</si>
  <si>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</si>
  <si>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</si>
  <si>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</si>
  <si>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</si>
  <si>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</si>
  <si>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</si>
  <si>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</si>
  <si>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</si>
  <si>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</si>
  <si>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</si>
  <si>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</si>
  <si>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</si>
  <si>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</si>
  <si>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</si>
  <si>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</si>
  <si>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</si>
  <si>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</si>
  <si>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</si>
  <si>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</si>
  <si>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</si>
  <si>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</si>
  <si>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</si>
  <si>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</si>
  <si>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</si>
  <si>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</si>
  <si>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</si>
  <si>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</si>
  <si>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</si>
  <si>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</si>
  <si>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</si>
  <si>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</si>
  <si>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</si>
  <si>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</si>
  <si>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</si>
  <si>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</si>
  <si>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</si>
  <si>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</si>
  <si>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</si>
  <si>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</si>
  <si>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</si>
  <si>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</si>
  <si>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</si>
  <si>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</si>
  <si>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</si>
  <si>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</si>
  <si>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</si>
  <si>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</si>
  <si>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</si>
  <si>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</si>
  <si>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</si>
  <si>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</si>
  <si>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</si>
  <si>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</si>
  <si>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</si>
  <si>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</si>
  <si>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</si>
  <si>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</si>
  <si>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</si>
  <si>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</si>
  <si>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</si>
  <si>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</si>
  <si>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</si>
  <si>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</si>
  <si>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</si>
  <si>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</si>
  <si>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</si>
  <si>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</si>
  <si>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</si>
  <si>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</si>
  <si>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</si>
  <si>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</si>
  <si>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</si>
  <si>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</si>
  <si>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</si>
  <si>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</si>
  <si>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</si>
  <si>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</si>
  <si>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</si>
  <si>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</si>
  <si>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</si>
  <si>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</si>
  <si>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</si>
  <si>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</si>
  <si>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</si>
  <si>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</si>
  <si>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</si>
  <si>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</si>
  <si>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</si>
  <si>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</si>
  <si>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</si>
  <si>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</si>
  <si>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</si>
  <si>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</si>
  <si>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</si>
  <si>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</si>
  <si>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</si>
  <si>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</si>
  <si>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</si>
  <si>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</si>
  <si>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</si>
  <si>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</si>
  <si>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</si>
  <si>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</si>
  <si>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</si>
  <si>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</si>
  <si>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</si>
  <si>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</si>
  <si>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</si>
  <si>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</si>
  <si>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</si>
  <si>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</si>
  <si>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</si>
  <si>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</si>
  <si>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</si>
  <si>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</si>
  <si>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</si>
  <si>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</si>
  <si>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</si>
  <si>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</si>
  <si>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</si>
  <si>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</si>
  <si>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</si>
  <si>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</si>
  <si>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</si>
  <si>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</si>
  <si>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</si>
  <si>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</si>
  <si>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</si>
  <si>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</si>
  <si>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</si>
  <si>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</si>
  <si>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</si>
  <si>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</si>
  <si>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</si>
  <si>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</si>
  <si>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</si>
  <si>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</si>
  <si>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</si>
  <si>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</si>
  <si>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</si>
  <si>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</si>
  <si>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</si>
  <si>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</si>
  <si>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</si>
  <si>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</si>
  <si>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</si>
  <si>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</si>
  <si>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</si>
  <si>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</si>
  <si>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</si>
  <si>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</si>
  <si>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</si>
  <si>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</si>
  <si>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</si>
  <si>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</si>
  <si>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</si>
  <si>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</si>
  <si>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</si>
  <si>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</si>
  <si>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</si>
  <si>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</si>
  <si>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</si>
  <si>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</si>
  <si>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</si>
  <si>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</si>
  <si>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</si>
  <si>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</si>
  <si>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</si>
  <si>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</si>
  <si>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</si>
  <si>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</si>
  <si>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</si>
  <si>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</si>
  <si>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</si>
  <si>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</si>
  <si>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</si>
  <si>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</si>
  <si>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</si>
  <si>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</si>
  <si>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</si>
  <si>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</si>
  <si>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</si>
  <si>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</si>
  <si>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</si>
  <si>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</si>
  <si>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</si>
  <si>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</si>
  <si>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</si>
  <si>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</si>
  <si>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</si>
  <si>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</si>
  <si>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</si>
  <si>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</si>
  <si>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</si>
  <si>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</si>
  <si>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</si>
  <si>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</si>
  <si>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</si>
  <si>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</si>
  <si>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</si>
  <si>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</si>
  <si>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</si>
  <si>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</si>
  <si>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</si>
  <si>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</si>
  <si>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</si>
  <si>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</si>
  <si>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</si>
  <si>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</si>
  <si>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</si>
  <si>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</si>
  <si>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</si>
  <si>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</si>
  <si>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</si>
  <si>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</si>
  <si>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</si>
  <si>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</si>
  <si>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</si>
  <si>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</si>
  <si>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</si>
  <si>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</si>
  <si>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</si>
  <si>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</si>
  <si>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</si>
  <si>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</si>
  <si>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</si>
  <si>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</si>
  <si>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</si>
  <si>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</si>
  <si>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</si>
  <si>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</si>
  <si>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</si>
  <si>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</si>
  <si>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</si>
  <si>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</si>
  <si>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</si>
  <si>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</si>
  <si>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</si>
  <si>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</si>
  <si>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</si>
  <si>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</si>
  <si>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</si>
  <si>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</si>
  <si>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</si>
  <si>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</si>
  <si>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</si>
  <si>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</si>
  <si>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</si>
  <si>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</si>
  <si>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</si>
  <si>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</si>
  <si>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</si>
  <si>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</si>
  <si>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</si>
  <si>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</si>
  <si>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</si>
  <si>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</si>
  <si>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</si>
  <si>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</si>
  <si>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</si>
  <si>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</si>
  <si>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</si>
  <si>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</si>
  <si>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</si>
  <si>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</si>
  <si>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</si>
  <si>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</si>
  <si>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</si>
  <si>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</si>
  <si>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</si>
  <si>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</si>
  <si>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</si>
  <si>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</si>
  <si>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</si>
  <si>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</si>
  <si>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</si>
  <si>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</si>
  <si>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</si>
  <si>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</si>
  <si>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</si>
  <si>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</si>
  <si>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</si>
  <si>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</si>
  <si>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</si>
  <si>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</si>
  <si>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</si>
  <si>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</si>
  <si>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</si>
  <si>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</si>
  <si>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</si>
  <si>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</si>
  <si>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</si>
  <si>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</si>
  <si>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</si>
  <si>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</si>
  <si>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</si>
  <si>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</si>
  <si>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</si>
  <si>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</si>
  <si>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</si>
  <si>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</si>
  <si>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</si>
  <si>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</si>
  <si>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</si>
  <si>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</si>
  <si>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</si>
  <si>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</si>
  <si>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</si>
  <si>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</si>
  <si>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</si>
  <si>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</si>
  <si>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</si>
  <si>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</si>
  <si>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</si>
  <si>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</si>
  <si>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</si>
  <si>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</si>
  <si>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</si>
  <si>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</si>
  <si>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</si>
  <si>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</si>
  <si>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</si>
  <si>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</si>
  <si>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</si>
  <si>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</si>
  <si>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</si>
  <si>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</si>
  <si>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</si>
  <si>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</si>
  <si>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</si>
  <si>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</si>
  <si>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</si>
  <si>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</si>
  <si>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</si>
  <si>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</si>
  <si>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</si>
  <si>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</si>
  <si>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</si>
  <si>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</si>
  <si>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</si>
  <si>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</si>
  <si>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</si>
  <si>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</si>
  <si>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</si>
  <si>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</si>
  <si>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</si>
  <si>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</si>
  <si>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</si>
  <si>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</si>
  <si>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</si>
  <si>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</si>
  <si>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</si>
  <si>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</si>
  <si>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</si>
  <si>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</si>
  <si>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</si>
  <si>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</si>
  <si>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</si>
  <si>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</si>
  <si>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</si>
  <si>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</si>
  <si>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</si>
  <si>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</si>
  <si>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</si>
  <si>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</si>
  <si>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</si>
  <si>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</si>
  <si>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</si>
  <si>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</si>
  <si>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</si>
  <si>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</si>
  <si>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</si>
  <si>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</si>
  <si>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</si>
  <si>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</si>
  <si>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</si>
  <si>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</si>
  <si>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</si>
  <si>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</si>
  <si>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</si>
  <si>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</si>
  <si>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</si>
  <si>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</si>
  <si>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</si>
  <si>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</si>
  <si>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</si>
  <si>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</si>
  <si>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</si>
  <si>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</si>
  <si>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</si>
  <si>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</si>
  <si>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</si>
  <si>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</si>
  <si>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</si>
  <si>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</si>
  <si>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</si>
  <si>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</si>
  <si>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</si>
  <si>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</si>
  <si>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</si>
  <si>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</si>
  <si>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</si>
  <si>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</si>
  <si>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</si>
  <si>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</si>
  <si>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</si>
  <si>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</si>
  <si>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</si>
  <si>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</si>
  <si>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</si>
  <si>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</si>
  <si>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</si>
  <si>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</si>
  <si>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</si>
  <si>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</si>
  <si>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</si>
  <si>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</si>
  <si>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</si>
  <si>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</si>
  <si>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</si>
  <si>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</si>
  <si>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</si>
  <si>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</si>
  <si>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</si>
  <si>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</si>
  <si>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</si>
  <si>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</si>
  <si>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</si>
  <si>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</si>
  <si>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</si>
  <si>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</si>
  <si>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</si>
  <si>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</si>
  <si>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</si>
  <si>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</si>
  <si>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</si>
  <si>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</si>
  <si>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</si>
  <si>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</si>
  <si>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</si>
  <si>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</si>
  <si>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</si>
  <si>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</si>
  <si>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</si>
  <si>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</si>
  <si>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</si>
  <si>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</si>
  <si>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</si>
  <si>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</si>
  <si>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</si>
  <si>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</si>
  <si>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</si>
  <si>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</si>
  <si>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</si>
  <si>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</si>
  <si>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</si>
  <si>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</si>
  <si>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</si>
  <si>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</si>
  <si>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</si>
  <si>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</si>
  <si>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</si>
  <si>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</si>
  <si>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</si>
  <si>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</si>
  <si>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</si>
  <si>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</si>
  <si>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</si>
  <si>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</si>
  <si>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</si>
  <si>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</si>
  <si>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</si>
  <si>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</si>
  <si>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</si>
  <si>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</si>
  <si>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</si>
  <si>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</si>
  <si>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</si>
  <si>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</si>
  <si>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</si>
  <si>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</si>
  <si>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</si>
  <si>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</si>
  <si>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</si>
  <si>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</si>
  <si>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</si>
  <si>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</si>
  <si>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</si>
  <si>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</si>
  <si>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</si>
  <si>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</si>
  <si>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</si>
  <si>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</si>
  <si>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</si>
  <si>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</si>
  <si>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</si>
  <si>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</si>
  <si>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</si>
  <si>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</si>
  <si>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</si>
  <si>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</si>
  <si>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</si>
  <si>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</si>
  <si>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</si>
  <si>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</si>
  <si>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</si>
  <si>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</si>
  <si>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</si>
  <si>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</si>
  <si>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</si>
  <si>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</si>
  <si>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</si>
  <si>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</si>
  <si>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</si>
  <si>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</si>
  <si>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</si>
  <si>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</si>
  <si>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</si>
  <si>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</si>
  <si>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</si>
  <si>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</si>
  <si>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</si>
  <si>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</si>
  <si>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</si>
  <si>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</si>
  <si>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</si>
  <si>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</si>
  <si>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</si>
  <si>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</si>
  <si>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</si>
  <si>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</si>
  <si>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</si>
  <si>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</si>
  <si>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</si>
  <si>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</si>
  <si>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</si>
  <si>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</si>
  <si>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</si>
  <si>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</si>
  <si>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</si>
  <si>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</si>
  <si>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</si>
  <si>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</si>
  <si>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</si>
  <si>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</si>
  <si>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</si>
  <si>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</si>
  <si>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</si>
  <si>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</si>
  <si>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</si>
  <si>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</si>
  <si>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</si>
  <si>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</si>
  <si>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</si>
  <si>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</si>
  <si>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</si>
  <si>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</si>
  <si>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</si>
  <si>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</si>
  <si>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</si>
  <si>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</si>
  <si>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</si>
  <si>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</si>
  <si>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</si>
  <si>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</si>
  <si>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</si>
  <si>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</si>
  <si>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</si>
  <si>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</si>
  <si>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</si>
  <si>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</si>
  <si>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</si>
  <si>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</si>
  <si>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</si>
  <si>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</si>
  <si>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</si>
  <si>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</si>
  <si>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</si>
  <si>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</si>
  <si>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</si>
  <si>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</si>
  <si>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</si>
  <si>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</si>
  <si>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</si>
  <si>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</si>
  <si>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</si>
  <si>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</si>
  <si>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</si>
  <si>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</si>
  <si>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</si>
  <si>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</si>
  <si>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</si>
  <si>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</si>
  <si>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</si>
  <si>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</si>
  <si>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</si>
  <si>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</si>
  <si>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</si>
  <si>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</si>
  <si>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</si>
  <si>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</si>
  <si>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</si>
  <si>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</si>
  <si>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</si>
  <si>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</si>
  <si>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</si>
  <si>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</si>
  <si>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</si>
  <si>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</si>
  <si>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</si>
  <si>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</si>
  <si>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</si>
  <si>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</si>
  <si>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</si>
  <si>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</si>
  <si>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</si>
  <si>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</si>
  <si>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</si>
  <si>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</si>
  <si>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</si>
  <si>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</si>
  <si>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</si>
  <si>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</si>
  <si>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</si>
  <si>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</si>
  <si>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</si>
  <si>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</si>
  <si>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</si>
  <si>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</si>
  <si>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</si>
  <si>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</si>
  <si>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</si>
  <si>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</si>
  <si>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</si>
  <si>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</si>
  <si>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</si>
  <si>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</si>
  <si>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</si>
  <si>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</si>
  <si>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</si>
  <si>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</si>
  <si>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</si>
  <si>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</si>
  <si>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</si>
  <si>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</si>
  <si>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Verificando faixa </t>
  </si>
  <si>
    <t xml:space="preserve">Descarga de trilho KM 261+315 ao 261+556 ZEC1 perfil 60 1 barra </t>
  </si>
  <si>
    <t xml:space="preserve">TP pronta 09:11, previsao apos I50 12hrs </t>
  </si>
  <si>
    <t>MC1 08:36, segue inspeção sperry</t>
  </si>
  <si>
    <t xml:space="preserve">MC1 07:43, verificando faixa </t>
  </si>
  <si>
    <t>Previsão MC1 13:30</t>
  </si>
  <si>
    <t>Previsão TP pronta 09:20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</si>
  <si>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</si>
  <si>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</si>
  <si>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</si>
  <si>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</si>
  <si>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</si>
  <si>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</si>
  <si>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</si>
  <si>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</si>
  <si>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sem faixa no momento sem previsão</t>
  </si>
  <si>
    <t>ZFT</t>
  </si>
  <si>
    <t>Vai alinhar o intervalo cm a estação de Tutoia</t>
  </si>
  <si>
    <t>Maquinista em deslocamento para ZFH</t>
  </si>
  <si>
    <t>ZRX-ZTO</t>
  </si>
  <si>
    <t>ZRXZTO</t>
  </si>
  <si>
    <t>claudemir</t>
  </si>
  <si>
    <t>MC1 07:39, segue Inspeção R7D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</si>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</sst>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 blank="1">
        <dateGroupItem year="2026" month="3" day="11" dateTimeGrouping="day"/>
        <dateGroupItem year="2026" month="3" day="12" dateTimeGrouping="day"/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BK200" activePane="topRight" state="frozen"/>
      <selection pane="topRight" activeCell="BP206" sqref="BP2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4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 t="s">
        <v>1281</v>
      </c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/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 t="s">
        <v>1281</v>
      </c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/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 t="s">
        <v>1283</v>
      </c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 t="s">
        <v>1285</v>
      </c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 t="s">
        <v>886</v>
      </c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 t="s">
        <v>1287</v>
      </c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 t="str">
        <f t="shared" si="15"/>
        <v/>
      </c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1288</v>
      </c>
      <c r="I210" s="203" t="s">
        <v>1289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1290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1291</v>
      </c>
      <c r="W210" s="108" t="s">
        <v>1292</v>
      </c>
      <c r="X210" s="107" t="s">
        <v>825</v>
      </c>
      <c r="Y210" s="132" t="s">
        <v>886</v>
      </c>
      <c r="Z210" s="107"/>
      <c r="AA210" s="196" t="s">
        <v>1280</v>
      </c>
      <c r="AB210" s="197" t="s">
        <v>990</v>
      </c>
      <c r="AC210" s="197" t="s">
        <v>831</v>
      </c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>
        <v>0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>
        <v>0</v>
      </c>
      <c r="BI210" s="17"/>
      <c r="BJ210" s="17" t="s">
        <v>1293</v>
      </c>
      <c r="BK210" s="17" t="s">
        <v>1293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1293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1294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1295</v>
      </c>
      <c r="X211" s="107" t="s">
        <v>862</v>
      </c>
      <c r="Y211" s="132" t="s">
        <v>863</v>
      </c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825</v>
      </c>
      <c r="Y212" s="132" t="s">
        <v>886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 t="s">
        <v>886</v>
      </c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>
        <v>0.34930555555555554</v>
      </c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 t="s">
        <v>1296</v>
      </c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 t="str">
        <f t="shared" si="15"/>
        <v/>
      </c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1297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 t="s">
        <v>886</v>
      </c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>
        <v>0</v>
      </c>
      <c r="AS215" s="111">
        <v>0</v>
      </c>
      <c r="AT215" s="111">
        <v>0</v>
      </c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>
        <v>0</v>
      </c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>
        <v>0</v>
      </c>
      <c r="BI215" s="17"/>
      <c r="BJ215" s="17" t="s">
        <v>1298</v>
      </c>
      <c r="BK215" s="17" t="s">
        <v>1298</v>
      </c>
      <c r="BL215" s="16"/>
      <c r="BM215" s="133" t="s">
        <v>878</v>
      </c>
      <c r="BN215" s="133" t="s">
        <v>879</v>
      </c>
      <c r="BO215" s="133" t="s">
        <v>880</v>
      </c>
      <c r="BP215" s="17" t="s">
        <v>1298</v>
      </c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5"/>
        <v>SuperExecução</v>
      </c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1269</v>
      </c>
      <c r="I216" s="109" t="s">
        <v>1270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1271</v>
      </c>
      <c r="W216" s="155" t="s">
        <v>1272</v>
      </c>
      <c r="X216" s="107" t="s">
        <v>825</v>
      </c>
      <c r="Y216" s="132" t="s">
        <v>886</v>
      </c>
      <c r="Z216" s="107"/>
      <c r="AA216" s="108" t="s">
        <v>1273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 t="s">
        <v>1299</v>
      </c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/>
      </c>
    </row>
    <row r="217" spans="1:72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 t="s">
        <v>886</v>
      </c>
      <c r="Z217" s="107"/>
      <c r="AA217" s="108" t="s">
        <v>1280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1300</v>
      </c>
      <c r="N218" s="130" t="s">
        <v>1301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1302</v>
      </c>
      <c r="W218" s="155" t="s">
        <v>894</v>
      </c>
      <c r="X218" s="107" t="s">
        <v>825</v>
      </c>
      <c r="Y218" s="132" t="s">
        <v>886</v>
      </c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>
        <v>0.31874999999999998</v>
      </c>
      <c r="AS218" s="111">
        <v>0.3215277777777778</v>
      </c>
      <c r="AT218" s="111">
        <v>0.36319444444444443</v>
      </c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4.166666666666663E-2</v>
      </c>
      <c r="AZ218" s="157"/>
      <c r="BA218" s="112">
        <v>50</v>
      </c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>
        <v>2</v>
      </c>
      <c r="BI218" s="17"/>
      <c r="BJ218" s="17" t="s">
        <v>1303</v>
      </c>
      <c r="BK218" s="17" t="s">
        <v>1303</v>
      </c>
      <c r="BL218" s="16"/>
      <c r="BM218" s="133" t="s">
        <v>827</v>
      </c>
      <c r="BN218" s="133" t="s">
        <v>827</v>
      </c>
      <c r="BO218" s="133" t="s">
        <v>827</v>
      </c>
      <c r="BP218" s="18"/>
      <c r="BQ218" s="12" t="str">
        <f t="shared" si="13"/>
        <v>Intervalo</v>
      </c>
      <c r="BR218" s="19">
        <f>IF(OR(B218="",F218=""),"*",AY218/P218)</f>
        <v>0.99999999999999911</v>
      </c>
      <c r="BS218" s="19">
        <f>IF(OR(B218="",F218=""),"*",BA218/Q218)</f>
        <v>1</v>
      </c>
      <c r="BT218" s="208" t="str">
        <f t="shared" si="15"/>
        <v>OKOK</v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5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>
        <v>73</v>
      </c>
      <c r="K222" s="108">
        <v>44.95</v>
      </c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ZMA-ZDG</v>
      </c>
      <c r="AN222" s="108" t="str">
        <f>IF(BS_CONTROLE[[#This Row],[SB]]=0, "-", BS_CONTROLE[[#This Row],[SB]])</f>
        <v>ZMAK47</v>
      </c>
      <c r="AO222" s="108">
        <f>IF(BS_CONTROLE[[#This Row],[SUB]]=0, "-", BS_CONTROLE[[#This Row],[SUB]])</f>
        <v>73</v>
      </c>
      <c r="AP222" s="108">
        <f>BS_CONTROLE[[#This Row],[KM - Inicio]]</f>
        <v>44.95</v>
      </c>
      <c r="AQ222" s="108">
        <f>BS_CONTROLE[[#This Row],[KM - Inicio]]</f>
        <v>44.95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5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5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5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5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5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5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5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5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5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5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5"/>
        <v/>
      </c>
    </row>
    <row r="233" spans="1:72">
      <c r="A233" s="47" t="str">
        <f t="shared" ref="A233:A296" si="16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7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5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5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5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5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5"/>
        <v/>
      </c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5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5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5"/>
        <v/>
      </c>
    </row>
    <row r="243" spans="1:72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5"/>
        <v/>
      </c>
    </row>
    <row r="244" spans="1:72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5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ref="BT233:BT296" si="18">IF(BN245="","",SUBSTITUTE(BM245," ","")&amp;SUBSTITUTE(BN245," ",""))</f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8"/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ref="A297:A360" si="19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20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1">IF(BN297="","",SUBSTITUTE(BM297," ","")&amp;SUBSTITUTE(BN297," ",""))</f>
        <v/>
      </c>
    </row>
    <row r="298" spans="1:72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1"/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ref="A361:A424" si="22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3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4">IF(BN361="","",SUBSTITUTE(BM361," ","")&amp;SUBSTITUTE(BN361," ",""))</f>
        <v/>
      </c>
    </row>
    <row r="362" spans="1:72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4"/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ref="A425:A488" si="25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6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7">IF(BN425="","",SUBSTITUTE(BM425," ","")&amp;SUBSTITUTE(BN425," ",""))</f>
        <v/>
      </c>
    </row>
    <row r="426" spans="1:72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7"/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ref="A489:A552" si="28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9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30">IF(BN489="","",SUBSTITUTE(BM489," ","")&amp;SUBSTITUTE(BN489," ",""))</f>
        <v/>
      </c>
    </row>
    <row r="490" spans="1:72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30"/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ref="A553:A616" si="31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2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3">IF(BN553="","",SUBSTITUTE(BM553," ","")&amp;SUBSTITUTE(BN553," ",""))</f>
        <v/>
      </c>
    </row>
    <row r="554" spans="1:72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3"/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ref="A617:A680" si="34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5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6">IF(BN617="","",SUBSTITUTE(BM617," ","")&amp;SUBSTITUTE(BN617," ",""))</f>
        <v/>
      </c>
    </row>
    <row r="618" spans="1:72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6"/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ref="A681:A744" si="37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8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9">IF(BN681="","",SUBSTITUTE(BM681," ","")&amp;SUBSTITUTE(BN681," ",""))</f>
        <v/>
      </c>
    </row>
    <row r="682" spans="1:72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9"/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ref="A745:A808" si="40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1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2">IF(BN745="","",SUBSTITUTE(BM745," ","")&amp;SUBSTITUTE(BN745," ",""))</f>
        <v/>
      </c>
    </row>
    <row r="746" spans="1:72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2"/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ref="A809:A872" si="43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4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5">IF(BN809="","",SUBSTITUTE(BM809," ","")&amp;SUBSTITUTE(BN809," ",""))</f>
        <v/>
      </c>
    </row>
    <row r="810" spans="1:72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5"/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ref="A873:A936" si="46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7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8">IF(BN873="","",SUBSTITUTE(BM873," ","")&amp;SUBSTITUTE(BN873," ",""))</f>
        <v/>
      </c>
    </row>
    <row r="874" spans="1:72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8"/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ref="A937:A1000" si="49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50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1">IF(BN937="","",SUBSTITUTE(BM937," ","")&amp;SUBSTITUTE(BN937," ",""))</f>
        <v/>
      </c>
    </row>
    <row r="938" spans="1:72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1"/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ref="A1001:A1034" si="52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3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4">IF(BN1001="","",SUBSTITUTE(BM1001," ","")&amp;SUBSTITUTE(BN1001," ",""))</f>
        <v/>
      </c>
    </row>
    <row r="1002" spans="1:72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4"/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7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56" operator="equal">
      <formula>"NÃO"</formula>
    </cfRule>
    <cfRule type="cellIs" dxfId="253" priority="11857" operator="equal">
      <formula>"SIM"</formula>
    </cfRule>
  </conditionalFormatting>
  <conditionalFormatting sqref="AZ6:AZ1035">
    <cfRule type="expression" dxfId="252" priority="54312">
      <formula>#REF!=1</formula>
    </cfRule>
  </conditionalFormatting>
  <conditionalFormatting sqref="U6:U1035 BE6:BE1035 AY6:AY1035">
    <cfRule type="cellIs" dxfId="251" priority="54296" operator="equal">
      <formula>"ERRO"</formula>
    </cfRule>
  </conditionalFormatting>
  <conditionalFormatting sqref="BQ6:BQ1035">
    <cfRule type="cellIs" dxfId="250" priority="54291" operator="equal">
      <formula>"Produção e Intervalo"</formula>
    </cfRule>
    <cfRule type="cellIs" dxfId="249" priority="54292" operator="equal">
      <formula>"Aderente"</formula>
    </cfRule>
    <cfRule type="cellIs" dxfId="248" priority="54293" operator="equal">
      <formula>"Intervalo"</formula>
    </cfRule>
    <cfRule type="cellIs" dxfId="247" priority="54294" operator="equal">
      <formula>"Produção"</formula>
    </cfRule>
    <cfRule type="cellIs" dxfId="246" priority="54295" operator="equal">
      <formula>"ERRO"</formula>
    </cfRule>
  </conditionalFormatting>
  <conditionalFormatting sqref="BR6:BS1035">
    <cfRule type="cellIs" dxfId="245" priority="54273" operator="equal">
      <formula>"*"</formula>
    </cfRule>
    <cfRule type="cellIs" dxfId="244" priority="54274" operator="greaterThanOrEqual">
      <formula>1</formula>
    </cfRule>
    <cfRule type="cellIs" dxfId="243" priority="54275" operator="lessThan">
      <formula>1</formula>
    </cfRule>
  </conditionalFormatting>
  <conditionalFormatting sqref="Y8:Z13">
    <cfRule type="cellIs" dxfId="242" priority="399" operator="equal">
      <formula>"OPORTUNIDADE"</formula>
    </cfRule>
  </conditionalFormatting>
  <conditionalFormatting sqref="Y8:Z13">
    <cfRule type="cellIs" dxfId="241" priority="397" operator="equal">
      <formula>"NÃO"</formula>
    </cfRule>
    <cfRule type="cellIs" dxfId="240" priority="398" operator="equal">
      <formula>"SIM"</formula>
    </cfRule>
  </conditionalFormatting>
  <conditionalFormatting sqref="Y17:Z18">
    <cfRule type="cellIs" dxfId="239" priority="396" operator="equal">
      <formula>"OPORTUNIDADE"</formula>
    </cfRule>
  </conditionalFormatting>
  <conditionalFormatting sqref="Y17:Z18">
    <cfRule type="cellIs" dxfId="238" priority="394" operator="equal">
      <formula>"NÃO"</formula>
    </cfRule>
    <cfRule type="cellIs" dxfId="237" priority="395" operator="equal">
      <formula>"SIM"</formula>
    </cfRule>
  </conditionalFormatting>
  <conditionalFormatting sqref="BJ8:BJ1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82" operator="equal">
      <formula>"OPORTUNIDADE"</formula>
    </cfRule>
  </conditionalFormatting>
  <conditionalFormatting sqref="Y19:Z19">
    <cfRule type="cellIs" dxfId="235" priority="380" operator="equal">
      <formula>"NÃO"</formula>
    </cfRule>
    <cfRule type="cellIs" dxfId="234" priority="381" operator="equal">
      <formula>"SIM"</formula>
    </cfRule>
  </conditionalFormatting>
  <conditionalFormatting sqref="Z29">
    <cfRule type="cellIs" dxfId="233" priority="379" operator="equal">
      <formula>"OPORTUNIDADE"</formula>
    </cfRule>
  </conditionalFormatting>
  <conditionalFormatting sqref="Z29">
    <cfRule type="cellIs" dxfId="232" priority="377" operator="equal">
      <formula>"NÃO"</formula>
    </cfRule>
    <cfRule type="cellIs" dxfId="231" priority="378" operator="equal">
      <formula>"SIM"</formula>
    </cfRule>
  </conditionalFormatting>
  <conditionalFormatting sqref="BP1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70" operator="equal">
      <formula>"OPORTUNIDADE"</formula>
    </cfRule>
  </conditionalFormatting>
  <conditionalFormatting sqref="Y16">
    <cfRule type="cellIs" dxfId="229" priority="368" operator="equal">
      <formula>"NÃO"</formula>
    </cfRule>
    <cfRule type="cellIs" dxfId="228" priority="369" operator="equal">
      <formula>"SIM"</formula>
    </cfRule>
  </conditionalFormatting>
  <conditionalFormatting sqref="BK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53" operator="equal">
      <formula>"OPORTUNIDADE"</formula>
    </cfRule>
  </conditionalFormatting>
  <conditionalFormatting sqref="Z32:Z33">
    <cfRule type="cellIs" dxfId="226" priority="351" operator="equal">
      <formula>"NÃO"</formula>
    </cfRule>
    <cfRule type="cellIs" dxfId="225" priority="352" operator="equal">
      <formula>"SIM"</formula>
    </cfRule>
  </conditionalFormatting>
  <conditionalFormatting sqref="Y32:Y33">
    <cfRule type="cellIs" dxfId="224" priority="350" operator="equal">
      <formula>"OPORTUNIDADE"</formula>
    </cfRule>
  </conditionalFormatting>
  <conditionalFormatting sqref="Y32:Y33">
    <cfRule type="cellIs" dxfId="223" priority="348" operator="equal">
      <formula>"NÃO"</formula>
    </cfRule>
    <cfRule type="cellIs" dxfId="222" priority="349" operator="equal">
      <formula>"SIM"</formula>
    </cfRule>
  </conditionalFormatting>
  <conditionalFormatting sqref="BK2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41" operator="equal">
      <formula>"OPORTUNIDADE"</formula>
    </cfRule>
  </conditionalFormatting>
  <conditionalFormatting sqref="Y40:Y46 Y34:Y38">
    <cfRule type="cellIs" dxfId="220" priority="339" operator="equal">
      <formula>"NÃO"</formula>
    </cfRule>
    <cfRule type="cellIs" dxfId="219" priority="340" operator="equal">
      <formula>"SIM"</formula>
    </cfRule>
  </conditionalFormatting>
  <conditionalFormatting sqref="BK1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30" operator="equal">
      <formula>"OPORTUNIDADE"</formula>
    </cfRule>
  </conditionalFormatting>
  <conditionalFormatting sqref="Z36:Z37">
    <cfRule type="cellIs" dxfId="217" priority="328" operator="equal">
      <formula>"NÃO"</formula>
    </cfRule>
    <cfRule type="cellIs" dxfId="216" priority="329" operator="equal">
      <formula>"SIM"</formula>
    </cfRule>
  </conditionalFormatting>
  <conditionalFormatting sqref="Z38:Z39">
    <cfRule type="cellIs" dxfId="215" priority="327" operator="equal">
      <formula>"OPORTUNIDADE"</formula>
    </cfRule>
  </conditionalFormatting>
  <conditionalFormatting sqref="Z38:Z39">
    <cfRule type="cellIs" dxfId="214" priority="325" operator="equal">
      <formula>"NÃO"</formula>
    </cfRule>
    <cfRule type="cellIs" dxfId="213" priority="326" operator="equal">
      <formula>"SIM"</formula>
    </cfRule>
  </conditionalFormatting>
  <conditionalFormatting sqref="Z46">
    <cfRule type="cellIs" dxfId="212" priority="324" operator="equal">
      <formula>"OPORTUNIDADE"</formula>
    </cfRule>
  </conditionalFormatting>
  <conditionalFormatting sqref="Z46">
    <cfRule type="cellIs" dxfId="211" priority="322" operator="equal">
      <formula>"NÃO"</formula>
    </cfRule>
    <cfRule type="cellIs" dxfId="210" priority="323" operator="equal">
      <formula>"SIM"</formula>
    </cfRule>
  </conditionalFormatting>
  <conditionalFormatting sqref="BP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12" operator="equal">
      <formula>"OPORTUNIDADE"</formula>
    </cfRule>
  </conditionalFormatting>
  <conditionalFormatting sqref="Y29">
    <cfRule type="cellIs" dxfId="208" priority="310" operator="equal">
      <formula>"NÃO"</formula>
    </cfRule>
    <cfRule type="cellIs" dxfId="207" priority="311" operator="equal">
      <formula>"SIM"</formula>
    </cfRule>
  </conditionalFormatting>
  <conditionalFormatting sqref="Y39">
    <cfRule type="cellIs" dxfId="206" priority="309" operator="equal">
      <formula>"OPORTUNIDADE"</formula>
    </cfRule>
  </conditionalFormatting>
  <conditionalFormatting sqref="Y39">
    <cfRule type="cellIs" dxfId="205" priority="307" operator="equal">
      <formula>"NÃO"</formula>
    </cfRule>
    <cfRule type="cellIs" dxfId="204" priority="308" operator="equal">
      <formula>"SIM"</formula>
    </cfRule>
  </conditionalFormatting>
  <conditionalFormatting sqref="BK3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99" operator="equal">
      <formula>"OPORTUNIDADE"</formula>
    </cfRule>
  </conditionalFormatting>
  <conditionalFormatting sqref="Z49:Z50">
    <cfRule type="cellIs" dxfId="202" priority="297" operator="equal">
      <formula>"NÃO"</formula>
    </cfRule>
    <cfRule type="cellIs" dxfId="201" priority="298" operator="equal">
      <formula>"SIM"</formula>
    </cfRule>
  </conditionalFormatting>
  <conditionalFormatting sqref="BK3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70" operator="equal">
      <formula>"OPORTUNIDADE"</formula>
    </cfRule>
  </conditionalFormatting>
  <conditionalFormatting sqref="Z53">
    <cfRule type="cellIs" dxfId="199" priority="268" operator="equal">
      <formula>"NÃO"</formula>
    </cfRule>
    <cfRule type="cellIs" dxfId="198" priority="269" operator="equal">
      <formula>"SIM"</formula>
    </cfRule>
  </conditionalFormatting>
  <conditionalFormatting sqref="BK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58" operator="equal">
      <formula>"OPORTUNIDADE"</formula>
    </cfRule>
  </conditionalFormatting>
  <conditionalFormatting sqref="Z54:Z55">
    <cfRule type="cellIs" dxfId="196" priority="256" operator="equal">
      <formula>"NÃO"</formula>
    </cfRule>
    <cfRule type="cellIs" dxfId="195" priority="257" operator="equal">
      <formula>"SIM"</formula>
    </cfRule>
  </conditionalFormatting>
  <conditionalFormatting sqref="Z56">
    <cfRule type="cellIs" dxfId="194" priority="252" operator="equal">
      <formula>"OPORTUNIDADE"</formula>
    </cfRule>
  </conditionalFormatting>
  <conditionalFormatting sqref="Z56">
    <cfRule type="cellIs" dxfId="193" priority="250" operator="equal">
      <formula>"NÃO"</formula>
    </cfRule>
    <cfRule type="cellIs" dxfId="192" priority="251" operator="equal">
      <formula>"SIM"</formula>
    </cfRule>
  </conditionalFormatting>
  <conditionalFormatting sqref="Z63:Z65">
    <cfRule type="cellIs" dxfId="191" priority="243" operator="equal">
      <formula>"OPORTUNIDADE"</formula>
    </cfRule>
  </conditionalFormatting>
  <conditionalFormatting sqref="Z63:Z65">
    <cfRule type="cellIs" dxfId="190" priority="241" operator="equal">
      <formula>"NÃO"</formula>
    </cfRule>
    <cfRule type="cellIs" dxfId="189" priority="242" operator="equal">
      <formula>"SIM"</formula>
    </cfRule>
  </conditionalFormatting>
  <conditionalFormatting sqref="BK4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05" operator="equal">
      <formula>"OPORTUNIDADE"</formula>
    </cfRule>
  </conditionalFormatting>
  <conditionalFormatting sqref="Z70:Z71">
    <cfRule type="cellIs" dxfId="187" priority="203" operator="equal">
      <formula>"NÃO"</formula>
    </cfRule>
    <cfRule type="cellIs" dxfId="186" priority="204" operator="equal">
      <formula>"SIM"</formula>
    </cfRule>
  </conditionalFormatting>
  <conditionalFormatting sqref="Z72">
    <cfRule type="cellIs" dxfId="185" priority="196" operator="equal">
      <formula>"OPORTUNIDADE"</formula>
    </cfRule>
  </conditionalFormatting>
  <conditionalFormatting sqref="Z72">
    <cfRule type="cellIs" dxfId="184" priority="194" operator="equal">
      <formula>"NÃO"</formula>
    </cfRule>
    <cfRule type="cellIs" dxfId="183" priority="195" operator="equal">
      <formula>"SIM"</formula>
    </cfRule>
  </conditionalFormatting>
  <conditionalFormatting sqref="BK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7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85" operator="equal">
      <formula>"OPORTUNIDADE"</formula>
    </cfRule>
  </conditionalFormatting>
  <conditionalFormatting sqref="Z76">
    <cfRule type="cellIs" dxfId="181" priority="183" operator="equal">
      <formula>"NÃO"</formula>
    </cfRule>
    <cfRule type="cellIs" dxfId="180" priority="184" operator="equal">
      <formula>"SIM"</formula>
    </cfRule>
  </conditionalFormatting>
  <conditionalFormatting sqref="BK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76" operator="equal">
      <formula>"OPORTUNIDADE"</formula>
    </cfRule>
  </conditionalFormatting>
  <conditionalFormatting sqref="Z99:Z100">
    <cfRule type="cellIs" dxfId="178" priority="174" operator="equal">
      <formula>"NÃO"</formula>
    </cfRule>
    <cfRule type="cellIs" dxfId="177" priority="175" operator="equal">
      <formula>"SIM"</formula>
    </cfRule>
  </conditionalFormatting>
  <conditionalFormatting sqref="BK7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58" operator="equal">
      <formula>"OPORTUNIDADE"</formula>
    </cfRule>
  </conditionalFormatting>
  <conditionalFormatting sqref="Z87">
    <cfRule type="cellIs" dxfId="175" priority="156" operator="equal">
      <formula>"NÃO"</formula>
    </cfRule>
    <cfRule type="cellIs" dxfId="174" priority="157" operator="equal">
      <formula>"SIM"</formula>
    </cfRule>
  </conditionalFormatting>
  <conditionalFormatting sqref="BK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53" operator="equal">
      <formula>"OPORTUNIDADE"</formula>
    </cfRule>
  </conditionalFormatting>
  <conditionalFormatting sqref="Z90">
    <cfRule type="cellIs" dxfId="172" priority="151" operator="equal">
      <formula>"NÃO"</formula>
    </cfRule>
    <cfRule type="cellIs" dxfId="171" priority="152" operator="equal">
      <formula>"SIM"</formula>
    </cfRule>
  </conditionalFormatting>
  <conditionalFormatting sqref="BK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25" operator="equal">
      <formula>"OPORTUNIDADE"</formula>
    </cfRule>
  </conditionalFormatting>
  <conditionalFormatting sqref="Z110">
    <cfRule type="cellIs" dxfId="169" priority="123" operator="equal">
      <formula>"NÃO"</formula>
    </cfRule>
    <cfRule type="cellIs" dxfId="168" priority="124" operator="equal">
      <formula>"SIM"</formula>
    </cfRule>
  </conditionalFormatting>
  <conditionalFormatting sqref="Z121">
    <cfRule type="cellIs" dxfId="167" priority="122" operator="equal">
      <formula>"OPORTUNIDADE"</formula>
    </cfRule>
  </conditionalFormatting>
  <conditionalFormatting sqref="Z121">
    <cfRule type="cellIs" dxfId="166" priority="120" operator="equal">
      <formula>"NÃO"</formula>
    </cfRule>
    <cfRule type="cellIs" dxfId="165" priority="121" operator="equal">
      <formula>"SIM"</formula>
    </cfRule>
  </conditionalFormatting>
  <conditionalFormatting sqref="BK10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09" operator="equal">
      <formula>"OPORTUNIDADE"</formula>
    </cfRule>
  </conditionalFormatting>
  <conditionalFormatting sqref="Z132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BK1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97" operator="equal">
      <formula>"OPORTUNIDADE"</formula>
    </cfRule>
  </conditionalFormatting>
  <conditionalFormatting sqref="Z151">
    <cfRule type="cellIs" dxfId="160" priority="95" operator="equal">
      <formula>"NÃO"</formula>
    </cfRule>
    <cfRule type="cellIs" dxfId="159" priority="96" operator="equal">
      <formula>"SIM"</formula>
    </cfRule>
  </conditionalFormatting>
  <conditionalFormatting sqref="BK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77" operator="equal">
      <formula>"OPORTUNIDADE"</formula>
    </cfRule>
  </conditionalFormatting>
  <conditionalFormatting sqref="Z176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BJ1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55" operator="equal">
      <formula>"OPORTUNIDADE"</formula>
    </cfRule>
  </conditionalFormatting>
  <conditionalFormatting sqref="Z19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1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9 BP193 BP214 BP216:BP1034">
    <cfRule type="iconSet" priority="6208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5 BK214 BK216:BK217 BK219:BK1034 BK207:BK209">
    <cfRule type="iconSet" priority="62115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51">
      <iconSet showValue="0">
        <cfvo type="percent" val="0"/>
        <cfvo type="num" val="1"/>
        <cfvo type="num" val="1" gte="0"/>
      </iconSet>
    </cfRule>
    <cfRule type="iconSet" priority="62152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5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1304</v>
      </c>
      <c r="C2" s="124" t="s">
        <v>755</v>
      </c>
      <c r="D2" s="79" t="s">
        <v>757</v>
      </c>
      <c r="E2" s="79" t="s">
        <v>1305</v>
      </c>
      <c r="F2" s="102" t="s">
        <v>1306</v>
      </c>
      <c r="G2" s="79" t="s">
        <v>1307</v>
      </c>
      <c r="H2" s="79" t="s">
        <v>1308</v>
      </c>
      <c r="I2" s="79" t="s">
        <v>1309</v>
      </c>
      <c r="J2" s="79" t="s">
        <v>1310</v>
      </c>
      <c r="K2" s="81" t="s">
        <v>1311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IF(SP_NORTE!Y209="","*",SP_NORTE!Y209)</f>
        <v>OPORTUNIDADE</v>
      </c>
      <c r="C206" s="98">
        <f>IF(SP_NORTE!B209="","*",SP_NORTE!B209)</f>
        <v>46094</v>
      </c>
      <c r="D206" s="97" t="str">
        <f>IF(SP_NORTE!D209="","*",SP_NORTE!D209)</f>
        <v>PEDRO (TP-696)</v>
      </c>
      <c r="E206" s="97" t="str">
        <f>IF(SP_NORTE!H209="","*",SP_NORTE!H209)</f>
        <v>-</v>
      </c>
      <c r="F206" s="103" t="str">
        <f>IF(SP_NORTE!M209="","*",SP_NORTE!M209)</f>
        <v>ZCV</v>
      </c>
      <c r="G206" s="98" t="str">
        <f>IF(SP_NORTE!I209="","*",SP_NORTE!I209)</f>
        <v>-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OPORTUNIDADE</v>
      </c>
      <c r="C207" s="98">
        <f>IF(SP_NORTE!B210="","*",SP_NORTE!B210)</f>
        <v>46094</v>
      </c>
      <c r="D207" s="97" t="str">
        <f>IF(SP_NORTE!D210="","*",SP_NORTE!D210)</f>
        <v>W92</v>
      </c>
      <c r="E207" s="97" t="str">
        <f>IF(SP_NORTE!H210="","*",SP_NORTE!H210)</f>
        <v>ZSH2</v>
      </c>
      <c r="F207" s="103" t="str">
        <f>IF(SP_NORTE!M210="","*",SP_NORTE!M210)</f>
        <v>ZDG-ZTN</v>
      </c>
      <c r="G207" s="98" t="str">
        <f>IF(SP_NORTE!I210="","*",SP_NORTE!I210)</f>
        <v>ZSH</v>
      </c>
      <c r="H207" s="98" t="str">
        <f>IF(SP_NORTE!AB210="","*",SP_NORTE!AB210)</f>
        <v>ESCALA</v>
      </c>
      <c r="I207" s="98" t="str">
        <f>IF(SP_NORTE!AC210="","*",SP_NORTE!AC210)</f>
        <v>ACIONAMENTO</v>
      </c>
      <c r="J207" s="99" t="str">
        <f>IF(SP_NORTE!AA210="","*",SP_NORTE!AA210)</f>
        <v xml:space="preserve">2 Maq. escala </v>
      </c>
      <c r="K207" s="100">
        <f>IF(SP_NORTE!AD210="","*",SP_NORTE!AD210)</f>
        <v>0.29166666666666669</v>
      </c>
    </row>
    <row r="208" spans="2:11" hidden="1">
      <c r="B208" s="97" t="str">
        <f>IF(SP_NORTE!Y211="","*",SP_NORTE!Y211)</f>
        <v>SIM</v>
      </c>
      <c r="C208" s="98">
        <f>IF(SP_NORTE!B211="","*",SP_NORTE!B211)</f>
        <v>46094</v>
      </c>
      <c r="D208" s="97" t="str">
        <f>IF(SP_NORTE!D211="","*",SP_NORTE!D211)</f>
        <v>MOD SPN</v>
      </c>
      <c r="E208" s="97" t="str">
        <f>IF(SP_NORTE!H211="","*",SP_NORTE!H211)</f>
        <v>-</v>
      </c>
      <c r="F208" s="103" t="str">
        <f>IF(SP_NORTE!M211="","*",SP_NORTE!M211)</f>
        <v>ZDG-PAT</v>
      </c>
      <c r="G208" s="98" t="str">
        <f>IF(SP_NORTE!I211="","*",SP_NORTE!I211)</f>
        <v>-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OPORTUNIDADE</v>
      </c>
      <c r="C209" s="98">
        <f>IF(SP_NORTE!B212="","*",SP_NORTE!B212)</f>
        <v>46094</v>
      </c>
      <c r="D209" s="97" t="str">
        <f>IF(SP_NORTE!D212="","*",SP_NORTE!D212)</f>
        <v>WAGNER (TP-58)</v>
      </c>
      <c r="E209" s="97" t="str">
        <f>IF(SP_NORTE!H212="","*",SP_NORTE!H212)</f>
        <v>-</v>
      </c>
      <c r="F209" s="103" t="str">
        <f>IF(SP_NORTE!M212="","*",SP_NORTE!M212)</f>
        <v>ZDG-PAT</v>
      </c>
      <c r="G209" s="98" t="str">
        <f>IF(SP_NORTE!I212="","*",SP_NORTE!I212)</f>
        <v>-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OPORTUNIDADE</v>
      </c>
      <c r="C210" s="98">
        <f>IF(SP_NORTE!B213="","*",SP_NORTE!B213)</f>
        <v>46094</v>
      </c>
      <c r="D210" s="97" t="str">
        <f>IF(SP_NORTE!D213="","*",SP_NORTE!D213)</f>
        <v>IGOR (TF-660)</v>
      </c>
      <c r="E210" s="97" t="str">
        <f>IF(SP_NORTE!H213="","*",SP_NORTE!H213)</f>
        <v>-</v>
      </c>
      <c r="F210" s="103" t="str">
        <f>IF(SP_NORTE!M213="","*",SP_NORTE!M213)</f>
        <v>ZDG-PAT</v>
      </c>
      <c r="G210" s="98" t="str">
        <f>IF(SP_NORTE!I213="","*",SP_NORTE!I213)</f>
        <v>-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OPORTUNIDADE</v>
      </c>
      <c r="C211" s="98">
        <f>IF(SP_NORTE!B214="","*",SP_NORTE!B214)</f>
        <v>46094</v>
      </c>
      <c r="D211" s="97" t="str">
        <f>IF(SP_NORTE!D214="","*",SP_NORTE!D214)</f>
        <v>V83</v>
      </c>
      <c r="E211" s="97" t="str">
        <f>IF(SP_NORTE!H214="","*",SP_NORTE!H214)</f>
        <v>ZMAPAT2</v>
      </c>
      <c r="F211" s="103" t="str">
        <f>IF(SP_NORTE!M214="","*",SP_NORTE!M214)</f>
        <v>ZTO-ZDZ</v>
      </c>
      <c r="G211" s="98" t="str">
        <f>IF(SP_NORTE!I214="","*",SP_NORTE!I214)</f>
        <v>ZMAPAT2</v>
      </c>
      <c r="H211" s="98" t="str">
        <f>IF(SP_NORTE!AB214="","*",SP_NORTE!AB214)</f>
        <v>FIXO</v>
      </c>
      <c r="I211" s="98" t="str">
        <f>IF(SP_NORTE!AC214="","*",SP_NORTE!AC214)</f>
        <v>*</v>
      </c>
      <c r="J211" s="99">
        <f>IF(SP_NORTE!AA214="","*",SP_NORTE!AA214)</f>
        <v>1</v>
      </c>
      <c r="K211" s="100">
        <f>IF(SP_NORTE!AD214="","*",SP_NORTE!AD214)</f>
        <v>0.29166666666666669</v>
      </c>
    </row>
    <row r="212" spans="2:11" hidden="1">
      <c r="B212" s="97" t="str">
        <f>IF(SP_NORTE!Y215="","*",SP_NORTE!Y215)</f>
        <v>OPORTUNIDADE</v>
      </c>
      <c r="C212" s="98">
        <f>IF(SP_NORTE!B215="","*",SP_NORTE!B215)</f>
        <v>46094</v>
      </c>
      <c r="D212" s="97" t="str">
        <f>IF(SP_NORTE!D215="","*",SP_NORTE!D215)</f>
        <v>ANTONIO (TF-681)</v>
      </c>
      <c r="E212" s="97" t="str">
        <f>IF(SP_NORTE!H215="","*",SP_NORTE!H215)</f>
        <v>-</v>
      </c>
      <c r="F212" s="103" t="str">
        <f>IF(SP_NORTE!M215="","*",SP_NORTE!M215)</f>
        <v>ZFT</v>
      </c>
      <c r="G212" s="98" t="str">
        <f>IF(SP_NORTE!I215="","*",SP_NORTE!I215)</f>
        <v>-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OPORTUNIDADE</v>
      </c>
      <c r="C213" s="98">
        <f>IF(SP_NORTE!B216="","*",SP_NORTE!B216)</f>
        <v>46094</v>
      </c>
      <c r="D213" s="97" t="str">
        <f>IF(SP_NORTE!D216="","*",SP_NORTE!D216)</f>
        <v>E42</v>
      </c>
      <c r="E213" s="97" t="str">
        <f>IF(SP_NORTE!H216="","*",SP_NORTE!H216)</f>
        <v>ZFH2</v>
      </c>
      <c r="F213" s="103" t="str">
        <f>IF(SP_NORTE!M216="","*",SP_NORTE!M216)</f>
        <v>ZFR-ZSK</v>
      </c>
      <c r="G213" s="98" t="str">
        <f>IF(SP_NORTE!I216="","*",SP_NORTE!I216)</f>
        <v>ZFH</v>
      </c>
      <c r="H213" s="98" t="str">
        <f>IF(SP_NORTE!AB216="","*",SP_NORTE!AB216)</f>
        <v>FIXO + ESCALA</v>
      </c>
      <c r="I213" s="98" t="str">
        <f>IF(SP_NORTE!AC216="","*",SP_NORTE!AC216)</f>
        <v>AGD ACIONAMENTO PCM</v>
      </c>
      <c r="J213" s="99" t="str">
        <f>IF(SP_NORTE!AA216="","*",SP_NORTE!AA216)</f>
        <v xml:space="preserve">1 Maq. Ramal + Juninho </v>
      </c>
      <c r="K213" s="100">
        <f>IF(SP_NORTE!AD216="","*",SP_NORTE!AD216)</f>
        <v>0.375</v>
      </c>
    </row>
    <row r="214" spans="2:11">
      <c r="B214" s="97" t="str">
        <f>IF(SP_NORTE!Y217="","*",SP_NORTE!Y217)</f>
        <v>OPORTUNIDADE</v>
      </c>
      <c r="C214" s="98">
        <f>IF(SP_NORTE!B217="","*",SP_NORTE!B217)</f>
        <v>46094</v>
      </c>
      <c r="D214" s="97" t="str">
        <f>IF(SP_NORTE!D217="","*",SP_NORTE!D217)</f>
        <v>W75</v>
      </c>
      <c r="E214" s="97" t="str">
        <f>IF(SP_NORTE!H217="","*",SP_NORTE!H217)</f>
        <v>ZIQ2</v>
      </c>
      <c r="F214" s="103" t="str">
        <f>IF(SP_NORTE!M217="","*",SP_NORTE!M217)</f>
        <v>ZIQ-ZMA</v>
      </c>
      <c r="G214" s="98" t="str">
        <f>IF(SP_NORTE!I217="","*",SP_NORTE!I217)</f>
        <v>ZMA</v>
      </c>
      <c r="H214" s="98" t="str">
        <f>IF(SP_NORTE!AB217="","*",SP_NORTE!AB217)</f>
        <v>ESCALA</v>
      </c>
      <c r="I214" s="98" t="str">
        <f>IF(SP_NORTE!AC217="","*",SP_NORTE!AC217)</f>
        <v>AGD ACIONAMENTO PCM</v>
      </c>
      <c r="J214" s="99" t="str">
        <f>IF(SP_NORTE!AA217="","*",SP_NORTE!AA217)</f>
        <v xml:space="preserve">2 Maq. escala </v>
      </c>
      <c r="K214" s="100">
        <f>IF(SP_NORTE!AD217="","*",SP_NORTE!AD217)</f>
        <v>0.91666666666666663</v>
      </c>
    </row>
    <row r="215" spans="2:11" hidden="1">
      <c r="B215" s="97" t="str">
        <f>IF(SP_NORTE!Y218="","*",SP_NORTE!Y218)</f>
        <v>OPORTUNIDADE</v>
      </c>
      <c r="C215" s="98">
        <f>IF(SP_NORTE!B218="","*",SP_NORTE!B218)</f>
        <v>46094</v>
      </c>
      <c r="D215" s="97" t="str">
        <f>IF(SP_NORTE!D218="","*",SP_NORTE!D218)</f>
        <v>A74</v>
      </c>
      <c r="E215" s="97" t="str">
        <f>IF(SP_NORTE!H218="","*",SP_NORTE!H218)</f>
        <v>ZRX</v>
      </c>
      <c r="F215" s="103" t="str">
        <f>IF(SP_NORTE!M218="","*",SP_NORTE!M218)</f>
        <v>ZRX-ZTO</v>
      </c>
      <c r="G215" s="98" t="str">
        <f>IF(SP_NORTE!I218="","*",SP_NORTE!I218)</f>
        <v>ZTO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ZMA-ZDG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1312</v>
      </c>
      <c r="V1" s="283"/>
      <c r="W1" s="283"/>
    </row>
    <row r="2" spans="1:23" ht="15" customHeight="1">
      <c r="A2" s="90" t="s">
        <v>1313</v>
      </c>
      <c r="B2" s="90" t="s">
        <v>1314</v>
      </c>
      <c r="C2" s="90" t="s">
        <v>380</v>
      </c>
      <c r="D2" s="91" t="s">
        <v>770</v>
      </c>
      <c r="E2" s="91" t="s">
        <v>4</v>
      </c>
      <c r="F2" s="91" t="s">
        <v>1315</v>
      </c>
      <c r="G2" s="91" t="s">
        <v>1316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1317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IF(SP_NORTE!Y209="","*",SP_NORTE!Y209)</f>
        <v>OPORTUNIDADE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IF(SP_NORTE!Y210="","*",SP_NORTE!Y210)</f>
        <v>OPORTUNIDADE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SIM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IF(SP_NORTE!Y212="","*",SP_NORTE!Y212)</f>
        <v>OPORTUNIDADE</v>
      </c>
      <c r="B208" s="150" t="str">
        <f>IF(SP_NORTE!X212="","*",SP_NORTE!X212)</f>
        <v>Oportunidade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OPORTUNIDADE</v>
      </c>
      <c r="B209" s="150" t="str">
        <f>IF(SP_NORTE!X213="","*",SP_NORTE!X213)</f>
        <v>Oportunidade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OPORTUNIDADE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IF(SP_NORTE!Y215="","*",SP_NORTE!Y215)</f>
        <v>OPORTUNIDADE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IF(SP_NORTE!Y216="","*",SP_NORTE!Y216)</f>
        <v>OPORTUNIDADE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OPORTUNIDADE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SP NORTE</v>
      </c>
      <c r="E217" s="142" t="str">
        <f>IF(SP_NORTE!T222="","*",SP_NORTE!T222)</f>
        <v>ZCZ-ZTI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ZMA-ZDG</v>
      </c>
      <c r="L217" s="142" t="str">
        <f>IF(SP_NORTE!N222="","*",SP_NORTE!N222)</f>
        <v>ZMAK47</v>
      </c>
      <c r="M217" s="143">
        <f>IF(SP_NORTE!J222="","*",SP_NORTE!J222)</f>
        <v>73</v>
      </c>
      <c r="N217" s="148">
        <f>IF(SP_NORTE!K222="","*",SP_NORTE!K222)</f>
        <v>44.95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1318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1319</v>
      </c>
      <c r="D5" s="285"/>
      <c r="E5" s="285"/>
      <c r="F5" s="285"/>
      <c r="G5" s="285"/>
      <c r="H5" s="285"/>
      <c r="I5" s="285"/>
      <c r="J5" s="286"/>
      <c r="K5" s="287" t="s">
        <v>1320</v>
      </c>
      <c r="L5" s="288"/>
      <c r="M5" s="288"/>
      <c r="N5" s="288"/>
      <c r="O5" s="289" t="s">
        <v>1321</v>
      </c>
      <c r="P5" s="290"/>
    </row>
    <row r="6" spans="1:16" s="77" customFormat="1" ht="15" customHeight="1">
      <c r="A6" s="69" t="s">
        <v>1315</v>
      </c>
      <c r="B6" s="78" t="s">
        <v>1314</v>
      </c>
      <c r="C6" s="79" t="s">
        <v>770</v>
      </c>
      <c r="D6" s="80" t="s">
        <v>771</v>
      </c>
      <c r="E6" s="79" t="s">
        <v>1322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1323</v>
      </c>
      <c r="M6" s="83" t="s">
        <v>402</v>
      </c>
      <c r="N6" s="84" t="s">
        <v>765</v>
      </c>
      <c r="O6" s="160" t="s">
        <v>808</v>
      </c>
      <c r="P6" s="136" t="s">
        <v>1324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>
        <f>IF(SP_NORTE!BH211="","*",SP_NORTE!BH211)</f>
        <v>0</v>
      </c>
      <c r="P181" s="151" t="str">
        <f>IF($A$2=1,IF(SP_NORTE!BJ211="","*",SP_NORTE!BJ211),IF(SP_NORTE!BK211="","*",SP_NORTE!BK211))</f>
        <v xml:space="preserve">Não solicitou devido chuva no local </v>
      </c>
    </row>
    <row r="182" spans="1:16">
      <c r="A182" s="85">
        <f>IF(SP_NORTE!B212="","*",SP_NORTE!B212)</f>
        <v>46094</v>
      </c>
      <c r="B182" s="86" t="str">
        <f>IF(SP_NORTE!X212="","*",SP_NORTE!X212)</f>
        <v>Oportunidade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>
        <f>IF(SP_NORTE!BH212="","*",SP_NORTE!BH212)</f>
        <v>0</v>
      </c>
      <c r="P182" s="151" t="str">
        <f>IF($A$2=1,IF(SP_NORTE!BJ212="","*",SP_NORTE!BJ212),IF(SP_NORTE!BK212="","*",SP_NORTE!BK212))</f>
        <v xml:space="preserve">Não solicitou devido chuva no local </v>
      </c>
    </row>
    <row r="183" spans="1:16">
      <c r="A183" s="85">
        <f>IF(SP_NORTE!B213="","*",SP_NORTE!B213)</f>
        <v>46094</v>
      </c>
      <c r="B183" s="86" t="str">
        <f>IF(SP_NORTE!X213="","*",SP_NORTE!X213)</f>
        <v>Oportunidade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>
        <f>IF(SP_NORTE!BH213="","*",SP_NORTE!BH213)</f>
        <v>0</v>
      </c>
      <c r="P183" s="151" t="str">
        <f>IF($A$2=1,IF(SP_NORTE!BJ213="","*",SP_NORTE!BJ213),IF(SP_NORTE!BK213="","*",SP_NORTE!BK213))</f>
        <v xml:space="preserve">Não solicitou devido chuva no local 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>
        <f>IF(SP_NORTE!BH218="","*",SP_NORTE!BH218)</f>
        <v>2</v>
      </c>
      <c r="P185" s="151" t="str">
        <f>IF($A$2=1,IF(SP_NORTE!BJ218="","*",SP_NORTE!BJ218),IF(SP_NORTE!BK218="","*",SP_NORTE!BK218))</f>
        <v>MC1 07:39, segue Inspeção R7D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SP NORTE</v>
      </c>
      <c r="D189" s="86" t="str">
        <f>IF(SP_NORTE!T222="","*",SP_NORTE!T222)</f>
        <v>ZCZ-ZTI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ZMA-ZDG</v>
      </c>
      <c r="H189" s="119">
        <f>IF(SP_NORTE!K222="","*",SP_NORTE!K222)</f>
        <v>44.95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ZMA-ZDG</v>
      </c>
      <c r="M189" s="86">
        <f>IF(SP_NORTE!AP222="","*",SP_NORTE!AP222)</f>
        <v>44.95</v>
      </c>
      <c r="N189" s="86" t="str">
        <f>IF(SP_NORTE!AM222="","*",SP_NORTE!AM222)</f>
        <v>ZMA-ZDG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1325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1326</v>
      </c>
      <c r="C4" s="164" t="s">
        <v>1327</v>
      </c>
      <c r="D4" s="164" t="s">
        <v>1328</v>
      </c>
      <c r="E4" s="164" t="s">
        <v>1329</v>
      </c>
      <c r="F4" s="164" t="s">
        <v>4</v>
      </c>
      <c r="G4" s="164" t="s">
        <v>1330</v>
      </c>
    </row>
    <row r="5" spans="2:7">
      <c r="B5" s="165" t="s">
        <v>1331</v>
      </c>
      <c r="C5" s="165">
        <v>257068</v>
      </c>
      <c r="D5" s="165" t="s">
        <v>1332</v>
      </c>
      <c r="E5" s="165" t="s">
        <v>1333</v>
      </c>
      <c r="F5" s="165" t="s">
        <v>1333</v>
      </c>
      <c r="G5" s="166">
        <v>46296</v>
      </c>
    </row>
    <row r="6" spans="2:7">
      <c r="B6" s="165" t="s">
        <v>1334</v>
      </c>
      <c r="C6" s="165" t="s">
        <v>384</v>
      </c>
      <c r="D6" s="165" t="s">
        <v>384</v>
      </c>
      <c r="E6" s="165" t="s">
        <v>384</v>
      </c>
      <c r="F6" s="165" t="s">
        <v>1335</v>
      </c>
      <c r="G6" s="166" t="s">
        <v>384</v>
      </c>
    </row>
    <row r="7" spans="2:7">
      <c r="B7" s="165" t="s">
        <v>1336</v>
      </c>
      <c r="C7" s="165">
        <v>257472</v>
      </c>
      <c r="D7" s="165" t="s">
        <v>1337</v>
      </c>
      <c r="E7" s="165" t="s">
        <v>1338</v>
      </c>
      <c r="F7" s="165" t="s">
        <v>1338</v>
      </c>
      <c r="G7" s="166">
        <v>45992</v>
      </c>
    </row>
    <row r="8" spans="2:7">
      <c r="B8" s="165" t="s">
        <v>1339</v>
      </c>
      <c r="C8" s="165">
        <v>260307</v>
      </c>
      <c r="D8" s="165" t="s">
        <v>1340</v>
      </c>
      <c r="E8" s="165" t="s">
        <v>1341</v>
      </c>
      <c r="F8" s="165" t="s">
        <v>1338</v>
      </c>
      <c r="G8" s="166">
        <v>46082</v>
      </c>
    </row>
    <row r="9" spans="2:7">
      <c r="B9" s="165" t="s">
        <v>1342</v>
      </c>
      <c r="C9" s="165">
        <v>333033</v>
      </c>
      <c r="D9" s="165" t="s">
        <v>1343</v>
      </c>
      <c r="E9" s="165" t="s">
        <v>1335</v>
      </c>
      <c r="F9" s="165" t="s">
        <v>1344</v>
      </c>
      <c r="G9" s="165" t="s">
        <v>384</v>
      </c>
    </row>
    <row r="10" spans="2:7">
      <c r="B10" s="165" t="s">
        <v>1345</v>
      </c>
      <c r="C10" s="165">
        <v>263576</v>
      </c>
      <c r="D10" s="165"/>
      <c r="E10" s="165" t="s">
        <v>1335</v>
      </c>
      <c r="F10" s="165" t="s">
        <v>1344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1346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1347</v>
      </c>
      <c r="E3" s="167" t="s">
        <v>1348</v>
      </c>
      <c r="F3" s="167" t="s">
        <v>1349</v>
      </c>
      <c r="G3" s="167" t="s">
        <v>1350</v>
      </c>
      <c r="H3" s="167" t="s">
        <v>1351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1352</v>
      </c>
      <c r="C3" s="205" t="s">
        <v>1353</v>
      </c>
      <c r="D3" s="205" t="s">
        <v>1354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1355</v>
      </c>
      <c r="C1" s="25" t="s">
        <v>831</v>
      </c>
      <c r="E1" s="25" t="s">
        <v>1318</v>
      </c>
      <c r="G1" s="25" t="s">
        <v>1356</v>
      </c>
      <c r="H1" s="27"/>
      <c r="I1" s="25" t="s">
        <v>1357</v>
      </c>
      <c r="J1" s="27"/>
      <c r="K1" s="25" t="s">
        <v>1358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1359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1360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1361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1362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1364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1365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1366</v>
      </c>
      <c r="D13" s="4" t="s">
        <v>964</v>
      </c>
      <c r="E13" s="4" t="s">
        <v>1235</v>
      </c>
      <c r="F13" s="4" t="s">
        <v>1367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1368</v>
      </c>
      <c r="N13" s="4" t="s">
        <v>1369</v>
      </c>
      <c r="O13" s="4" t="s">
        <v>1370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1371</v>
      </c>
      <c r="U13" s="4" t="s">
        <v>1372</v>
      </c>
      <c r="V13" s="32" t="s">
        <v>1373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1374</v>
      </c>
      <c r="C14" s="34" t="s">
        <v>1375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1376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1372</v>
      </c>
      <c r="V14" s="35" t="s">
        <v>1373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1377</v>
      </c>
      <c r="B15" s="34" t="s">
        <v>1029</v>
      </c>
      <c r="C15" s="34" t="str">
        <f>""</f>
        <v/>
      </c>
      <c r="D15" s="34"/>
      <c r="E15" s="34"/>
      <c r="F15" s="34"/>
      <c r="G15" s="34" t="s">
        <v>1378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1316</v>
      </c>
      <c r="T15" s="34" t="s">
        <v>1316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1379</v>
      </c>
      <c r="L16" s="34"/>
      <c r="M16" s="34"/>
      <c r="N16" s="34"/>
      <c r="O16" s="34"/>
      <c r="P16" s="34"/>
      <c r="Q16" s="34"/>
      <c r="R16" s="34" t="s">
        <v>1380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1381</v>
      </c>
      <c r="B28" s="30" t="s">
        <v>1382</v>
      </c>
      <c r="C28" s="30" t="s">
        <v>1383</v>
      </c>
      <c r="D28" s="30" t="s">
        <v>1384</v>
      </c>
      <c r="E28" s="30" t="s">
        <v>1385</v>
      </c>
      <c r="F28" s="30" t="s">
        <v>1386</v>
      </c>
      <c r="G28" s="30" t="s">
        <v>1387</v>
      </c>
      <c r="H28" s="30" t="s">
        <v>1388</v>
      </c>
      <c r="I28" s="30" t="s">
        <v>1389</v>
      </c>
      <c r="J28" s="30" t="s">
        <v>1390</v>
      </c>
      <c r="K28" s="30" t="s">
        <v>1391</v>
      </c>
      <c r="L28" s="30" t="s">
        <v>1392</v>
      </c>
      <c r="M28" s="30" t="s">
        <v>1393</v>
      </c>
      <c r="N28" s="30" t="s">
        <v>1394</v>
      </c>
      <c r="O28" s="30" t="s">
        <v>1395</v>
      </c>
      <c r="P28" s="30" t="s">
        <v>1396</v>
      </c>
      <c r="Q28" s="30" t="s">
        <v>1397</v>
      </c>
      <c r="R28" s="30" t="s">
        <v>1398</v>
      </c>
      <c r="S28" s="30" t="s">
        <v>1399</v>
      </c>
      <c r="T28" s="30" t="s">
        <v>1400</v>
      </c>
      <c r="U28" s="30" t="s">
        <v>1401</v>
      </c>
      <c r="V28" s="30" t="s">
        <v>1402</v>
      </c>
      <c r="W28" s="30" t="s">
        <v>1403</v>
      </c>
      <c r="X28" s="30" t="s">
        <v>1404</v>
      </c>
      <c r="Y28" s="30" t="s">
        <v>1405</v>
      </c>
      <c r="Z28" s="30" t="s">
        <v>1406</v>
      </c>
      <c r="AA28" s="30" t="s">
        <v>1407</v>
      </c>
      <c r="AB28" s="30" t="s">
        <v>1408</v>
      </c>
      <c r="AC28" s="30" t="s">
        <v>1409</v>
      </c>
      <c r="AD28" s="30" t="s">
        <v>1410</v>
      </c>
      <c r="AE28" s="30" t="s">
        <v>1411</v>
      </c>
      <c r="AF28" s="30" t="s">
        <v>1412</v>
      </c>
      <c r="AG28" s="30" t="s">
        <v>1413</v>
      </c>
      <c r="AH28" s="30" t="s">
        <v>1414</v>
      </c>
      <c r="AI28" s="30" t="s">
        <v>1415</v>
      </c>
      <c r="AJ28" s="30" t="s">
        <v>1416</v>
      </c>
      <c r="AK28" s="30" t="s">
        <v>1417</v>
      </c>
      <c r="AL28" s="30" t="s">
        <v>1418</v>
      </c>
      <c r="AM28" s="30" t="s">
        <v>1419</v>
      </c>
      <c r="AN28" s="36" t="s">
        <v>1420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1421</v>
      </c>
      <c r="C29" s="34" t="s">
        <v>1422</v>
      </c>
      <c r="D29" s="34" t="s">
        <v>1007</v>
      </c>
      <c r="E29" s="34" t="s">
        <v>1029</v>
      </c>
      <c r="F29" s="34" t="s">
        <v>1423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1424</v>
      </c>
      <c r="M29" s="34" t="s">
        <v>931</v>
      </c>
      <c r="N29" s="34" t="s">
        <v>1425</v>
      </c>
      <c r="O29" s="34" t="s">
        <v>1426</v>
      </c>
      <c r="P29" s="34" t="s">
        <v>1427</v>
      </c>
      <c r="Q29" s="34" t="s">
        <v>1428</v>
      </c>
      <c r="R29" s="34" t="s">
        <v>1429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1431</v>
      </c>
      <c r="AE29" s="34" t="s">
        <v>996</v>
      </c>
      <c r="AF29" s="34" t="s">
        <v>1068</v>
      </c>
      <c r="AG29" s="34" t="s">
        <v>1380</v>
      </c>
      <c r="AH29" s="34" t="s">
        <v>1432</v>
      </c>
      <c r="AI29" s="34" t="s">
        <v>1433</v>
      </c>
      <c r="AJ29" s="34" t="s">
        <v>1008</v>
      </c>
      <c r="AK29" s="34" t="s">
        <v>1433</v>
      </c>
      <c r="AL29" s="34" t="s">
        <v>1008</v>
      </c>
      <c r="AM29" s="34" t="s">
        <v>1372</v>
      </c>
      <c r="AN29" s="35" t="s">
        <v>1373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1378</v>
      </c>
      <c r="E30" s="34"/>
      <c r="F30" s="34" t="s">
        <v>1434</v>
      </c>
      <c r="G30" s="34" t="s">
        <v>1277</v>
      </c>
      <c r="H30" s="34" t="s">
        <v>1435</v>
      </c>
      <c r="I30" s="34" t="s">
        <v>1436</v>
      </c>
      <c r="J30" s="34"/>
      <c r="K30" s="34"/>
      <c r="L30" s="34" t="s">
        <v>1437</v>
      </c>
      <c r="M30" s="34" t="s">
        <v>874</v>
      </c>
      <c r="N30" s="34" t="s">
        <v>880</v>
      </c>
      <c r="O30" s="34" t="s">
        <v>946</v>
      </c>
      <c r="P30" s="34" t="s">
        <v>1438</v>
      </c>
      <c r="Q30" s="34" t="s">
        <v>856</v>
      </c>
      <c r="R30" s="34"/>
      <c r="S30" s="34" t="s">
        <v>1428</v>
      </c>
      <c r="T30" s="34" t="s">
        <v>1439</v>
      </c>
      <c r="U30" s="34" t="s">
        <v>880</v>
      </c>
      <c r="V30" s="34" t="s">
        <v>1439</v>
      </c>
      <c r="W30" s="34" t="s">
        <v>880</v>
      </c>
      <c r="X30" s="34" t="s">
        <v>1439</v>
      </c>
      <c r="Y30" s="34" t="s">
        <v>880</v>
      </c>
      <c r="Z30" s="34" t="s">
        <v>1439</v>
      </c>
      <c r="AA30" s="34" t="s">
        <v>880</v>
      </c>
      <c r="AB30" s="34"/>
      <c r="AC30" s="34"/>
      <c r="AD30" s="34"/>
      <c r="AE30" s="34" t="s">
        <v>1440</v>
      </c>
      <c r="AF30" s="34"/>
      <c r="AG30" s="34"/>
      <c r="AH30" s="34"/>
      <c r="AI30" s="34" t="s">
        <v>1195</v>
      </c>
      <c r="AJ30" s="34" t="s">
        <v>1441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1442</v>
      </c>
      <c r="E31" s="34"/>
      <c r="F31" s="34"/>
      <c r="G31" s="34"/>
      <c r="H31" s="34"/>
      <c r="I31" s="34"/>
      <c r="J31" s="34"/>
      <c r="K31" s="34"/>
      <c r="L31" s="34" t="s">
        <v>1443</v>
      </c>
      <c r="M31" s="34" t="s">
        <v>1444</v>
      </c>
      <c r="N31" s="34" t="s">
        <v>923</v>
      </c>
      <c r="O31" s="34" t="s">
        <v>1445</v>
      </c>
      <c r="P31" s="34" t="s">
        <v>912</v>
      </c>
      <c r="Q31" s="34" t="s">
        <v>1446</v>
      </c>
      <c r="R31" s="34"/>
      <c r="S31" s="34" t="s">
        <v>856</v>
      </c>
      <c r="T31" s="34"/>
      <c r="U31" s="34" t="s">
        <v>1447</v>
      </c>
      <c r="V31" s="34"/>
      <c r="W31" s="34" t="s">
        <v>1447</v>
      </c>
      <c r="X31" s="34"/>
      <c r="Y31" s="34" t="s">
        <v>1447</v>
      </c>
      <c r="Z31" s="34"/>
      <c r="AA31" s="34" t="s">
        <v>1447</v>
      </c>
      <c r="AB31" s="34"/>
      <c r="AC31" s="34"/>
      <c r="AD31" s="34"/>
      <c r="AE31" s="34" t="s">
        <v>1448</v>
      </c>
      <c r="AF31" s="34"/>
      <c r="AG31" s="34"/>
      <c r="AH31" s="34"/>
      <c r="AI31" s="34" t="s">
        <v>1449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1450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1451</v>
      </c>
      <c r="R32" s="34"/>
      <c r="S32" s="34" t="s">
        <v>1446</v>
      </c>
      <c r="T32" s="34"/>
      <c r="U32" s="34" t="s">
        <v>1452</v>
      </c>
      <c r="V32" s="34"/>
      <c r="W32" s="34" t="s">
        <v>1452</v>
      </c>
      <c r="X32" s="34"/>
      <c r="Y32" s="34" t="s">
        <v>1452</v>
      </c>
      <c r="Z32" s="34"/>
      <c r="AA32" s="34" t="s">
        <v>1452</v>
      </c>
      <c r="AB32" s="34"/>
      <c r="AC32" s="34"/>
      <c r="AD32" s="34"/>
      <c r="AE32" s="34"/>
      <c r="AF32" s="34"/>
      <c r="AG32" s="34"/>
      <c r="AH32" s="34"/>
      <c r="AI32" s="34" t="s">
        <v>1443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1453</v>
      </c>
      <c r="E33" s="34"/>
      <c r="F33" s="34"/>
      <c r="G33" s="34"/>
      <c r="H33" s="34"/>
      <c r="I33" s="34"/>
      <c r="J33" s="34"/>
      <c r="K33" s="34"/>
      <c r="L33" s="34" t="s">
        <v>1454</v>
      </c>
      <c r="M33" s="34"/>
      <c r="N33" s="34"/>
      <c r="O33" s="34"/>
      <c r="P33" s="34"/>
      <c r="Q33" s="34" t="s">
        <v>925</v>
      </c>
      <c r="R33" s="34"/>
      <c r="S33" s="34" t="s">
        <v>1451</v>
      </c>
      <c r="T33" s="34"/>
      <c r="U33" s="34" t="s">
        <v>1455</v>
      </c>
      <c r="V33" s="34"/>
      <c r="W33" s="34" t="s">
        <v>1455</v>
      </c>
      <c r="X33" s="34"/>
      <c r="Y33" s="34" t="s">
        <v>1455</v>
      </c>
      <c r="Z33" s="34"/>
      <c r="AA33" s="34" t="s">
        <v>1455</v>
      </c>
      <c r="AB33" s="34"/>
      <c r="AC33" s="34"/>
      <c r="AD33" s="34"/>
      <c r="AE33" s="34"/>
      <c r="AF33" s="34"/>
      <c r="AG33" s="34"/>
      <c r="AH33" s="34"/>
      <c r="AI33" s="34" t="s">
        <v>1454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1456</v>
      </c>
      <c r="M34" s="34"/>
      <c r="N34" s="34"/>
      <c r="O34" s="34"/>
      <c r="P34" s="34"/>
      <c r="Q34" s="34" t="s">
        <v>1457</v>
      </c>
      <c r="R34" s="34"/>
      <c r="S34" s="34" t="s">
        <v>925</v>
      </c>
      <c r="T34" s="34"/>
      <c r="U34" s="34" t="s">
        <v>1458</v>
      </c>
      <c r="V34" s="34"/>
      <c r="W34" s="34" t="s">
        <v>1458</v>
      </c>
      <c r="X34" s="34"/>
      <c r="Y34" s="34" t="s">
        <v>1458</v>
      </c>
      <c r="Z34" s="34"/>
      <c r="AA34" s="34" t="s">
        <v>1458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1459</v>
      </c>
      <c r="M35" s="34"/>
      <c r="N35" s="34"/>
      <c r="O35" s="34"/>
      <c r="P35" s="34"/>
      <c r="Q35" s="34" t="s">
        <v>1460</v>
      </c>
      <c r="R35" s="34"/>
      <c r="S35" s="34" t="s">
        <v>1457</v>
      </c>
      <c r="T35" s="34"/>
      <c r="U35" s="34" t="s">
        <v>1461</v>
      </c>
      <c r="V35" s="34"/>
      <c r="W35" s="34" t="s">
        <v>1461</v>
      </c>
      <c r="X35" s="34"/>
      <c r="Y35" s="34" t="s">
        <v>1461</v>
      </c>
      <c r="Z35" s="34"/>
      <c r="AA35" s="34" t="s">
        <v>1461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1460</v>
      </c>
      <c r="T36" s="34"/>
      <c r="U36" s="34" t="s">
        <v>1462</v>
      </c>
      <c r="V36" s="34"/>
      <c r="W36" s="34" t="s">
        <v>1462</v>
      </c>
      <c r="X36" s="34"/>
      <c r="Y36" s="34" t="s">
        <v>1462</v>
      </c>
      <c r="Z36" s="34"/>
      <c r="AA36" s="34" t="s">
        <v>1462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1463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1464</v>
      </c>
      <c r="R38" s="34"/>
      <c r="S38" s="34" t="s">
        <v>1463</v>
      </c>
      <c r="T38" s="34"/>
      <c r="U38" s="34" t="s">
        <v>1465</v>
      </c>
      <c r="V38" s="34"/>
      <c r="W38" s="34" t="s">
        <v>1465</v>
      </c>
      <c r="X38" s="34"/>
      <c r="Y38" s="34" t="s">
        <v>1465</v>
      </c>
      <c r="Z38" s="34"/>
      <c r="AA38" s="34" t="s">
        <v>1465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1466</v>
      </c>
      <c r="R39" s="37"/>
      <c r="S39" s="37" t="s">
        <v>1464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1467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2026-03-13T12:24:15Z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