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59" documentId="8_{B6337239-1A00-434D-AAD0-422EA1FEB5AE}" xr6:coauthVersionLast="47" xr6:coauthVersionMax="47" xr10:uidLastSave="{FA871436-6920-4174-B1AC-FFDC5808A31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2" i="1" l="1" a="1"/>
  <c r="N142" i="1"/>
  <c r="M142" i="1" a="1"/>
  <c r="M142" i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S142" i="1" a="1"/>
  <c r="S142" i="1"/>
  <c r="R142" i="1"/>
  <c r="AN142" i="1"/>
  <c r="AM142" i="1"/>
  <c r="G142" i="1"/>
  <c r="C142" i="1"/>
  <c r="A142" i="1"/>
  <c r="N145" i="1" a="1"/>
  <c r="N145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S140" i="1" a="1"/>
  <c r="S140" i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U147" i="1"/>
  <c r="T147" i="1" a="1"/>
  <c r="T147" i="1"/>
  <c r="S147" i="1" a="1"/>
  <c r="S147" i="1"/>
  <c r="R147" i="1"/>
  <c r="N147" i="1" a="1"/>
  <c r="N147" i="1"/>
  <c r="AN147" i="1" s="1"/>
  <c r="M147" i="1" a="1"/>
  <c r="M147" i="1"/>
  <c r="AM147" i="1" s="1"/>
  <c r="G147" i="1"/>
  <c r="C147" i="1"/>
  <c r="A147" i="1"/>
  <c r="A136" i="1"/>
  <c r="C136" i="1"/>
  <c r="G136" i="1"/>
  <c r="R136" i="1"/>
  <c r="S136" i="1" a="1"/>
  <c r="S136" i="1"/>
  <c r="T136" i="1" a="1"/>
  <c r="T136" i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R144" i="1"/>
  <c r="S144" i="1" a="1"/>
  <c r="S144" i="1"/>
  <c r="T144" i="1" a="1"/>
  <c r="T144" i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T139" i="1" a="1"/>
  <c r="T139" i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M135" i="1" a="1"/>
  <c r="M135" i="1"/>
  <c r="M134" i="1" a="1"/>
  <c r="M134" i="1"/>
  <c r="M133" i="1" a="1"/>
  <c r="M133" i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C127" i="1"/>
  <c r="C128" i="1"/>
  <c r="C129" i="1"/>
  <c r="N127" i="1" a="1"/>
  <c r="N127" i="1" s="1"/>
  <c r="M127" i="1" a="1"/>
  <c r="M127" i="1" s="1"/>
  <c r="H126" i="1" a="1"/>
  <c r="H126" i="1" s="1"/>
  <c r="H124" i="1" a="1"/>
  <c r="H124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3" i="1" a="1"/>
  <c r="T113" i="1"/>
  <c r="E126" i="16" s="1"/>
  <c r="S113" i="1" a="1"/>
  <c r="S113" i="1"/>
  <c r="D126" i="16" s="1"/>
  <c r="K134" i="16"/>
  <c r="L134" i="16"/>
  <c r="D134" i="16"/>
  <c r="E134" i="16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L135" i="16"/>
  <c r="K135" i="16"/>
  <c r="M119" i="1" a="1"/>
  <c r="M119" i="1"/>
  <c r="K132" i="16" s="1"/>
  <c r="K136" i="16"/>
  <c r="K137" i="16"/>
  <c r="N119" i="1" a="1"/>
  <c r="N119" i="1"/>
  <c r="L132" i="16" s="1"/>
  <c r="L136" i="16"/>
  <c r="L137" i="16"/>
  <c r="L138" i="16"/>
  <c r="L139" i="16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AJ96" i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21" i="1"/>
  <c r="G121" i="1"/>
  <c r="M121" i="1" a="1"/>
  <c r="M121" i="1" s="1"/>
  <c r="K139" i="16" s="1"/>
  <c r="R121" i="1"/>
  <c r="R139" i="16" s="1"/>
  <c r="S121" i="1" a="1"/>
  <c r="S121" i="1" s="1"/>
  <c r="D139" i="16" s="1"/>
  <c r="T121" i="1" a="1"/>
  <c r="T121" i="1" s="1"/>
  <c r="E139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0" i="16" s="1"/>
  <c r="N122" i="1" a="1"/>
  <c r="N122" i="1" s="1"/>
  <c r="L140" i="16" s="1"/>
  <c r="R122" i="1"/>
  <c r="R140" i="16" s="1"/>
  <c r="S122" i="1" a="1"/>
  <c r="S122" i="1" s="1"/>
  <c r="D140" i="16" s="1"/>
  <c r="T122" i="1" a="1"/>
  <c r="T122" i="1" s="1"/>
  <c r="E140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K141" i="16"/>
  <c r="L141" i="16"/>
  <c r="R123" i="1"/>
  <c r="R141" i="16" s="1"/>
  <c r="S123" i="1" a="1"/>
  <c r="S123" i="1" s="1"/>
  <c r="D141" i="16" s="1"/>
  <c r="T123" i="1" a="1"/>
  <c r="T123" i="1" s="1"/>
  <c r="E141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42" i="16" s="1"/>
  <c r="N124" i="1" a="1"/>
  <c r="N124" i="1" s="1"/>
  <c r="L142" i="16" s="1"/>
  <c r="R124" i="1"/>
  <c r="R142" i="16" s="1"/>
  <c r="S124" i="1" a="1"/>
  <c r="S124" i="1" s="1"/>
  <c r="D142" i="16" s="1"/>
  <c r="T124" i="1" a="1"/>
  <c r="T124" i="1" s="1"/>
  <c r="E142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5" i="1"/>
  <c r="G125" i="1"/>
  <c r="M125" i="1" a="1"/>
  <c r="M125" i="1" s="1"/>
  <c r="N125" i="1" a="1"/>
  <c r="N125" i="1" s="1"/>
  <c r="L154" i="16" s="1"/>
  <c r="R125" i="1"/>
  <c r="R154" i="16" s="1"/>
  <c r="S125" i="1" a="1"/>
  <c r="S125" i="1" s="1"/>
  <c r="D154" i="16" s="1"/>
  <c r="T125" i="1" a="1"/>
  <c r="T125" i="1" s="1"/>
  <c r="E154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5" i="16" s="1"/>
  <c r="R126" i="1"/>
  <c r="R155" i="16" s="1"/>
  <c r="S126" i="1" a="1"/>
  <c r="S126" i="1" s="1"/>
  <c r="D155" i="16" s="1"/>
  <c r="T126" i="1" a="1"/>
  <c r="T126" i="1" s="1"/>
  <c r="E155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L156" i="16"/>
  <c r="R127" i="1"/>
  <c r="R156" i="16" s="1"/>
  <c r="S127" i="1" a="1"/>
  <c r="S127" i="1" s="1"/>
  <c r="D156" i="16" s="1"/>
  <c r="T127" i="1" a="1"/>
  <c r="T127" i="1" s="1"/>
  <c r="E156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N128" i="1" a="1"/>
  <c r="N128" i="1" s="1"/>
  <c r="L157" i="16" s="1"/>
  <c r="R128" i="1"/>
  <c r="S128" i="1" a="1"/>
  <c r="S128" i="1" s="1"/>
  <c r="D157" i="16" s="1"/>
  <c r="T128" i="1" a="1"/>
  <c r="T128" i="1" s="1"/>
  <c r="E157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N129" i="1" a="1"/>
  <c r="N129" i="1" s="1"/>
  <c r="L158" i="16" s="1"/>
  <c r="R129" i="1"/>
  <c r="R158" i="16" s="1"/>
  <c r="S129" i="1" a="1"/>
  <c r="S129" i="1" s="1"/>
  <c r="D158" i="16" s="1"/>
  <c r="T129" i="1" a="1"/>
  <c r="T129" i="1" s="1"/>
  <c r="E158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L159" i="16"/>
  <c r="R130" i="1"/>
  <c r="R159" i="16" s="1"/>
  <c r="S130" i="1" a="1"/>
  <c r="S130" i="1" s="1"/>
  <c r="D159" i="16" s="1"/>
  <c r="T130" i="1" a="1"/>
  <c r="T130" i="1" s="1"/>
  <c r="E159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60" i="16" s="1"/>
  <c r="N131" i="1" a="1"/>
  <c r="N131" i="1" s="1"/>
  <c r="L160" i="16" s="1"/>
  <c r="R131" i="1"/>
  <c r="S131" i="1" a="1"/>
  <c r="S131" i="1" s="1"/>
  <c r="D160" i="16" s="1"/>
  <c r="T131" i="1" a="1"/>
  <c r="T131" i="1" s="1"/>
  <c r="E160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61" i="16" s="1"/>
  <c r="N132" i="1" a="1"/>
  <c r="N132" i="1" s="1"/>
  <c r="L161" i="16" s="1"/>
  <c r="R132" i="1"/>
  <c r="S132" i="1" a="1"/>
  <c r="S132" i="1" s="1"/>
  <c r="D161" i="16" s="1"/>
  <c r="T132" i="1" a="1"/>
  <c r="T132" i="1" s="1"/>
  <c r="E161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K162" i="16"/>
  <c r="L162" i="16"/>
  <c r="R133" i="1"/>
  <c r="R162" i="16" s="1"/>
  <c r="S133" i="1" a="1"/>
  <c r="S133" i="1" s="1"/>
  <c r="D162" i="16" s="1"/>
  <c r="T133" i="1" a="1"/>
  <c r="T133" i="1" s="1"/>
  <c r="E162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K163" i="16"/>
  <c r="L163" i="16"/>
  <c r="R134" i="1"/>
  <c r="R163" i="16" s="1"/>
  <c r="S134" i="1" a="1"/>
  <c r="S134" i="1" s="1"/>
  <c r="D163" i="16" s="1"/>
  <c r="T134" i="1" a="1"/>
  <c r="T134" i="1" s="1"/>
  <c r="E163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K164" i="16"/>
  <c r="L164" i="16"/>
  <c r="R135" i="1"/>
  <c r="R164" i="16" s="1"/>
  <c r="S135" i="1" a="1"/>
  <c r="S135" i="1" s="1"/>
  <c r="D164" i="16" s="1"/>
  <c r="T135" i="1" a="1"/>
  <c r="T135" i="1" s="1"/>
  <c r="E164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5" i="16" s="1"/>
  <c r="N137" i="1" a="1"/>
  <c r="N137" i="1" s="1"/>
  <c r="L165" i="16" s="1"/>
  <c r="R137" i="1"/>
  <c r="R165" i="16" s="1"/>
  <c r="S137" i="1" a="1"/>
  <c r="S137" i="1" s="1"/>
  <c r="D165" i="16" s="1"/>
  <c r="T137" i="1" a="1"/>
  <c r="T137" i="1" s="1"/>
  <c r="E165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6" i="16" s="1"/>
  <c r="L166" i="16"/>
  <c r="R138" i="1"/>
  <c r="R166" i="16" s="1"/>
  <c r="S138" i="1" a="1"/>
  <c r="S138" i="1" s="1"/>
  <c r="D166" i="16" s="1"/>
  <c r="T138" i="1" a="1"/>
  <c r="T138" i="1" s="1"/>
  <c r="E166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67" i="16" s="1"/>
  <c r="N141" i="1" a="1"/>
  <c r="N141" i="1" s="1"/>
  <c r="L167" i="16" s="1"/>
  <c r="R141" i="1"/>
  <c r="R167" i="16" s="1"/>
  <c r="S141" i="1" a="1"/>
  <c r="S141" i="1" s="1"/>
  <c r="D167" i="16" s="1"/>
  <c r="T141" i="1" a="1"/>
  <c r="T141" i="1" s="1"/>
  <c r="E167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68" i="16" s="1"/>
  <c r="N143" i="1" a="1"/>
  <c r="N143" i="1" s="1"/>
  <c r="L168" i="16" s="1"/>
  <c r="R143" i="1"/>
  <c r="R168" i="16" s="1"/>
  <c r="S143" i="1" a="1"/>
  <c r="S143" i="1" s="1"/>
  <c r="D168" i="16" s="1"/>
  <c r="T143" i="1" a="1"/>
  <c r="T143" i="1" s="1"/>
  <c r="E168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69" i="16" s="1"/>
  <c r="L169" i="16"/>
  <c r="R145" i="1"/>
  <c r="R169" i="16" s="1"/>
  <c r="S145" i="1" a="1"/>
  <c r="S145" i="1" s="1"/>
  <c r="D169" i="16" s="1"/>
  <c r="T145" i="1" a="1"/>
  <c r="T145" i="1" s="1"/>
  <c r="E169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0" i="16" s="1"/>
  <c r="N146" i="1" a="1"/>
  <c r="N146" i="1" s="1"/>
  <c r="L170" i="16" s="1"/>
  <c r="R146" i="1"/>
  <c r="R170" i="16" s="1"/>
  <c r="S146" i="1" a="1"/>
  <c r="S146" i="1" s="1"/>
  <c r="D170" i="16" s="1"/>
  <c r="T146" i="1" a="1"/>
  <c r="T146" i="1" s="1"/>
  <c r="E170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71" i="16" s="1"/>
  <c r="L171" i="16"/>
  <c r="R148" i="1"/>
  <c r="R171" i="16" s="1"/>
  <c r="S148" i="1" a="1"/>
  <c r="S148" i="1" s="1"/>
  <c r="D171" i="16" s="1"/>
  <c r="T148" i="1" a="1"/>
  <c r="T148" i="1" s="1"/>
  <c r="E17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R172" i="16" s="1"/>
  <c r="S149" i="1" a="1"/>
  <c r="S149" i="1" s="1"/>
  <c r="D172" i="16" s="1"/>
  <c r="T149" i="1" a="1"/>
  <c r="T149" i="1" s="1"/>
  <c r="E17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R173" i="16" s="1"/>
  <c r="S150" i="1" a="1"/>
  <c r="S150" i="1" s="1"/>
  <c r="D173" i="16" s="1"/>
  <c r="T150" i="1" a="1"/>
  <c r="T150" i="1" s="1"/>
  <c r="E17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K174" i="16"/>
  <c r="L174" i="16"/>
  <c r="R151" i="1"/>
  <c r="R174" i="16" s="1"/>
  <c r="S151" i="1" a="1"/>
  <c r="S151" i="1" s="1"/>
  <c r="D174" i="16" s="1"/>
  <c r="T151" i="1" a="1"/>
  <c r="T151" i="1" s="1"/>
  <c r="E17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42" i="1" l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AJ150" i="1"/>
  <c r="BE39" i="1"/>
  <c r="BD39" i="1" a="1"/>
  <c r="BD39" i="1" s="1"/>
  <c r="BB91" i="1"/>
  <c r="AJ91" i="1"/>
  <c r="BE91" i="1"/>
  <c r="BD91" i="1" a="1"/>
  <c r="BD91" i="1" s="1"/>
  <c r="BB147" i="1"/>
  <c r="AJ147" i="1"/>
  <c r="BE147" i="1"/>
  <c r="BD147" i="1" a="1"/>
  <c r="BD147" i="1" s="1"/>
  <c r="AJ151" i="1"/>
  <c r="L50" i="16"/>
  <c r="AN54" i="1"/>
  <c r="L46" i="16"/>
  <c r="AN50" i="1"/>
  <c r="K56" i="16"/>
  <c r="AM59" i="1"/>
  <c r="N56" i="11" s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N71" i="11" s="1"/>
  <c r="BD70" i="1" a="1"/>
  <c r="BD70" i="1" s="1"/>
  <c r="AJ146" i="1"/>
  <c r="AJ143" i="1"/>
  <c r="AJ138" i="1"/>
  <c r="AJ137" i="1"/>
  <c r="AJ135" i="1"/>
  <c r="AJ133" i="1"/>
  <c r="K80" i="16"/>
  <c r="AM81" i="1"/>
  <c r="L80" i="11" s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L74" i="11" s="1"/>
  <c r="K68" i="16"/>
  <c r="AM68" i="1"/>
  <c r="L68" i="11" s="1"/>
  <c r="L77" i="16"/>
  <c r="AN78" i="1"/>
  <c r="K75" i="16"/>
  <c r="AM75" i="1"/>
  <c r="L75" i="11" s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K159" i="16"/>
  <c r="AM129" i="1"/>
  <c r="K158" i="16"/>
  <c r="AM128" i="1"/>
  <c r="L157" i="11" s="1"/>
  <c r="K157" i="16"/>
  <c r="AM127" i="1"/>
  <c r="N156" i="11" s="1"/>
  <c r="K156" i="16"/>
  <c r="AM126" i="1"/>
  <c r="K155" i="16"/>
  <c r="AM125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4" i="1"/>
  <c r="L142" i="11" s="1"/>
  <c r="AM123" i="1"/>
  <c r="L141" i="11" s="1"/>
  <c r="AM122" i="1"/>
  <c r="L140" i="11" s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L86" i="11" s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N75" i="11"/>
  <c r="D75" i="11"/>
  <c r="C75" i="11"/>
  <c r="G75" i="11"/>
  <c r="F71" i="13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6" i="11" l="1"/>
  <c r="N159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<sst xmlns="http://schemas.openxmlformats.org/spreadsheetml/2006/main" count="5527" uniqueCount="1546">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</sst>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90" zoomScale="85" zoomScaleNormal="85" workbookViewId="0">
      <selection activeCell="C207" sqref="C207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M1" activePane="topRight" state="frozen"/>
      <selection pane="topRight" activeCell="F140" sqref="F1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1136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1137</v>
      </c>
      <c r="BI1" s="230"/>
      <c r="BJ1" s="230"/>
      <c r="BK1" s="230"/>
      <c r="BL1" s="43"/>
      <c r="BM1" s="228" t="s">
        <v>1138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29" t="s">
        <v>1139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1142</v>
      </c>
      <c r="AT2" s="231"/>
      <c r="AU2" s="231"/>
      <c r="AV2" s="231"/>
      <c r="AW2" s="231"/>
      <c r="AX2" s="231"/>
      <c r="AY2" s="231"/>
      <c r="AZ2" s="4"/>
      <c r="BA2" s="227" t="s">
        <v>1143</v>
      </c>
      <c r="BB2" s="227"/>
      <c r="BC2" s="229" t="s">
        <v>1140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7" t="s">
        <v>1144</v>
      </c>
      <c r="AJ3" s="227"/>
      <c r="AK3" s="227" t="s">
        <v>1145</v>
      </c>
      <c r="AL3" s="227"/>
      <c r="AM3" s="227"/>
      <c r="AN3" s="227"/>
      <c r="AO3" s="227"/>
      <c r="AP3" s="227"/>
      <c r="AQ3" s="227"/>
      <c r="AR3" s="160"/>
      <c r="AS3" s="232" t="s">
        <v>1151</v>
      </c>
      <c r="AT3" s="232"/>
      <c r="AU3" s="232" t="s">
        <v>1152</v>
      </c>
      <c r="AV3" s="232"/>
      <c r="AW3" s="232" t="s">
        <v>1153</v>
      </c>
      <c r="AX3" s="232"/>
      <c r="AY3" s="57" t="s">
        <v>1154</v>
      </c>
      <c r="AZ3" s="57"/>
      <c r="BA3" s="227"/>
      <c r="BB3" s="227"/>
      <c r="BC3" s="227" t="s">
        <v>1147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1155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/>
      <c r="P91" s="135"/>
      <c r="Q91" s="71"/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/>
      <c r="AS91" s="208"/>
      <c r="AT91" s="208"/>
      <c r="AU91" s="208"/>
      <c r="AV91" s="208"/>
      <c r="AW91" s="208"/>
      <c r="AX91" s="32"/>
      <c r="AY91" s="184">
        <f>IF(D91="","*",IFERROR(IF(ISODD(COUNT(AS91:AX91)),"ERRO",SUM((AT91-AS91),(AV91-AU91),(AX91-AW91))),"ERRO"))</f>
        <v>0</v>
      </c>
      <c r="AZ91" s="11"/>
      <c r="BA91" s="250"/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/>
      <c r="BI91" s="14"/>
      <c r="BJ91" s="209"/>
      <c r="BK91" s="14"/>
      <c r="BL91" s="13"/>
      <c r="BM91" s="12"/>
      <c r="BN91" s="12"/>
      <c r="BO91" s="12"/>
      <c r="BP91" s="14"/>
      <c r="BQ91" s="10" t="e">
        <f>IF(AND(BR91&lt;1,BS91&lt;1),"Produção e Intervalo",IF(BR91&lt;1,"Intervalo",IF(BS91&lt;1,"Produção","Aderente")))</f>
        <v>#DIV/0!</v>
      </c>
      <c r="BR91" s="15" t="e">
        <f>IF(OR(B91="",F91=""),"*",AY91/P91)</f>
        <v>#DIV/0!</v>
      </c>
      <c r="BS91" s="15" t="e">
        <f>IF(OR(B91="",F91=""),"*",BA91/Q91)</f>
        <v>#DIV/0!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1415</v>
      </c>
      <c r="BK92" s="14" t="s">
        <v>1415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1416</v>
      </c>
      <c r="BK93" s="14" t="s">
        <v>1417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1419</v>
      </c>
      <c r="W94" s="135" t="s">
        <v>1420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1421</v>
      </c>
      <c r="BK94" s="14" t="s">
        <v>1422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1423</v>
      </c>
      <c r="W95" s="135" t="s">
        <v>1424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1425</v>
      </c>
      <c r="BK95" s="14" t="s">
        <v>1426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1427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1428</v>
      </c>
      <c r="BK96" s="14" t="s">
        <v>1428</v>
      </c>
      <c r="BL96" s="13"/>
      <c r="BM96" s="12" t="s">
        <v>395</v>
      </c>
      <c r="BN96" s="12" t="s">
        <v>416</v>
      </c>
      <c r="BO96" s="130" t="s">
        <v>528</v>
      </c>
      <c r="BP96" s="14" t="s">
        <v>1429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1430</v>
      </c>
      <c r="BK97" s="14" t="s">
        <v>1431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1432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1434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1435</v>
      </c>
      <c r="BK102" s="14" t="s">
        <v>1436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1437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1438</v>
      </c>
      <c r="BK103" s="14" t="s">
        <v>1438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1439</v>
      </c>
      <c r="BK104" s="14" t="s">
        <v>1439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1440</v>
      </c>
      <c r="BK105" s="14" t="s">
        <v>1440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1441</v>
      </c>
      <c r="BK106" s="14" t="s">
        <v>1441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1424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1443</v>
      </c>
      <c r="BK107" s="14" t="s">
        <v>1443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1419</v>
      </c>
      <c r="W108" s="135" t="s">
        <v>1444</v>
      </c>
      <c r="X108" s="152" t="s">
        <v>379</v>
      </c>
      <c r="Y108" s="129" t="s">
        <v>382</v>
      </c>
      <c r="Z108" s="129"/>
      <c r="AA108" s="71" t="s">
        <v>1445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1446</v>
      </c>
      <c r="BK108" s="14" t="s">
        <v>1446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1447</v>
      </c>
      <c r="BK109" s="14" t="s">
        <v>1447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1427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1448</v>
      </c>
      <c r="BK110" s="14" t="s">
        <v>1448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1449</v>
      </c>
      <c r="BK112" s="14" t="s">
        <v>1449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1450</v>
      </c>
      <c r="N113" s="149" t="s">
        <v>1451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1424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1452</v>
      </c>
      <c r="BK113" s="14" t="s">
        <v>1452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1453</v>
      </c>
      <c r="BK114" s="14" t="s">
        <v>1454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1455</v>
      </c>
      <c r="BK115" s="14" t="s">
        <v>1455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1423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1456</v>
      </c>
      <c r="BK116" s="14" t="s">
        <v>1456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1458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1459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1460</v>
      </c>
      <c r="BK122" s="14" t="s">
        <v>1460</v>
      </c>
      <c r="BL122" s="13"/>
      <c r="BM122" s="12"/>
      <c r="BN122" s="12"/>
      <c r="BO122" s="130"/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/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1461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1462</v>
      </c>
      <c r="N123" s="149" t="s">
        <v>1463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1424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/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1</v>
      </c>
      <c r="BI123" s="14"/>
      <c r="BJ123" s="14" t="s">
        <v>1464</v>
      </c>
      <c r="BK123" s="14" t="s">
        <v>1464</v>
      </c>
      <c r="BL123" s="13"/>
      <c r="BM123" s="12"/>
      <c r="BN123" s="12"/>
      <c r="BO123" s="130"/>
      <c r="BP123" s="14"/>
      <c r="BQ123" s="10" t="str">
        <f t="shared" si="15"/>
        <v>Produção</v>
      </c>
      <c r="BR123" s="15">
        <f t="shared" si="16"/>
        <v>1.0000000000000004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1465</v>
      </c>
      <c r="BK124" s="14" t="s">
        <v>1466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1467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 t="s">
        <v>1468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1470</v>
      </c>
      <c r="BK126" s="14" t="s">
        <v>1470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1419</v>
      </c>
      <c r="W127" s="135" t="s">
        <v>1471</v>
      </c>
      <c r="X127" s="152" t="s">
        <v>374</v>
      </c>
      <c r="Y127" s="129" t="s">
        <v>373</v>
      </c>
      <c r="Z127" s="129"/>
      <c r="AA127" s="71" t="s">
        <v>1472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/>
      <c r="BI127" s="14"/>
      <c r="BJ127" s="14" t="s">
        <v>1393</v>
      </c>
      <c r="BK127" s="14" t="s">
        <v>1473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/>
      <c r="BI129" s="14"/>
      <c r="BJ129" s="14" t="s">
        <v>1474</v>
      </c>
      <c r="BK129" s="14" t="s">
        <v>1474</v>
      </c>
      <c r="BL129" s="13"/>
      <c r="BM129" s="12"/>
      <c r="BN129" s="12"/>
      <c r="BO129" s="130"/>
      <c r="BP129" s="14"/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/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1475</v>
      </c>
      <c r="N130" s="149" t="s">
        <v>1476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1477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1478</v>
      </c>
      <c r="BK130" s="14" t="s">
        <v>1478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1479</v>
      </c>
      <c r="I133" s="135" t="s">
        <v>1479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52" t="s">
        <v>1479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1479</v>
      </c>
      <c r="I134" s="135" t="s">
        <v>1479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1479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1480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1434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1481</v>
      </c>
      <c r="N136" s="212" t="s">
        <v>1482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1424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1483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1484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25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1434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1485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1486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1485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51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1487</v>
      </c>
      <c r="X143" s="152" t="s">
        <v>374</v>
      </c>
      <c r="Y143" s="129"/>
      <c r="Z143" s="129"/>
      <c r="AA143" s="71" t="s">
        <v>1320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135"/>
      <c r="I144" s="135"/>
      <c r="J144" s="151">
        <v>74</v>
      </c>
      <c r="K144" s="151">
        <v>189.87100000000001</v>
      </c>
      <c r="L144" s="71"/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1488</v>
      </c>
      <c r="O144" s="251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1419</v>
      </c>
      <c r="W144" s="206" t="s">
        <v>1409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-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V6646091</v>
      </c>
      <c r="B145" s="133">
        <v>46091</v>
      </c>
      <c r="C145" s="7">
        <f>IF(BS_CONTROLE[[#This Row],[DATA]]="","",WEEKNUM(BS_CONTROLE[[#This Row],[DATA]]))</f>
        <v>11</v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1489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Produção e Intervalo</v>
      </c>
      <c r="BR145" s="15">
        <f t="shared" si="16"/>
        <v>0</v>
      </c>
      <c r="BS145" s="15">
        <f t="shared" si="17"/>
        <v>0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35"/>
      <c r="I146" s="135"/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1419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1419</v>
      </c>
      <c r="W147" s="206" t="s">
        <v>1471</v>
      </c>
      <c r="X147" s="152" t="s">
        <v>379</v>
      </c>
      <c r="Y147" s="129"/>
      <c r="Z147" s="129"/>
      <c r="AA147" s="71">
        <v>2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35"/>
      <c r="I148" s="135"/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1419</v>
      </c>
      <c r="W148" s="135" t="s">
        <v>1409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1491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1432</v>
      </c>
      <c r="W149" s="135" t="s">
        <v>1324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1391</v>
      </c>
      <c r="BJ149" s="14" t="s">
        <v>1391</v>
      </c>
      <c r="BK149" s="14" t="s">
        <v>1391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1492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/>
      <c r="I151" s="135"/>
      <c r="J151" s="151">
        <v>78</v>
      </c>
      <c r="K151" s="151">
        <v>303.10899999999998</v>
      </c>
      <c r="L151" s="71">
        <v>276.38</v>
      </c>
      <c r="M151" s="149" t="s">
        <v>1493</v>
      </c>
      <c r="N151" s="149" t="s">
        <v>1494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1338</v>
      </c>
      <c r="W151" s="206" t="s">
        <v>1484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1495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:BK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8" xr:uid="{0374E4CD-E1C2-4373-A381-0828C9AFF6FF}">
      <formula1>IMPCAUSADOR</formula1>
    </dataValidation>
    <dataValidation type="list" allowBlank="1" showInputMessage="1" showErrorMessage="1" sqref="BN6:BN14 BN16:BN55 BN57:BN74 BN76:BN78 BN80:BN87 BN94:BN96 BN127:BN778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8 BO98:BO12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1496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1497</v>
      </c>
      <c r="E3" s="186" t="s">
        <v>1498</v>
      </c>
      <c r="F3" s="186" t="s">
        <v>1499</v>
      </c>
      <c r="G3" s="186" t="s">
        <v>1500</v>
      </c>
      <c r="H3" s="186" t="s">
        <v>1501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1503</v>
      </c>
      <c r="D13" s="187">
        <v>9049</v>
      </c>
      <c r="E13" s="188">
        <v>46044</v>
      </c>
      <c r="F13" s="190" t="s">
        <v>1504</v>
      </c>
      <c r="G13" s="187" t="s">
        <v>1505</v>
      </c>
      <c r="H13" s="187"/>
    </row>
    <row r="14" spans="3:8">
      <c r="C14" s="187" t="s">
        <v>1503</v>
      </c>
      <c r="D14" s="187">
        <v>9044</v>
      </c>
      <c r="E14" s="188">
        <v>46044</v>
      </c>
      <c r="F14" s="190" t="s">
        <v>1506</v>
      </c>
      <c r="G14" s="187" t="s">
        <v>1507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1508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1508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1509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1510</v>
      </c>
      <c r="C4" s="191" t="s">
        <v>1511</v>
      </c>
      <c r="D4" s="191" t="s">
        <v>1512</v>
      </c>
      <c r="E4" s="191" t="s">
        <v>1513</v>
      </c>
      <c r="F4" s="191" t="s">
        <v>548</v>
      </c>
      <c r="G4" s="191" t="s">
        <v>1514</v>
      </c>
    </row>
    <row r="5" spans="2:7">
      <c r="B5" s="192" t="s">
        <v>1515</v>
      </c>
      <c r="C5" s="192">
        <v>309525</v>
      </c>
      <c r="D5" s="192" t="s">
        <v>1516</v>
      </c>
      <c r="E5" s="192" t="s">
        <v>249</v>
      </c>
      <c r="F5" s="192" t="s">
        <v>1517</v>
      </c>
      <c r="G5" s="193">
        <v>46296</v>
      </c>
    </row>
    <row r="6" spans="2:7">
      <c r="B6" s="192" t="s">
        <v>1518</v>
      </c>
      <c r="C6" s="192">
        <v>257410</v>
      </c>
      <c r="D6" s="192" t="s">
        <v>1519</v>
      </c>
      <c r="E6" s="192" t="s">
        <v>249</v>
      </c>
      <c r="F6" s="192" t="s">
        <v>1517</v>
      </c>
      <c r="G6" s="193"/>
    </row>
    <row r="7" spans="2:7">
      <c r="B7" s="192" t="s">
        <v>1260</v>
      </c>
      <c r="C7" s="192">
        <v>256875</v>
      </c>
      <c r="D7" s="192" t="s">
        <v>1520</v>
      </c>
      <c r="E7" s="192" t="s">
        <v>249</v>
      </c>
      <c r="F7" s="192" t="s">
        <v>1517</v>
      </c>
      <c r="G7" s="193">
        <v>46296</v>
      </c>
    </row>
    <row r="8" spans="2:7">
      <c r="B8" s="192" t="s">
        <v>1521</v>
      </c>
      <c r="C8" s="192">
        <v>257278</v>
      </c>
      <c r="D8" s="192" t="s">
        <v>1522</v>
      </c>
      <c r="E8" s="192" t="s">
        <v>240</v>
      </c>
      <c r="F8" s="192" t="s">
        <v>1523</v>
      </c>
      <c r="G8" s="193">
        <v>46235</v>
      </c>
    </row>
    <row r="9" spans="2:7">
      <c r="B9" s="192" t="s">
        <v>1524</v>
      </c>
      <c r="C9" s="192">
        <v>257033</v>
      </c>
      <c r="D9" s="192" t="s">
        <v>1525</v>
      </c>
      <c r="E9" s="192" t="s">
        <v>240</v>
      </c>
      <c r="F9" s="192" t="s">
        <v>565</v>
      </c>
      <c r="G9" s="192" t="s">
        <v>1526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1224</v>
      </c>
      <c r="Q1" s="240"/>
      <c r="R1" s="88"/>
      <c r="S1" s="88"/>
      <c r="T1" s="89"/>
      <c r="U1" s="241" t="s">
        <v>1527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1528</v>
      </c>
      <c r="B2" s="91" t="s">
        <v>1529</v>
      </c>
      <c r="C2" s="91" t="s">
        <v>7</v>
      </c>
      <c r="D2" s="92" t="s">
        <v>1176</v>
      </c>
      <c r="E2" s="92" t="s">
        <v>548</v>
      </c>
      <c r="F2" s="92" t="s">
        <v>1530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1531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IF(FN_MC!Y121="","*",FN_MC!Y121)</f>
        <v>*</v>
      </c>
      <c r="B139" s="95" t="str">
        <f>IF(FN_MC!X121="","*",FN_MC!X121)</f>
        <v>*</v>
      </c>
      <c r="C139" s="95" t="str">
        <f>IF(FN_MC!Z121="","*",FN_MC!Z121)</f>
        <v>*</v>
      </c>
      <c r="D139" s="96" t="str">
        <f>IF(FN_MC!S121="","*",FN_MC!S121)</f>
        <v>FERRONORTE</v>
      </c>
      <c r="E139" s="96" t="str">
        <f>IF(FN_MC!T121="","*",FN_MC!T121)</f>
        <v>TMI-TCS</v>
      </c>
      <c r="F139" s="96" t="str">
        <f>IF(FN_MC!B121="","*",FN_MC!B121)</f>
        <v>*</v>
      </c>
      <c r="G139" s="96" t="str">
        <f>IF(FN_MC!D121="","*",FN_MC!D121)</f>
        <v>V48</v>
      </c>
      <c r="H139" s="96" t="str">
        <f>IF(FN_MC!F121="","*",FN_MC!F121)</f>
        <v>MECANIZAÇÃO - MANUTENÇÃO</v>
      </c>
      <c r="I139" s="96" t="str">
        <f>IF(FN_MC!H121="","*",FN_MC!H121)</f>
        <v>TVI2</v>
      </c>
      <c r="J139" s="96" t="str">
        <f>IF(FN_MC!I121="","*",FN_MC!I121)</f>
        <v>TVI2</v>
      </c>
      <c r="K139" s="96" t="str">
        <f>IF(FN_MC!M121="","*",FN_MC!M121)</f>
        <v>TVI</v>
      </c>
      <c r="L139" s="196" t="str">
        <f>IF(FN_MC!N121="","*",FN_MC!N121)</f>
        <v>TVI2</v>
      </c>
      <c r="M139" s="97">
        <f>IF(FN_MC!J121="","*",FN_MC!J121)</f>
        <v>74</v>
      </c>
      <c r="N139" s="183">
        <f>IF(FN_MC!K121="","*",FN_MC!K121)</f>
        <v>226</v>
      </c>
      <c r="O139" s="183" t="str">
        <f>IF(FN_MC!L121="","*",FN_MC!L121)</f>
        <v>-</v>
      </c>
      <c r="P139" s="107">
        <f>IF(FN_MC!O121="","*",FN_MC!O121)</f>
        <v>0.33333333333333331</v>
      </c>
      <c r="Q139" s="107">
        <f>IF(FN_MC!P121="","*",FN_MC!P121)</f>
        <v>4.1666666666666664E-2</v>
      </c>
      <c r="R139" s="96" t="str">
        <f>IF(FN_MC!Q121="","*",CONCATENATE(FN_MC!Q121," ",FN_MC!R121))</f>
        <v>1 BINÁRIO</v>
      </c>
      <c r="S139" s="96" t="str">
        <f>IF(FN_MC!V121="","*",FN_MC!V121)</f>
        <v>Augusto/ Efraim</v>
      </c>
      <c r="T139" s="96" t="str">
        <f>IF(FN_MC!W121="","*",FN_MC!W121)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IF(FN_MC!Y122="","*",FN_MC!Y122)</f>
        <v>OPORTUNIDADE</v>
      </c>
      <c r="B140" s="95" t="str">
        <f>IF(FN_MC!X122="","*",FN_MC!X122)</f>
        <v>Oportunidade</v>
      </c>
      <c r="C140" s="95" t="str">
        <f>IF(FN_MC!Z122="","*",FN_MC!Z122)</f>
        <v>*</v>
      </c>
      <c r="D140" s="96" t="str">
        <f>IF(FN_MC!S122="","*",FN_MC!S122)</f>
        <v>FERRONORTE</v>
      </c>
      <c r="E140" s="96" t="str">
        <f>IF(FN_MC!T122="","*",FN_MC!T122)</f>
        <v>TCS-TGR</v>
      </c>
      <c r="F140" s="96">
        <f>IF(FN_MC!B122="","*",FN_MC!B122)</f>
        <v>46090</v>
      </c>
      <c r="G140" s="96" t="str">
        <f>IF(FN_MC!D122="","*",FN_MC!D122)</f>
        <v>W70</v>
      </c>
      <c r="H140" s="96" t="str">
        <f>IF(FN_MC!F122="","*",FN_MC!F122)</f>
        <v>PDM - PEDRA - DESCARGA</v>
      </c>
      <c r="I140" s="96" t="str">
        <f>IF(FN_MC!H122="","*",FN_MC!H122)</f>
        <v>TGR2</v>
      </c>
      <c r="J140" s="96" t="str">
        <f>IF(FN_MC!I122="","*",FN_MC!I122)</f>
        <v>TGR2</v>
      </c>
      <c r="K140" s="96" t="str">
        <f>IF(FN_MC!M122="","*",FN_MC!M122)</f>
        <v>TPC-TVL</v>
      </c>
      <c r="L140" s="196" t="str">
        <f>IF(FN_MC!N122="","*",FN_MC!N122)</f>
        <v>440TVL</v>
      </c>
      <c r="M140" s="97">
        <f>IF(FN_MC!J122="","*",FN_MC!J122)</f>
        <v>74</v>
      </c>
      <c r="N140" s="183">
        <f>IF(FN_MC!K122="","*",FN_MC!K122)</f>
        <v>441</v>
      </c>
      <c r="O140" s="183">
        <f>IF(FN_MC!L122="","*",FN_MC!L122)</f>
        <v>446</v>
      </c>
      <c r="P140" s="107">
        <f>IF(FN_MC!O122="","*",FN_MC!O122)</f>
        <v>0.41666666666666669</v>
      </c>
      <c r="Q140" s="107">
        <f>IF(FN_MC!P122="","*",FN_MC!P122)</f>
        <v>8.3333333333333329E-2</v>
      </c>
      <c r="R140" s="96" t="str">
        <f>IF(FN_MC!Q122="","*",CONCATENATE(FN_MC!Q122," ",FN_MC!R122))</f>
        <v>17 VAGÕES</v>
      </c>
      <c r="S140" s="96" t="str">
        <f>IF(FN_MC!V122="","*",FN_MC!V122)</f>
        <v>Elton</v>
      </c>
      <c r="T140" s="96" t="str">
        <f>IF(FN_MC!W122="","*",FN_MC!W122)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IF(FN_MC!Y123="","*",FN_MC!Y123)</f>
        <v>OPORTUNIDADE</v>
      </c>
      <c r="B141" s="95" t="str">
        <f>IF(FN_MC!X123="","*",FN_MC!X123)</f>
        <v>Oportunidade</v>
      </c>
      <c r="C141" s="95" t="str">
        <f>IF(FN_MC!Z123="","*",FN_MC!Z123)</f>
        <v>*</v>
      </c>
      <c r="D141" s="96" t="str">
        <f>IF(FN_MC!S123="","*",FN_MC!S123)</f>
        <v>FERRONORTE</v>
      </c>
      <c r="E141" s="96" t="str">
        <f>IF(FN_MC!T123="","*",FN_MC!T123)</f>
        <v>TCS-TGR</v>
      </c>
      <c r="F141" s="96">
        <f>IF(FN_MC!B123="","*",FN_MC!B123)</f>
        <v>46090</v>
      </c>
      <c r="G141" s="96" t="str">
        <f>IF(FN_MC!D123="","*",FN_MC!D123)</f>
        <v>V80</v>
      </c>
      <c r="H141" s="96" t="str">
        <f>IF(FN_MC!F123="","*",FN_MC!F123)</f>
        <v>INSPEÇÃO RIV</v>
      </c>
      <c r="I141" s="96" t="str">
        <f>IF(FN_MC!H123="","*",FN_MC!H123)</f>
        <v xml:space="preserve">TOM </v>
      </c>
      <c r="J141" s="96" t="str">
        <f>IF(FN_MC!I123="","*",FN_MC!I123)</f>
        <v>TGR</v>
      </c>
      <c r="K141" s="96" t="str">
        <f>IF(FN_MC!M123="","*",FN_MC!M123)</f>
        <v>TOM-TGR</v>
      </c>
      <c r="L141" s="196" t="str">
        <f>IF(FN_MC!N123="","*",FN_MC!N123)</f>
        <v>TOMTGR</v>
      </c>
      <c r="M141" s="97">
        <f>IF(FN_MC!J123="","*",FN_MC!J123)</f>
        <v>74</v>
      </c>
      <c r="N141" s="183">
        <f>IF(FN_MC!K123="","*",FN_MC!K123)</f>
        <v>404</v>
      </c>
      <c r="O141" s="183" t="str">
        <f>IF(FN_MC!L123="","*",FN_MC!L123)</f>
        <v>-</v>
      </c>
      <c r="P141" s="107">
        <f>IF(FN_MC!O123="","*",FN_MC!O123)</f>
        <v>0.45833333333333331</v>
      </c>
      <c r="Q141" s="107">
        <f>IF(FN_MC!P123="","*",FN_MC!P123)</f>
        <v>4.1666666666666664E-2</v>
      </c>
      <c r="R141" s="96" t="str">
        <f>IF(FN_MC!Q123="","*",CONCATENATE(FN_MC!Q123," ",FN_MC!R123))</f>
        <v>1 BINÁRIO</v>
      </c>
      <c r="S141" s="96" t="str">
        <f>IF(FN_MC!V123="","*",FN_MC!V123)</f>
        <v>Fernanda</v>
      </c>
      <c r="T141" s="96" t="str">
        <f>IF(FN_MC!W123="","*",FN_MC!W123)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IF(FN_MC!Y124="","*",FN_MC!Y124)</f>
        <v>OPORTUNIDADE</v>
      </c>
      <c r="B142" s="95" t="str">
        <f>IF(FN_MC!X124="","*",FN_MC!X124)</f>
        <v>Oportunidade</v>
      </c>
      <c r="C142" s="95" t="str">
        <f>IF(FN_MC!Z124="","*",FN_MC!Z124)</f>
        <v>*</v>
      </c>
      <c r="D142" s="96" t="str">
        <f>IF(FN_MC!S124="","*",FN_MC!S124)</f>
        <v>FERRONORTE</v>
      </c>
      <c r="E142" s="96" t="str">
        <f>IF(FN_MC!T124="","*",FN_MC!T124)</f>
        <v>TCS-TGR</v>
      </c>
      <c r="F142" s="96">
        <f>IF(FN_MC!B124="","*",FN_MC!B124)</f>
        <v>46090</v>
      </c>
      <c r="G142" s="96" t="str">
        <f>IF(FN_MC!D124="","*",FN_MC!D124)</f>
        <v>ELSON (TF-526)</v>
      </c>
      <c r="H142" s="96" t="str">
        <f>IF(FN_MC!F124="","*",FN_MC!F124)</f>
        <v>PDM - SOLDA</v>
      </c>
      <c r="I142" s="96" t="str">
        <f>IF(FN_MC!H124="","*",FN_MC!H124)</f>
        <v>TSE1</v>
      </c>
      <c r="J142" s="96" t="str">
        <f>IF(FN_MC!I124="","*",FN_MC!I124)</f>
        <v>-</v>
      </c>
      <c r="K142" s="96" t="str">
        <f>IF(FN_MC!M124="","*",FN_MC!M124)</f>
        <v>TSE</v>
      </c>
      <c r="L142" s="196" t="str">
        <f>IF(FN_MC!N124="","*",FN_MC!N124)</f>
        <v>TSE1</v>
      </c>
      <c r="M142" s="97">
        <f>IF(FN_MC!J124="","*",FN_MC!J124)</f>
        <v>74</v>
      </c>
      <c r="N142" s="183">
        <f>IF(FN_MC!K124="","*",FN_MC!K124)</f>
        <v>362.11</v>
      </c>
      <c r="O142" s="183" t="str">
        <f>IF(FN_MC!L124="","*",FN_MC!L124)</f>
        <v>-</v>
      </c>
      <c r="P142" s="107">
        <f>IF(FN_MC!O124="","*",FN_MC!O124)</f>
        <v>0.375</v>
      </c>
      <c r="Q142" s="107">
        <f>IF(FN_MC!P124="","*",FN_MC!P124)</f>
        <v>8.3333333333333329E-2</v>
      </c>
      <c r="R142" s="96" t="str">
        <f>IF(FN_MC!Q124="","*",CONCATENATE(FN_MC!Q124," ",FN_MC!R124))</f>
        <v>2 Nº DE SOLDA</v>
      </c>
      <c r="S142" s="96" t="str">
        <f>IF(FN_MC!V124="","*",FN_MC!V124)</f>
        <v>Elson</v>
      </c>
      <c r="T142" s="96" t="str">
        <f>IF(FN_MC!W124="","*",FN_MC!W124)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IF(FN_MC!Y125="","*",FN_MC!Y125)</f>
        <v>OPORTUNIDADE</v>
      </c>
      <c r="B154" s="95" t="str">
        <f>IF(FN_MC!X125="","*",FN_MC!X125)</f>
        <v>Oportunidade</v>
      </c>
      <c r="C154" s="95" t="str">
        <f>IF(FN_MC!Z125="","*",FN_MC!Z125)</f>
        <v>*</v>
      </c>
      <c r="D154" s="96" t="str">
        <f>IF(FN_MC!S125="","*",FN_MC!S125)</f>
        <v>FERRONORTE</v>
      </c>
      <c r="E154" s="96" t="str">
        <f>IF(FN_MC!T125="","*",FN_MC!T125)</f>
        <v>TMI-TCS</v>
      </c>
      <c r="F154" s="96">
        <f>IF(FN_MC!B125="","*",FN_MC!B125)</f>
        <v>46090</v>
      </c>
      <c r="G154" s="96" t="str">
        <f>IF(FN_MC!D125="","*",FN_MC!D125)</f>
        <v>V66</v>
      </c>
      <c r="H154" s="96" t="str">
        <f>IF(FN_MC!F125="","*",FN_MC!F125)</f>
        <v>MODERNIZAÇÃO - REGULAGEM</v>
      </c>
      <c r="I154" s="96" t="str">
        <f>IF(FN_MC!H125="","*",FN_MC!H125)</f>
        <v>TID</v>
      </c>
      <c r="J154" s="96" t="str">
        <f>IF(FN_MC!I125="","*",FN_MC!I125)</f>
        <v>TID</v>
      </c>
      <c r="K154" s="96" t="str">
        <f>IF(FN_MC!M125="","*",FN_MC!M125)</f>
        <v>TMO-TCE</v>
      </c>
      <c r="L154" s="196" t="str">
        <f>IF(FN_MC!N125="","*",FN_MC!N125)</f>
        <v>TMO155</v>
      </c>
      <c r="M154" s="97">
        <f>IF(FN_MC!J125="","*",FN_MC!J125)</f>
        <v>74</v>
      </c>
      <c r="N154" s="183">
        <f>IF(FN_MC!K125="","*",FN_MC!K125)</f>
        <v>150.5</v>
      </c>
      <c r="O154" s="183">
        <f>IF(FN_MC!L125="","*",FN_MC!L125)</f>
        <v>153.5</v>
      </c>
      <c r="P154" s="107">
        <f>IF(FN_MC!O125="","*",FN_MC!O125)</f>
        <v>0.4375</v>
      </c>
      <c r="Q154" s="107">
        <f>IF(FN_MC!P125="","*",FN_MC!P125)</f>
        <v>8.3333333333333329E-2</v>
      </c>
      <c r="R154" s="96" t="str">
        <f>IF(FN_MC!Q125="","*",CONCATENATE(FN_MC!Q125," ",FN_MC!R125))</f>
        <v>600 M</v>
      </c>
      <c r="S154" s="96" t="str">
        <f>IF(FN_MC!V125="","*",FN_MC!V125)</f>
        <v>Augusto/ Efraim</v>
      </c>
      <c r="T154" s="96" t="str">
        <f>IF(FN_MC!W125="","*",FN_MC!W125)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IF(FN_MC!Y126="","*",FN_MC!Y126)</f>
        <v>OPORTUNIDADE</v>
      </c>
      <c r="B155" s="95" t="str">
        <f>IF(FN_MC!X126="","*",FN_MC!X126)</f>
        <v>Oportunidade</v>
      </c>
      <c r="C155" s="95" t="str">
        <f>IF(FN_MC!Z126="","*",FN_MC!Z126)</f>
        <v>*</v>
      </c>
      <c r="D155" s="96" t="str">
        <f>IF(FN_MC!S126="","*",FN_MC!S126)</f>
        <v>FERRONORTE</v>
      </c>
      <c r="E155" s="96" t="str">
        <f>IF(FN_MC!T126="","*",FN_MC!T126)</f>
        <v>TMI-TCS</v>
      </c>
      <c r="F155" s="96">
        <f>IF(FN_MC!B126="","*",FN_MC!B126)</f>
        <v>46090</v>
      </c>
      <c r="G155" s="96" t="str">
        <f>IF(FN_MC!D126="","*",FN_MC!D126)</f>
        <v>BRUNO (TF-525)</v>
      </c>
      <c r="H155" s="96" t="str">
        <f>IF(FN_MC!F126="","*",FN_MC!F126)</f>
        <v>PDM - SOLDA</v>
      </c>
      <c r="I155" s="96" t="str">
        <f>IF(FN_MC!H126="","*",FN_MC!H126)</f>
        <v>TMO1</v>
      </c>
      <c r="J155" s="96" t="str">
        <f>IF(FN_MC!I126="","*",FN_MC!I126)</f>
        <v>-</v>
      </c>
      <c r="K155" s="96" t="str">
        <f>IF(FN_MC!M126="","*",FN_MC!M126)</f>
        <v>TMO</v>
      </c>
      <c r="L155" s="196" t="str">
        <f>IF(FN_MC!N126="","*",FN_MC!N126)</f>
        <v>TMO1</v>
      </c>
      <c r="M155" s="97">
        <f>IF(FN_MC!J126="","*",FN_MC!J126)</f>
        <v>74</v>
      </c>
      <c r="N155" s="183">
        <f>IF(FN_MC!K126="","*",FN_MC!K126)</f>
        <v>143.33000000000001</v>
      </c>
      <c r="O155" s="183" t="str">
        <f>IF(FN_MC!L126="","*",FN_MC!L126)</f>
        <v>-</v>
      </c>
      <c r="P155" s="107">
        <f>IF(FN_MC!O126="","*",FN_MC!O126)</f>
        <v>0.33333333333333331</v>
      </c>
      <c r="Q155" s="107">
        <f>IF(FN_MC!P126="","*",FN_MC!P126)</f>
        <v>8.3333333333333329E-2</v>
      </c>
      <c r="R155" s="96" t="str">
        <f>IF(FN_MC!Q126="","*",CONCATENATE(FN_MC!Q126," ",FN_MC!R126))</f>
        <v>2 Nº DE SOLDA</v>
      </c>
      <c r="S155" s="96" t="str">
        <f>IF(FN_MC!V126="","*",FN_MC!V126)</f>
        <v>Bruno</v>
      </c>
      <c r="T155" s="96" t="str">
        <f>IF(FN_MC!W126="","*",FN_MC!W126)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IF(FN_MC!Y127="","*",FN_MC!Y127)</f>
        <v>SIM</v>
      </c>
      <c r="B156" s="95" t="str">
        <f>IF(FN_MC!X127="","*",FN_MC!X127)</f>
        <v>Contrato</v>
      </c>
      <c r="C156" s="95" t="str">
        <f>IF(FN_MC!Z127="","*",FN_MC!Z127)</f>
        <v>*</v>
      </c>
      <c r="D156" s="96" t="str">
        <f>IF(FN_MC!S127="","*",FN_MC!S127)</f>
        <v>FERRONORTE</v>
      </c>
      <c r="E156" s="96" t="str">
        <f>IF(FN_MC!T127="","*",FN_MC!T127)</f>
        <v>TMI-TCS</v>
      </c>
      <c r="F156" s="96">
        <f>IF(FN_MC!B127="","*",FN_MC!B127)</f>
        <v>46090</v>
      </c>
      <c r="G156" s="96" t="str">
        <f>IF(FN_MC!D127="","*",FN_MC!D127)</f>
        <v>E46</v>
      </c>
      <c r="H156" s="96" t="str">
        <f>IF(FN_MC!F127="","*",FN_MC!F127)</f>
        <v>TRILHEIRO - DESCARGA</v>
      </c>
      <c r="I156" s="96" t="str">
        <f>IF(FN_MC!H127="","*",FN_MC!H127)</f>
        <v>TIN2</v>
      </c>
      <c r="J156" s="96" t="str">
        <f>IF(FN_MC!I127="","*",FN_MC!I127)</f>
        <v>TIN2</v>
      </c>
      <c r="K156" s="96" t="str">
        <f>IF(FN_MC!M127="","*",FN_MC!M127)</f>
        <v>TSP-TIN</v>
      </c>
      <c r="L156" s="196" t="str">
        <f>IF(FN_MC!N127="","*",FN_MC!N127)</f>
        <v>TSPK97</v>
      </c>
      <c r="M156" s="97">
        <f>IF(FN_MC!J127="","*",FN_MC!J127)</f>
        <v>74</v>
      </c>
      <c r="N156" s="183">
        <f>IF(FN_MC!K127="","*",FN_MC!K127)</f>
        <v>93.760999999999996</v>
      </c>
      <c r="O156" s="183" t="str">
        <f>IF(FN_MC!L127="","*",FN_MC!L127)</f>
        <v>-</v>
      </c>
      <c r="P156" s="107">
        <f>IF(FN_MC!O127="","*",FN_MC!O127)</f>
        <v>0.45833333333333331</v>
      </c>
      <c r="Q156" s="107">
        <f>IF(FN_MC!P127="","*",FN_MC!P127)</f>
        <v>8.3333333333333329E-2</v>
      </c>
      <c r="R156" s="96" t="str">
        <f>IF(FN_MC!Q127="","*",CONCATENATE(FN_MC!Q127," ",FN_MC!R127))</f>
        <v>2496 M</v>
      </c>
      <c r="S156" s="96" t="str">
        <f>IF(FN_MC!V127="","*",FN_MC!V127)</f>
        <v>Herbert</v>
      </c>
      <c r="T156" s="96" t="str">
        <f>IF(FN_MC!W127="","*",FN_MC!W127)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IF(FN_MC!Y128="","*",FN_MC!Y128)</f>
        <v>*</v>
      </c>
      <c r="B157" s="95" t="str">
        <f>IF(FN_MC!X128="","*",FN_MC!X128)</f>
        <v>*</v>
      </c>
      <c r="C157" s="95" t="str">
        <f>IF(FN_MC!Z128="","*",FN_MC!Z128)</f>
        <v>*</v>
      </c>
      <c r="D157" s="96" t="str">
        <f>IF(FN_MC!S128="","*",FN_MC!S128)</f>
        <v>-</v>
      </c>
      <c r="E157" s="96" t="str">
        <f>IF(FN_MC!T128="","*",FN_MC!T128)</f>
        <v>-</v>
      </c>
      <c r="F157" s="96" t="str">
        <f>IF(FN_MC!B128="","*",FN_MC!B128)</f>
        <v>*</v>
      </c>
      <c r="G157" s="96" t="str">
        <f>IF(FN_MC!D128="","*",FN_MC!D128)</f>
        <v>*</v>
      </c>
      <c r="H157" s="96" t="str">
        <f>IF(FN_MC!F128="","*",FN_MC!F128)</f>
        <v>*</v>
      </c>
      <c r="I157" s="96" t="str">
        <f>IF(FN_MC!H128="","*",FN_MC!H128)</f>
        <v>*</v>
      </c>
      <c r="J157" s="96" t="str">
        <f>IF(FN_MC!I128="","*",FN_MC!I128)</f>
        <v>*</v>
      </c>
      <c r="K157" s="96" t="str">
        <f>IF(FN_MC!M128="","*",FN_MC!M128)</f>
        <v>-</v>
      </c>
      <c r="L157" s="196" t="str">
        <f>IF(FN_MC!N128="","*",FN_MC!N128)</f>
        <v>-</v>
      </c>
      <c r="M157" s="97" t="str">
        <f>IF(FN_MC!J128="","*",FN_MC!J128)</f>
        <v>*</v>
      </c>
      <c r="N157" s="183" t="str">
        <f>IF(FN_MC!K128="","*",FN_MC!K128)</f>
        <v>*</v>
      </c>
      <c r="O157" s="183" t="str">
        <f>IF(FN_MC!L128="","*",FN_MC!L128)</f>
        <v>-</v>
      </c>
      <c r="P157" s="107" t="str">
        <f>IF(FN_MC!O128="","*",FN_MC!O128)</f>
        <v>*</v>
      </c>
      <c r="Q157" s="107" t="str">
        <f>IF(FN_MC!P128="","*",FN_MC!P128)</f>
        <v>*</v>
      </c>
      <c r="R157" s="96" t="str">
        <f>IF(FN_MC!Q128="","*",CONCATENATE(FN_MC!Q128," ",FN_MC!R128))</f>
        <v>*</v>
      </c>
      <c r="S157" s="96" t="str">
        <f>IF(FN_MC!V128="","*",FN_MC!V128)</f>
        <v>*</v>
      </c>
      <c r="T157" s="96" t="str">
        <f>IF(FN_MC!W128="","*",FN_MC!W128)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IF(FN_MC!Y129="","*",FN_MC!Y129)</f>
        <v>OPORTUNIDADE</v>
      </c>
      <c r="B158" s="95" t="str">
        <f>IF(FN_MC!X129="","*",FN_MC!X129)</f>
        <v>Oportunidade</v>
      </c>
      <c r="C158" s="95" t="str">
        <f>IF(FN_MC!Z129="","*",FN_MC!Z129)</f>
        <v>*</v>
      </c>
      <c r="D158" s="96" t="str">
        <f>IF(FN_MC!S129="","*",FN_MC!S129)</f>
        <v>MALHA CENTRAL</v>
      </c>
      <c r="E158" s="96" t="str">
        <f>IF(FN_MC!T129="","*",FN_MC!T129)</f>
        <v>RAMAL</v>
      </c>
      <c r="F158" s="96">
        <f>IF(FN_MC!B129="","*",FN_MC!B129)</f>
        <v>46090</v>
      </c>
      <c r="G158" s="96" t="str">
        <f>IF(FN_MC!D129="","*",FN_MC!D129)</f>
        <v>E18</v>
      </c>
      <c r="H158" s="96" t="str">
        <f>IF(FN_MC!F129="","*",FN_MC!F129)</f>
        <v>CAMINHÃO DE SOLDA</v>
      </c>
      <c r="I158" s="96" t="str">
        <f>IF(FN_MC!H129="","*",FN_MC!H129)</f>
        <v>ZIQZQY</v>
      </c>
      <c r="J158" s="96" t="str">
        <f>IF(FN_MC!I129="","*",FN_MC!I129)</f>
        <v>-</v>
      </c>
      <c r="K158" s="96" t="str">
        <f>IF(FN_MC!M129="","*",FN_MC!M129)</f>
        <v>ZIQ-ZQY</v>
      </c>
      <c r="L158" s="196" t="str">
        <f>IF(FN_MC!N129="","*",FN_MC!N129)</f>
        <v>ZIQZQY</v>
      </c>
      <c r="M158" s="97">
        <f>IF(FN_MC!J129="","*",FN_MC!J129)</f>
        <v>78</v>
      </c>
      <c r="N158" s="183">
        <f>IF(FN_MC!K129="","*",FN_MC!K129)</f>
        <v>177.6</v>
      </c>
      <c r="O158" s="183" t="str">
        <f>IF(FN_MC!L129="","*",FN_MC!L129)</f>
        <v>-</v>
      </c>
      <c r="P158" s="107">
        <f>IF(FN_MC!O129="","*",FN_MC!O129)</f>
        <v>0.35416666666666669</v>
      </c>
      <c r="Q158" s="107">
        <f>IF(FN_MC!P129="","*",FN_MC!P129)</f>
        <v>0.125</v>
      </c>
      <c r="R158" s="96" t="str">
        <f>IF(FN_MC!Q129="","*",CONCATENATE(FN_MC!Q129," ",FN_MC!R129))</f>
        <v>3 Nº DE SOLDA</v>
      </c>
      <c r="S158" s="96" t="str">
        <f>IF(FN_MC!V129="","*",FN_MC!V129)</f>
        <v>Higor</v>
      </c>
      <c r="T158" s="96" t="str">
        <f>IF(FN_MC!W129="","*",FN_MC!W129)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IF(FN_MC!Y130="","*",FN_MC!Y130)</f>
        <v>OPORTUNIDADE</v>
      </c>
      <c r="B159" s="95" t="str">
        <f>IF(FN_MC!X130="","*",FN_MC!X130)</f>
        <v>Oportunidade</v>
      </c>
      <c r="C159" s="95" t="str">
        <f>IF(FN_MC!Z130="","*",FN_MC!Z130)</f>
        <v>*</v>
      </c>
      <c r="D159" s="96" t="str">
        <f>IF(FN_MC!S130="","*",FN_MC!S130)</f>
        <v>MALHA CENTRAL</v>
      </c>
      <c r="E159" s="96" t="str">
        <f>IF(FN_MC!T130="","*",FN_MC!T130)</f>
        <v>PRV-POV</v>
      </c>
      <c r="F159" s="96">
        <f>IF(FN_MC!B130="","*",FN_MC!B130)</f>
        <v>46090</v>
      </c>
      <c r="G159" s="96" t="str">
        <f>IF(FN_MC!D130="","*",FN_MC!D130)</f>
        <v>E14</v>
      </c>
      <c r="H159" s="96" t="str">
        <f>IF(FN_MC!F130="","*",FN_MC!F130)</f>
        <v>MECANIZAÇÃO - ESMERILHADORA</v>
      </c>
      <c r="I159" s="96" t="str">
        <f>IF(FN_MC!H130="","*",FN_MC!H130)</f>
        <v>PIT2</v>
      </c>
      <c r="J159" s="96" t="str">
        <f>IF(FN_MC!I130="","*",FN_MC!I130)</f>
        <v>PGO1</v>
      </c>
      <c r="K159" s="96" t="str">
        <f>IF(FN_MC!M130="","*",FN_MC!M130)</f>
        <v>POU-PGO</v>
      </c>
      <c r="L159" s="196" t="str">
        <f>IF(FN_MC!N130="","*",FN_MC!N130)</f>
        <v>POUPGO</v>
      </c>
      <c r="M159" s="97">
        <f>IF(FN_MC!J130="","*",FN_MC!J130)</f>
        <v>103</v>
      </c>
      <c r="N159" s="183">
        <f>IF(FN_MC!K130="","*",FN_MC!K130)</f>
        <v>2152</v>
      </c>
      <c r="O159" s="183" t="str">
        <f>IF(FN_MC!L130="","*",FN_MC!L130)</f>
        <v>-</v>
      </c>
      <c r="P159" s="107">
        <f>IF(FN_MC!O130="","*",FN_MC!O130)</f>
        <v>0.99930555555555556</v>
      </c>
      <c r="Q159" s="107">
        <f>IF(FN_MC!P130="","*",FN_MC!P130)</f>
        <v>4.1666666666666664E-2</v>
      </c>
      <c r="R159" s="96" t="str">
        <f>IF(FN_MC!Q130="","*",CONCATENATE(FN_MC!Q130," ",FN_MC!R130))</f>
        <v>38000 M</v>
      </c>
      <c r="S159" s="96" t="str">
        <f>IF(FN_MC!V130="","*",FN_MC!V130)</f>
        <v>Fernanda</v>
      </c>
      <c r="T159" s="96" t="str">
        <f>IF(FN_MC!W130="","*",FN_MC!W130)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IF(FN_MC!Y131="","*",FN_MC!Y131)</f>
        <v>*</v>
      </c>
      <c r="B160" s="95" t="str">
        <f>IF(FN_MC!X131="","*",FN_MC!X131)</f>
        <v>*</v>
      </c>
      <c r="C160" s="95" t="str">
        <f>IF(FN_MC!Z131="","*",FN_MC!Z131)</f>
        <v>*</v>
      </c>
      <c r="D160" s="96" t="str">
        <f>IF(FN_MC!S131="","*",FN_MC!S131)</f>
        <v>-</v>
      </c>
      <c r="E160" s="96" t="str">
        <f>IF(FN_MC!T131="","*",FN_MC!T131)</f>
        <v>-</v>
      </c>
      <c r="F160" s="96" t="str">
        <f>IF(FN_MC!B131="","*",FN_MC!B131)</f>
        <v>*</v>
      </c>
      <c r="G160" s="96" t="str">
        <f>IF(FN_MC!D131="","*",FN_MC!D131)</f>
        <v>*</v>
      </c>
      <c r="H160" s="96" t="str">
        <f>IF(FN_MC!F131="","*",FN_MC!F131)</f>
        <v>*</v>
      </c>
      <c r="I160" s="96" t="str">
        <f>IF(FN_MC!H131="","*",FN_MC!H131)</f>
        <v>*</v>
      </c>
      <c r="J160" s="96" t="str">
        <f>IF(FN_MC!I131="","*",FN_MC!I131)</f>
        <v>*</v>
      </c>
      <c r="K160" s="96" t="str">
        <f>IF(FN_MC!M131="","*",FN_MC!M131)</f>
        <v>-</v>
      </c>
      <c r="L160" s="196" t="str">
        <f>IF(FN_MC!N131="","*",FN_MC!N131)</f>
        <v>-</v>
      </c>
      <c r="M160" s="97" t="str">
        <f>IF(FN_MC!J131="","*",FN_MC!J131)</f>
        <v>*</v>
      </c>
      <c r="N160" s="183" t="str">
        <f>IF(FN_MC!K131="","*",FN_MC!K131)</f>
        <v>*</v>
      </c>
      <c r="O160" s="183" t="str">
        <f>IF(FN_MC!L131="","*",FN_MC!L131)</f>
        <v>-</v>
      </c>
      <c r="P160" s="107" t="str">
        <f>IF(FN_MC!O131="","*",FN_MC!O131)</f>
        <v>*</v>
      </c>
      <c r="Q160" s="107" t="str">
        <f>IF(FN_MC!P131="","*",FN_MC!P131)</f>
        <v>*</v>
      </c>
      <c r="R160" s="96" t="str">
        <f>IF(FN_MC!Q131="","*",CONCATENATE(FN_MC!Q131," ",FN_MC!R131))</f>
        <v>*</v>
      </c>
      <c r="S160" s="96" t="str">
        <f>IF(FN_MC!V131="","*",FN_MC!V131)</f>
        <v>*</v>
      </c>
      <c r="T160" s="96" t="str">
        <f>IF(FN_MC!W131="","*",FN_MC!W131)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IF(FN_MC!Y132="","*",FN_MC!Y132)</f>
        <v>*</v>
      </c>
      <c r="B161" s="95" t="str">
        <f>IF(FN_MC!X132="","*",FN_MC!X132)</f>
        <v>*</v>
      </c>
      <c r="C161" s="95" t="str">
        <f>IF(FN_MC!Z132="","*",FN_MC!Z132)</f>
        <v>*</v>
      </c>
      <c r="D161" s="96" t="str">
        <f>IF(FN_MC!S132="","*",FN_MC!S132)</f>
        <v>-</v>
      </c>
      <c r="E161" s="96" t="str">
        <f>IF(FN_MC!T132="","*",FN_MC!T132)</f>
        <v>-</v>
      </c>
      <c r="F161" s="96" t="str">
        <f>IF(FN_MC!B132="","*",FN_MC!B132)</f>
        <v>*</v>
      </c>
      <c r="G161" s="96" t="str">
        <f>IF(FN_MC!D132="","*",FN_MC!D132)</f>
        <v>*</v>
      </c>
      <c r="H161" s="96" t="str">
        <f>IF(FN_MC!F132="","*",FN_MC!F132)</f>
        <v>*</v>
      </c>
      <c r="I161" s="96" t="str">
        <f>IF(FN_MC!H132="","*",FN_MC!H132)</f>
        <v>*</v>
      </c>
      <c r="J161" s="96" t="str">
        <f>IF(FN_MC!I132="","*",FN_MC!I132)</f>
        <v>*</v>
      </c>
      <c r="K161" s="96" t="str">
        <f>IF(FN_MC!M132="","*",FN_MC!M132)</f>
        <v>-</v>
      </c>
      <c r="L161" s="196" t="str">
        <f>IF(FN_MC!N132="","*",FN_MC!N132)</f>
        <v>-</v>
      </c>
      <c r="M161" s="97" t="str">
        <f>IF(FN_MC!J132="","*",FN_MC!J132)</f>
        <v>*</v>
      </c>
      <c r="N161" s="183" t="str">
        <f>IF(FN_MC!K132="","*",FN_MC!K132)</f>
        <v>*</v>
      </c>
      <c r="O161" s="183" t="str">
        <f>IF(FN_MC!L132="","*",FN_MC!L132)</f>
        <v>-</v>
      </c>
      <c r="P161" s="107" t="str">
        <f>IF(FN_MC!O132="","*",FN_MC!O132)</f>
        <v>*</v>
      </c>
      <c r="Q161" s="107" t="str">
        <f>IF(FN_MC!P132="","*",FN_MC!P132)</f>
        <v>*</v>
      </c>
      <c r="R161" s="96" t="str">
        <f>IF(FN_MC!Q132="","*",CONCATENATE(FN_MC!Q132," ",FN_MC!R132))</f>
        <v>*</v>
      </c>
      <c r="S161" s="96" t="str">
        <f>IF(FN_MC!V132="","*",FN_MC!V132)</f>
        <v>*</v>
      </c>
      <c r="T161" s="96" t="str">
        <f>IF(FN_MC!W132="","*",FN_MC!W132)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IF(FN_MC!Y133="","*",FN_MC!Y133)</f>
        <v>*</v>
      </c>
      <c r="B162" s="95" t="str">
        <f>IF(FN_MC!X133="","*",FN_MC!X133)</f>
        <v>Oportunidade</v>
      </c>
      <c r="C162" s="95" t="str">
        <f>IF(FN_MC!Z133="","*",FN_MC!Z133)</f>
        <v>*</v>
      </c>
      <c r="D162" s="96" t="str">
        <f>IF(FN_MC!S133="","*",FN_MC!S133)</f>
        <v>FERRONORTE</v>
      </c>
      <c r="E162" s="96" t="str">
        <f>IF(FN_MC!T133="","*",FN_MC!T133)</f>
        <v>TGR-TRO</v>
      </c>
      <c r="F162" s="96">
        <f>IF(FN_MC!B133="","*",FN_MC!B133)</f>
        <v>46091</v>
      </c>
      <c r="G162" s="96" t="str">
        <f>IF(FN_MC!D133="","*",FN_MC!D133)</f>
        <v xml:space="preserve">TURMA FIXA VIA </v>
      </c>
      <c r="H162" s="96" t="str">
        <f>IF(FN_MC!F133="","*",FN_MC!F133)</f>
        <v>PDM - AMV - JACARÉ</v>
      </c>
      <c r="I162" s="96" t="str">
        <f>IF(FN_MC!H133="","*",FN_MC!H133)</f>
        <v>TALSUL</v>
      </c>
      <c r="J162" s="96" t="str">
        <f>IF(FN_MC!I133="","*",FN_MC!I133)</f>
        <v>TALSUL</v>
      </c>
      <c r="K162" s="96" t="str">
        <f>IF(FN_MC!M133="","*",FN_MC!M133)</f>
        <v>TAL</v>
      </c>
      <c r="L162" s="196" t="str">
        <f>IF(FN_MC!N133="","*",FN_MC!N133)</f>
        <v>TALSUL</v>
      </c>
      <c r="M162" s="97">
        <f>IF(FN_MC!J133="","*",FN_MC!J133)</f>
        <v>98</v>
      </c>
      <c r="N162" s="183">
        <f>IF(FN_MC!K133="","*",FN_MC!K133)</f>
        <v>688.4</v>
      </c>
      <c r="O162" s="183" t="str">
        <f>IF(FN_MC!L133="","*",FN_MC!L133)</f>
        <v>-</v>
      </c>
      <c r="P162" s="107">
        <f>IF(FN_MC!O133="","*",FN_MC!O133)</f>
        <v>0.45833333333333331</v>
      </c>
      <c r="Q162" s="107">
        <f>IF(FN_MC!P133="","*",FN_MC!P133)</f>
        <v>6.25E-2</v>
      </c>
      <c r="R162" s="96" t="str">
        <f>IF(FN_MC!Q133="","*",CONCATENATE(FN_MC!Q133," ",FN_MC!R133))</f>
        <v>1 Nº DE PEÇAS</v>
      </c>
      <c r="S162" s="96" t="str">
        <f>IF(FN_MC!V133="","*",FN_MC!V133)</f>
        <v>Camila</v>
      </c>
      <c r="T162" s="96" t="str">
        <f>IF(FN_MC!W133="","*",FN_MC!W133)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IF(FN_MC!Y134="","*",FN_MC!Y134)</f>
        <v>*</v>
      </c>
      <c r="B163" s="95" t="str">
        <f>IF(FN_MC!X134="","*",FN_MC!X134)</f>
        <v>Oportunidade</v>
      </c>
      <c r="C163" s="95" t="str">
        <f>IF(FN_MC!Z134="","*",FN_MC!Z134)</f>
        <v>*</v>
      </c>
      <c r="D163" s="96" t="str">
        <f>IF(FN_MC!S134="","*",FN_MC!S134)</f>
        <v>FERRONORTE</v>
      </c>
      <c r="E163" s="96" t="str">
        <f>IF(FN_MC!T134="","*",FN_MC!T134)</f>
        <v>TGR-TRO</v>
      </c>
      <c r="F163" s="96">
        <f>IF(FN_MC!B134="","*",FN_MC!B134)</f>
        <v>46091</v>
      </c>
      <c r="G163" s="96" t="str">
        <f>IF(FN_MC!D134="","*",FN_MC!D134)</f>
        <v xml:space="preserve">TURMA FIXA VIA </v>
      </c>
      <c r="H163" s="96" t="str">
        <f>IF(FN_MC!F134="","*",FN_MC!F134)</f>
        <v>PDM - SUBSTITUIÇÃO - TRILHO</v>
      </c>
      <c r="I163" s="96" t="str">
        <f>IF(FN_MC!H134="","*",FN_MC!H134)</f>
        <v>TALSUL</v>
      </c>
      <c r="J163" s="96" t="str">
        <f>IF(FN_MC!I134="","*",FN_MC!I134)</f>
        <v>TALSUL</v>
      </c>
      <c r="K163" s="96" t="str">
        <f>IF(FN_MC!M134="","*",FN_MC!M134)</f>
        <v>TAL</v>
      </c>
      <c r="L163" s="196" t="str">
        <f>IF(FN_MC!N134="","*",FN_MC!N134)</f>
        <v>TALSUL</v>
      </c>
      <c r="M163" s="97">
        <f>IF(FN_MC!J134="","*",FN_MC!J134)</f>
        <v>98</v>
      </c>
      <c r="N163" s="183">
        <f>IF(FN_MC!K134="","*",FN_MC!K134)</f>
        <v>688.4</v>
      </c>
      <c r="O163" s="183" t="str">
        <f>IF(FN_MC!L134="","*",FN_MC!L134)</f>
        <v>-</v>
      </c>
      <c r="P163" s="107">
        <f>IF(FN_MC!O134="","*",FN_MC!O134)</f>
        <v>0.54166666666666663</v>
      </c>
      <c r="Q163" s="107">
        <f>IF(FN_MC!P134="","*",FN_MC!P134)</f>
        <v>6.25E-2</v>
      </c>
      <c r="R163" s="96" t="str">
        <f>IF(FN_MC!Q134="","*",CONCATENATE(FN_MC!Q134," ",FN_MC!R134))</f>
        <v>8 M</v>
      </c>
      <c r="S163" s="96" t="str">
        <f>IF(FN_MC!V134="","*",FN_MC!V134)</f>
        <v>Camila</v>
      </c>
      <c r="T163" s="96" t="str">
        <f>IF(FN_MC!W134="","*",FN_MC!W134)</f>
        <v>Troca de trilho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IF(FN_MC!Y135="","*",FN_MC!Y135)</f>
        <v>*</v>
      </c>
      <c r="B164" s="95" t="str">
        <f>IF(FN_MC!X135="","*",FN_MC!X135)</f>
        <v>Contrato</v>
      </c>
      <c r="C164" s="95" t="str">
        <f>IF(FN_MC!Z135="","*",FN_MC!Z135)</f>
        <v>*</v>
      </c>
      <c r="D164" s="96" t="str">
        <f>IF(FN_MC!S135="","*",FN_MC!S135)</f>
        <v>FERRONORTE</v>
      </c>
      <c r="E164" s="96" t="str">
        <f>IF(FN_MC!T135="","*",FN_MC!T135)</f>
        <v>TGR-TRO</v>
      </c>
      <c r="F164" s="96">
        <f>IF(FN_MC!B135="","*",FN_MC!B135)</f>
        <v>46091</v>
      </c>
      <c r="G164" s="96" t="str">
        <f>IF(FN_MC!D135="","*",FN_MC!D135)</f>
        <v>V86</v>
      </c>
      <c r="H164" s="96" t="str">
        <f>IF(FN_MC!F135="","*",FN_MC!F135)</f>
        <v>MECANIZAÇÃO - SOCADORA</v>
      </c>
      <c r="I164" s="96" t="str">
        <f>IF(FN_MC!H135="","*",FN_MC!H135)</f>
        <v>TIQ</v>
      </c>
      <c r="J164" s="96" t="str">
        <f>IF(FN_MC!I135="","*",FN_MC!I135)</f>
        <v>TIQ</v>
      </c>
      <c r="K164" s="96" t="str">
        <f>IF(FN_MC!M135="","*",FN_MC!M135)</f>
        <v>TBS-TAL</v>
      </c>
      <c r="L164" s="196">
        <f>IF(FN_MC!N135="","*",FN_MC!N135)</f>
        <v>671677</v>
      </c>
      <c r="M164" s="97">
        <f>IF(FN_MC!J135="","*",FN_MC!J135)</f>
        <v>98</v>
      </c>
      <c r="N164" s="183">
        <f>IF(FN_MC!K135="","*",FN_MC!K135)</f>
        <v>675</v>
      </c>
      <c r="O164" s="183">
        <f>IF(FN_MC!L135="","*",FN_MC!L135)</f>
        <v>682</v>
      </c>
      <c r="P164" s="107">
        <f>IF(FN_MC!O135="","*",FN_MC!O135)</f>
        <v>0.41666666666666669</v>
      </c>
      <c r="Q164" s="107">
        <f>IF(FN_MC!P135="","*",FN_MC!P135)</f>
        <v>0.125</v>
      </c>
      <c r="R164" s="96" t="str">
        <f>IF(FN_MC!Q135="","*",CONCATENATE(FN_MC!Q135," ",FN_MC!R135))</f>
        <v>1680 M</v>
      </c>
      <c r="S164" s="96" t="str">
        <f>IF(FN_MC!V135="","*",FN_MC!V135)</f>
        <v>Antonioni</v>
      </c>
      <c r="T164" s="96" t="str">
        <f>IF(FN_MC!W135="","*",FN_MC!W135)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IF(FN_MC!Y137="","*",FN_MC!Y137)</f>
        <v>*</v>
      </c>
      <c r="B165" s="95" t="str">
        <f>IF(FN_MC!X137="","*",FN_MC!X137)</f>
        <v>Oportunidade</v>
      </c>
      <c r="C165" s="95" t="str">
        <f>IF(FN_MC!Z137="","*",FN_MC!Z137)</f>
        <v>*</v>
      </c>
      <c r="D165" s="96" t="str">
        <f>IF(FN_MC!S137="","*",FN_MC!S137)</f>
        <v>FERRONORTE</v>
      </c>
      <c r="E165" s="96" t="str">
        <f>IF(FN_MC!T137="","*",FN_MC!T137)</f>
        <v>TCS-TGR</v>
      </c>
      <c r="F165" s="96">
        <f>IF(FN_MC!B137="","*",FN_MC!B137)</f>
        <v>46091</v>
      </c>
      <c r="G165" s="96" t="str">
        <f>IF(FN_MC!D137="","*",FN_MC!D137)</f>
        <v>W70</v>
      </c>
      <c r="H165" s="96" t="str">
        <f>IF(FN_MC!F137="","*",FN_MC!F137)</f>
        <v>PDM - PEDRA - DESCARGA</v>
      </c>
      <c r="I165" s="96" t="str">
        <f>IF(FN_MC!H137="","*",FN_MC!H137)</f>
        <v>TGR</v>
      </c>
      <c r="J165" s="96" t="str">
        <f>IF(FN_MC!I137="","*",FN_MC!I137)</f>
        <v>TGR</v>
      </c>
      <c r="K165" s="96" t="str">
        <f>IF(FN_MC!M137="","*",FN_MC!M137)</f>
        <v>TPC-TVL</v>
      </c>
      <c r="L165" s="196" t="str">
        <f>IF(FN_MC!N137="","*",FN_MC!N137)</f>
        <v>440TVL</v>
      </c>
      <c r="M165" s="97">
        <f>IF(FN_MC!J137="","*",FN_MC!J137)</f>
        <v>74</v>
      </c>
      <c r="N165" s="183">
        <f>IF(FN_MC!K137="","*",FN_MC!K137)</f>
        <v>441</v>
      </c>
      <c r="O165" s="183">
        <f>IF(FN_MC!L137="","*",FN_MC!L137)</f>
        <v>446</v>
      </c>
      <c r="P165" s="107">
        <f>IF(FN_MC!O137="","*",FN_MC!O137)</f>
        <v>0.41666666666666669</v>
      </c>
      <c r="Q165" s="107">
        <f>IF(FN_MC!P137="","*",FN_MC!P137)</f>
        <v>8.3333333333333329E-2</v>
      </c>
      <c r="R165" s="96" t="str">
        <f>IF(FN_MC!Q137="","*",CONCATENATE(FN_MC!Q137," ",FN_MC!R137))</f>
        <v>17 VAGÕES</v>
      </c>
      <c r="S165" s="96" t="str">
        <f>IF(FN_MC!V137="","*",FN_MC!V137)</f>
        <v>Elton</v>
      </c>
      <c r="T165" s="96" t="str">
        <f>IF(FN_MC!W137="","*",FN_MC!W137)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IF(FN_MC!Y138="","*",FN_MC!Y138)</f>
        <v>*</v>
      </c>
      <c r="B166" s="95" t="str">
        <f>IF(FN_MC!X138="","*",FN_MC!X138)</f>
        <v>Oportunidade</v>
      </c>
      <c r="C166" s="95" t="str">
        <f>IF(FN_MC!Z138="","*",FN_MC!Z138)</f>
        <v>*</v>
      </c>
      <c r="D166" s="96" t="str">
        <f>IF(FN_MC!S138="","*",FN_MC!S138)</f>
        <v>FERRONORTE</v>
      </c>
      <c r="E166" s="96" t="str">
        <f>IF(FN_MC!T138="","*",FN_MC!T138)</f>
        <v>TCS-TGR</v>
      </c>
      <c r="F166" s="96">
        <f>IF(FN_MC!B138="","*",FN_MC!B138)</f>
        <v>46091</v>
      </c>
      <c r="G166" s="96" t="str">
        <f>IF(FN_MC!D138="","*",FN_MC!D138)</f>
        <v>ELSON (TF-526)</v>
      </c>
      <c r="H166" s="96" t="str">
        <f>IF(FN_MC!F138="","*",FN_MC!F138)</f>
        <v>PDM - SOLDA</v>
      </c>
      <c r="I166" s="96" t="str">
        <f>IF(FN_MC!H138="","*",FN_MC!H138)</f>
        <v>TOM2</v>
      </c>
      <c r="J166" s="96" t="str">
        <f>IF(FN_MC!I138="","*",FN_MC!I138)</f>
        <v>-</v>
      </c>
      <c r="K166" s="96" t="str">
        <f>IF(FN_MC!M138="","*",FN_MC!M138)</f>
        <v>TOM</v>
      </c>
      <c r="L166" s="196" t="str">
        <f>IF(FN_MC!N138="","*",FN_MC!N138)</f>
        <v>TOM2</v>
      </c>
      <c r="M166" s="97">
        <f>IF(FN_MC!J138="","*",FN_MC!J138)</f>
        <v>74</v>
      </c>
      <c r="N166" s="183">
        <f>IF(FN_MC!K138="","*",FN_MC!K138)</f>
        <v>403.505</v>
      </c>
      <c r="O166" s="183" t="str">
        <f>IF(FN_MC!L138="","*",FN_MC!L138)</f>
        <v>-</v>
      </c>
      <c r="P166" s="107">
        <f>IF(FN_MC!O138="","*",FN_MC!O138)</f>
        <v>0.375</v>
      </c>
      <c r="Q166" s="107">
        <f>IF(FN_MC!P138="","*",FN_MC!P138)</f>
        <v>6.25E-2</v>
      </c>
      <c r="R166" s="96" t="str">
        <f>IF(FN_MC!Q138="","*",CONCATENATE(FN_MC!Q138," ",FN_MC!R138))</f>
        <v>1 Nº DE SOLDA</v>
      </c>
      <c r="S166" s="96" t="str">
        <f>IF(FN_MC!V138="","*",FN_MC!V138)</f>
        <v>Elson</v>
      </c>
      <c r="T166" s="96" t="str">
        <f>IF(FN_MC!W138="","*",FN_MC!W138)</f>
        <v xml:space="preserve">Execução de solda - Condicionado a temperatura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IF(FN_MC!Y141="","*",FN_MC!Y141)</f>
        <v>*</v>
      </c>
      <c r="B167" s="95" t="str">
        <f>IF(FN_MC!X141="","*",FN_MC!X141)</f>
        <v>Contrato</v>
      </c>
      <c r="C167" s="95" t="str">
        <f>IF(FN_MC!Z141="","*",FN_MC!Z141)</f>
        <v>*</v>
      </c>
      <c r="D167" s="96" t="str">
        <f>IF(FN_MC!S141="","*",FN_MC!S141)</f>
        <v>FERRONORTE</v>
      </c>
      <c r="E167" s="96" t="str">
        <f>IF(FN_MC!T141="","*",FN_MC!T141)</f>
        <v>TMI-TCS</v>
      </c>
      <c r="F167" s="96">
        <f>IF(FN_MC!B141="","*",FN_MC!B141)</f>
        <v>46091</v>
      </c>
      <c r="G167" s="96" t="str">
        <f>IF(FN_MC!D141="","*",FN_MC!D141)</f>
        <v>V48</v>
      </c>
      <c r="H167" s="96" t="str">
        <f>IF(FN_MC!F141="","*",FN_MC!F141)</f>
        <v>MODERNIZAÇÃO - SOCADORA</v>
      </c>
      <c r="I167" s="96" t="str">
        <f>IF(FN_MC!H141="","*",FN_MC!H141)</f>
        <v>TVI</v>
      </c>
      <c r="J167" s="96" t="str">
        <f>IF(FN_MC!I141="","*",FN_MC!I141)</f>
        <v>TVI</v>
      </c>
      <c r="K167" s="96" t="str">
        <f>IF(FN_MC!M141="","*",FN_MC!M141)</f>
        <v>TVI-TJA</v>
      </c>
      <c r="L167" s="196">
        <f>IF(FN_MC!N141="","*",FN_MC!N141)</f>
        <v>239251</v>
      </c>
      <c r="M167" s="97">
        <f>IF(FN_MC!J141="","*",FN_MC!J141)</f>
        <v>74</v>
      </c>
      <c r="N167" s="183">
        <f>IF(FN_MC!K141="","*",FN_MC!K141)</f>
        <v>243.5</v>
      </c>
      <c r="O167" s="183">
        <f>IF(FN_MC!L141="","*",FN_MC!L141)</f>
        <v>246.5</v>
      </c>
      <c r="P167" s="107">
        <f>IF(FN_MC!O141="","*",FN_MC!O141)</f>
        <v>0.375</v>
      </c>
      <c r="Q167" s="107">
        <f>IF(FN_MC!P141="","*",FN_MC!P141)</f>
        <v>0.125</v>
      </c>
      <c r="R167" s="96" t="str">
        <f>IF(FN_MC!Q141="","*",CONCATENATE(FN_MC!Q141," ",FN_MC!R141))</f>
        <v>1125 M</v>
      </c>
      <c r="S167" s="96" t="str">
        <f>IF(FN_MC!V141="","*",FN_MC!V141)</f>
        <v>Augusto/ Efraim</v>
      </c>
      <c r="T167" s="96" t="str">
        <f>IF(FN_MC!W141="","*",FN_MC!W141)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IF(FN_MC!Y143="","*",FN_MC!Y143)</f>
        <v>*</v>
      </c>
      <c r="B168" s="95" t="str">
        <f>IF(FN_MC!X143="","*",FN_MC!X143)</f>
        <v>Contrato</v>
      </c>
      <c r="C168" s="95" t="str">
        <f>IF(FN_MC!Z143="","*",FN_MC!Z143)</f>
        <v>*</v>
      </c>
      <c r="D168" s="96" t="str">
        <f>IF(FN_MC!S143="","*",FN_MC!S143)</f>
        <v>FERRONORTE</v>
      </c>
      <c r="E168" s="96" t="str">
        <f>IF(FN_MC!T143="","*",FN_MC!T143)</f>
        <v>TMI-TCS</v>
      </c>
      <c r="F168" s="96">
        <f>IF(FN_MC!B143="","*",FN_MC!B143)</f>
        <v>46091</v>
      </c>
      <c r="G168" s="96" t="str">
        <f>IF(FN_MC!D143="","*",FN_MC!D143)</f>
        <v>W50</v>
      </c>
      <c r="H168" s="96" t="str">
        <f>IF(FN_MC!F143="","*",FN_MC!F143)</f>
        <v>MODERNIZAÇÃO - DORMENTE - DESCARGA</v>
      </c>
      <c r="I168" s="96" t="str">
        <f>IF(FN_MC!H143="","*",FN_MC!H143)</f>
        <v>TCS</v>
      </c>
      <c r="J168" s="96" t="str">
        <f>IF(FN_MC!I143="","*",FN_MC!I143)</f>
        <v xml:space="preserve">TCS </v>
      </c>
      <c r="K168" s="96" t="str">
        <f>IF(FN_MC!M143="","*",FN_MC!M143)</f>
        <v>TID-TVI</v>
      </c>
      <c r="L168" s="196" t="str">
        <f>IF(FN_MC!N143="","*",FN_MC!N143)</f>
        <v>TID201</v>
      </c>
      <c r="M168" s="97">
        <f>IF(FN_MC!J143="","*",FN_MC!J143)</f>
        <v>74</v>
      </c>
      <c r="N168" s="183">
        <f>IF(FN_MC!K143="","*",FN_MC!K143)</f>
        <v>192</v>
      </c>
      <c r="O168" s="183">
        <f>IF(FN_MC!L143="","*",FN_MC!L143)</f>
        <v>188</v>
      </c>
      <c r="P168" s="107">
        <f>IF(FN_MC!O143="","*",FN_MC!O143)</f>
        <v>0.375</v>
      </c>
      <c r="Q168" s="107">
        <f>IF(FN_MC!P143="","*",FN_MC!P143)</f>
        <v>6.9444444444444447E-4</v>
      </c>
      <c r="R168" s="96" t="str">
        <f>IF(FN_MC!Q143="","*",CONCATENATE(FN_MC!Q143," ",FN_MC!R143))</f>
        <v>1200 Nº DE DORMENTES</v>
      </c>
      <c r="S168" s="96" t="str">
        <f>IF(FN_MC!V143="","*",FN_MC!V143)</f>
        <v>Augusto/ Efraim</v>
      </c>
      <c r="T168" s="96" t="str">
        <f>IF(FN_MC!W143="","*",FN_MC!W143)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IF(FN_MC!Y145="","*",FN_MC!Y145)</f>
        <v>*</v>
      </c>
      <c r="B169" s="95" t="str">
        <f>IF(FN_MC!X145="","*",FN_MC!X145)</f>
        <v>Oportunidade</v>
      </c>
      <c r="C169" s="95" t="str">
        <f>IF(FN_MC!Z145="","*",FN_MC!Z145)</f>
        <v>*</v>
      </c>
      <c r="D169" s="96" t="str">
        <f>IF(FN_MC!S145="","*",FN_MC!S145)</f>
        <v>FERRONORTE</v>
      </c>
      <c r="E169" s="96" t="str">
        <f>IF(FN_MC!T145="","*",FN_MC!T145)</f>
        <v>TMI-TCS</v>
      </c>
      <c r="F169" s="96">
        <f>IF(FN_MC!B145="","*",FN_MC!B145)</f>
        <v>46091</v>
      </c>
      <c r="G169" s="96" t="str">
        <f>IF(FN_MC!D145="","*",FN_MC!D145)</f>
        <v>V66</v>
      </c>
      <c r="H169" s="96" t="str">
        <f>IF(FN_MC!F145="","*",FN_MC!F145)</f>
        <v>MODERNIZAÇÃO - REGULAGEM</v>
      </c>
      <c r="I169" s="96" t="str">
        <f>IF(FN_MC!H145="","*",FN_MC!H145)</f>
        <v>TID</v>
      </c>
      <c r="J169" s="96" t="str">
        <f>IF(FN_MC!I145="","*",FN_MC!I145)</f>
        <v>TID</v>
      </c>
      <c r="K169" s="96" t="str">
        <f>IF(FN_MC!M145="","*",FN_MC!M145)</f>
        <v>TMO-TCE</v>
      </c>
      <c r="L169" s="196" t="str">
        <f>IF(FN_MC!N145="","*",FN_MC!N145)</f>
        <v>155TCE</v>
      </c>
      <c r="M169" s="97">
        <f>IF(FN_MC!J145="","*",FN_MC!J145)</f>
        <v>74</v>
      </c>
      <c r="N169" s="183">
        <f>IF(FN_MC!K145="","*",FN_MC!K145)</f>
        <v>155.19999999999999</v>
      </c>
      <c r="O169" s="183">
        <f>IF(FN_MC!L145="","*",FN_MC!L145)</f>
        <v>158.69999999999999</v>
      </c>
      <c r="P169" s="107">
        <f>IF(FN_MC!O145="","*",FN_MC!O145)</f>
        <v>0.375</v>
      </c>
      <c r="Q169" s="107">
        <f>IF(FN_MC!P145="","*",FN_MC!P145)</f>
        <v>8.3333333333333329E-2</v>
      </c>
      <c r="R169" s="96" t="str">
        <f>IF(FN_MC!Q145="","*",CONCATENATE(FN_MC!Q145," ",FN_MC!R145))</f>
        <v>600 M</v>
      </c>
      <c r="S169" s="96" t="str">
        <f>IF(FN_MC!V145="","*",FN_MC!V145)</f>
        <v>Augusto/ Efraim</v>
      </c>
      <c r="T169" s="96" t="str">
        <f>IF(FN_MC!W145="","*",FN_MC!W145)</f>
        <v>varrição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IF(FN_MC!Y146="","*",FN_MC!Y146)</f>
        <v>*</v>
      </c>
      <c r="B170" s="95" t="str">
        <f>IF(FN_MC!X146="","*",FN_MC!X146)</f>
        <v>Oportunidade</v>
      </c>
      <c r="C170" s="95" t="str">
        <f>IF(FN_MC!Z146="","*",FN_MC!Z146)</f>
        <v>*</v>
      </c>
      <c r="D170" s="96" t="str">
        <f>IF(FN_MC!S146="","*",FN_MC!S146)</f>
        <v>FERRONORTE</v>
      </c>
      <c r="E170" s="96" t="str">
        <f>IF(FN_MC!T146="","*",FN_MC!T146)</f>
        <v>TMI-TCS</v>
      </c>
      <c r="F170" s="96">
        <f>IF(FN_MC!B146="","*",FN_MC!B146)</f>
        <v>46091</v>
      </c>
      <c r="G170" s="96" t="str">
        <f>IF(FN_MC!D146="","*",FN_MC!D146)</f>
        <v>BRUNO (TF-525)</v>
      </c>
      <c r="H170" s="96" t="str">
        <f>IF(FN_MC!F146="","*",FN_MC!F146)</f>
        <v>PDM - SOLDA</v>
      </c>
      <c r="I170" s="96" t="str">
        <f>IF(FN_MC!H146="","*",FN_MC!H146)</f>
        <v>*</v>
      </c>
      <c r="J170" s="96" t="str">
        <f>IF(FN_MC!I146="","*",FN_MC!I146)</f>
        <v>*</v>
      </c>
      <c r="K170" s="96" t="str">
        <f>IF(FN_MC!M146="","*",FN_MC!M146)</f>
        <v>TSP-TIN</v>
      </c>
      <c r="L170" s="196" t="str">
        <f>IF(FN_MC!N146="","*",FN_MC!N146)</f>
        <v>K97TIN</v>
      </c>
      <c r="M170" s="97">
        <f>IF(FN_MC!J146="","*",FN_MC!J146)</f>
        <v>74</v>
      </c>
      <c r="N170" s="183">
        <f>IF(FN_MC!K146="","*",FN_MC!K146)</f>
        <v>97.04</v>
      </c>
      <c r="O170" s="183" t="str">
        <f>IF(FN_MC!L146="","*",FN_MC!L146)</f>
        <v>-</v>
      </c>
      <c r="P170" s="107">
        <f>IF(FN_MC!O146="","*",FN_MC!O146)</f>
        <v>0.33333333333333331</v>
      </c>
      <c r="Q170" s="107">
        <f>IF(FN_MC!P146="","*",FN_MC!P146)</f>
        <v>8.3333333333333329E-2</v>
      </c>
      <c r="R170" s="96" t="str">
        <f>IF(FN_MC!Q146="","*",CONCATENATE(FN_MC!Q146," ",FN_MC!R146))</f>
        <v>2 Nº DE SOLDA</v>
      </c>
      <c r="S170" s="96" t="str">
        <f>IF(FN_MC!V146="","*",FN_MC!V146)</f>
        <v>Herbert</v>
      </c>
      <c r="T170" s="96" t="str">
        <f>IF(FN_MC!W146="","*",FN_MC!W146)</f>
        <v xml:space="preserve">Execução de solda - Condicionado a temperatura 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Oportunidade</v>
      </c>
      <c r="C171" s="95" t="str">
        <f>IF(FN_MC!Z148="","*",FN_MC!Z148)</f>
        <v>*</v>
      </c>
      <c r="D171" s="96" t="str">
        <f>IF(FN_MC!S148="","*",FN_MC!S148)</f>
        <v>FERRONORTE</v>
      </c>
      <c r="E171" s="96" t="str">
        <f>IF(FN_MC!T148="","*",FN_MC!T148)</f>
        <v>TMI-TCS</v>
      </c>
      <c r="F171" s="96">
        <f>IF(FN_MC!B148="","*",FN_MC!B148)</f>
        <v>46091</v>
      </c>
      <c r="G171" s="96" t="str">
        <f>IF(FN_MC!D148="","*",FN_MC!D148)</f>
        <v>ANISIO (TF-514)</v>
      </c>
      <c r="H171" s="96" t="str">
        <f>IF(FN_MC!F148="","*",FN_MC!F148)</f>
        <v>PDM - AMV - MEIA CHAVE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TQI</v>
      </c>
      <c r="L171" s="196" t="str">
        <f>IF(FN_MC!N148="","*",FN_MC!N148)</f>
        <v>TQINORTE</v>
      </c>
      <c r="M171" s="97">
        <f>IF(FN_MC!J148="","*",FN_MC!J148)</f>
        <v>74</v>
      </c>
      <c r="N171" s="183">
        <f>IF(FN_MC!K148="","*",FN_MC!K148)</f>
        <v>62.3</v>
      </c>
      <c r="O171" s="183" t="str">
        <f>IF(FN_MC!L148="","*",FN_MC!L148)</f>
        <v>-</v>
      </c>
      <c r="P171" s="107">
        <f>IF(FN_MC!O148="","*",FN_MC!O148)</f>
        <v>0.375</v>
      </c>
      <c r="Q171" s="107">
        <f>IF(FN_MC!P148="","*",FN_MC!P148)</f>
        <v>8.3333333333333329E-2</v>
      </c>
      <c r="R171" s="96" t="str">
        <f>IF(FN_MC!Q148="","*",CONCATENATE(FN_MC!Q148," ",FN_MC!R148))</f>
        <v>1 Nº DE PEÇAS</v>
      </c>
      <c r="S171" s="96" t="str">
        <f>IF(FN_MC!V148="","*",FN_MC!V148)</f>
        <v>Herbert</v>
      </c>
      <c r="T171" s="96" t="str">
        <f>IF(FN_MC!W148="","*",FN_MC!W148)</f>
        <v>Troca de meia chave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Contrato</v>
      </c>
      <c r="C172" s="95" t="str">
        <f>IF(FN_MC!Z149="","*",FN_MC!Z149)</f>
        <v>*</v>
      </c>
      <c r="D172" s="96" t="str">
        <f>IF(FN_MC!S149="","*",FN_MC!S149)</f>
        <v>FERRONORTE</v>
      </c>
      <c r="E172" s="96" t="str">
        <f>IF(FN_MC!T149="","*",FN_MC!T149)</f>
        <v>TMI-TCS</v>
      </c>
      <c r="F172" s="96" t="str">
        <f>IF(FN_MC!B149="","*",FN_MC!B149)</f>
        <v>*</v>
      </c>
      <c r="G172" s="96" t="str">
        <f>IF(FN_MC!D149="","*",FN_MC!D149)</f>
        <v>W48</v>
      </c>
      <c r="H172" s="96" t="str">
        <f>IF(FN_MC!F149="","*",FN_MC!F149)</f>
        <v>MECANIZAÇÃO - DOL</v>
      </c>
      <c r="I172" s="96" t="str">
        <f>IF(FN_MC!H149="","*",FN_MC!H149)</f>
        <v>TAP</v>
      </c>
      <c r="J172" s="96" t="str">
        <f>IF(FN_MC!I149="","*",FN_MC!I149)</f>
        <v>TAP</v>
      </c>
      <c r="K172" s="96" t="str">
        <f>IF(FN_MC!M149="","*",FN_MC!M149)</f>
        <v>TAP</v>
      </c>
      <c r="L172" s="196" t="str">
        <f>IF(FN_MC!N149="","*",FN_MC!N149)</f>
        <v>TAP1</v>
      </c>
      <c r="M172" s="97">
        <f>IF(FN_MC!J149="","*",FN_MC!J149)</f>
        <v>74</v>
      </c>
      <c r="N172" s="183">
        <f>IF(FN_MC!K149="","*",FN_MC!K149)</f>
        <v>24</v>
      </c>
      <c r="O172" s="183" t="str">
        <f>IF(FN_MC!L149="","*",FN_MC!L149)</f>
        <v>-</v>
      </c>
      <c r="P172" s="107">
        <f>IF(FN_MC!O149="","*",FN_MC!O149)</f>
        <v>0.33333333333333331</v>
      </c>
      <c r="Q172" s="107">
        <f>IF(FN_MC!P149="","*",FN_MC!P149)</f>
        <v>0.16666666666666666</v>
      </c>
      <c r="R172" s="96" t="str">
        <f>IF(FN_MC!Q149="","*",CONCATENATE(FN_MC!Q149," ",FN_MC!R149))</f>
        <v>4000 M</v>
      </c>
      <c r="S172" s="96" t="str">
        <f>IF(FN_MC!V149="","*",FN_MC!V149)</f>
        <v>Rodrigo/Douglas</v>
      </c>
      <c r="T172" s="96" t="str">
        <f>IF(FN_MC!W149="","*",FN_MC!W149)</f>
        <v>Máquina avariada em manunteção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Oportunidade</v>
      </c>
      <c r="C173" s="95" t="str">
        <f>IF(FN_MC!Z150="","*",FN_MC!Z150)</f>
        <v>*</v>
      </c>
      <c r="D173" s="96" t="str">
        <f>IF(FN_MC!S150="","*",FN_MC!S150)</f>
        <v>MALHA CENTRAL</v>
      </c>
      <c r="E173" s="96" t="str">
        <f>IF(FN_MC!T150="","*",FN_MC!T150)</f>
        <v>RAMAL</v>
      </c>
      <c r="F173" s="96">
        <f>IF(FN_MC!B150="","*",FN_MC!B150)</f>
        <v>46091</v>
      </c>
      <c r="G173" s="96" t="str">
        <f>IF(FN_MC!D150="","*",FN_MC!D150)</f>
        <v>E18</v>
      </c>
      <c r="H173" s="96" t="str">
        <f>IF(FN_MC!F150="","*",FN_MC!F150)</f>
        <v>CAMINHÃO DE SOLDA</v>
      </c>
      <c r="I173" s="96" t="str">
        <f>IF(FN_MC!H150="","*",FN_MC!H150)</f>
        <v>ZIQZQY</v>
      </c>
      <c r="J173" s="96" t="str">
        <f>IF(FN_MC!I150="","*",FN_MC!I150)</f>
        <v>ZIQZQY</v>
      </c>
      <c r="K173" s="96" t="str">
        <f>IF(FN_MC!M150="","*",FN_MC!M150)</f>
        <v>ZIQ-ZQY</v>
      </c>
      <c r="L173" s="196" t="str">
        <f>IF(FN_MC!N150="","*",FN_MC!N150)</f>
        <v>ZIQZQY</v>
      </c>
      <c r="M173" s="97">
        <f>IF(FN_MC!J150="","*",FN_MC!J150)</f>
        <v>78</v>
      </c>
      <c r="N173" s="183">
        <f>IF(FN_MC!K150="","*",FN_MC!K150)</f>
        <v>177.6</v>
      </c>
      <c r="O173" s="183" t="str">
        <f>IF(FN_MC!L150="","*",FN_MC!L150)</f>
        <v>-</v>
      </c>
      <c r="P173" s="107">
        <f>IF(FN_MC!O150="","*",FN_MC!O150)</f>
        <v>0.35416666666666669</v>
      </c>
      <c r="Q173" s="107">
        <f>IF(FN_MC!P150="","*",FN_MC!P150)</f>
        <v>0.125</v>
      </c>
      <c r="R173" s="96" t="str">
        <f>IF(FN_MC!Q150="","*",CONCATENATE(FN_MC!Q150," ",FN_MC!R150))</f>
        <v>3 Nº DE SOLDA</v>
      </c>
      <c r="S173" s="96" t="str">
        <f>IF(FN_MC!V150="","*",FN_MC!V150)</f>
        <v>Tiago</v>
      </c>
      <c r="T173" s="96" t="str">
        <f>IF(FN_MC!W150="","*",FN_MC!W150)</f>
        <v>Caminhão de solda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>
        <f ca="1">_xlfn.XLOOKUP(G173&amp;$W$2,BS_CONTROLE[CHAVE],BS_CONTROLE[Quantidade_11],"-")</f>
        <v>4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Oportunidade</v>
      </c>
      <c r="C174" s="95" t="str">
        <f>IF(FN_MC!Z151="","*",FN_MC!Z151)</f>
        <v>*</v>
      </c>
      <c r="D174" s="96" t="str">
        <f>IF(FN_MC!S151="","*",FN_MC!S151)</f>
        <v>MALHA CENTRAL</v>
      </c>
      <c r="E174" s="96" t="str">
        <f>IF(FN_MC!T151="","*",FN_MC!T151)</f>
        <v>RAMAL</v>
      </c>
      <c r="F174" s="96">
        <f>IF(FN_MC!B151="","*",FN_MC!B151)</f>
        <v>46091</v>
      </c>
      <c r="G174" s="96" t="str">
        <f>IF(FN_MC!D151="","*",FN_MC!D151)</f>
        <v>A74</v>
      </c>
      <c r="H174" s="96" t="str">
        <f>IF(FN_MC!F151="","*",FN_MC!F151)</f>
        <v>DETECÇÃO - RONDA 7 DIAS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ZPD-ZJU</v>
      </c>
      <c r="L174" s="196" t="str">
        <f>IF(FN_MC!N151="","*",FN_MC!N151)</f>
        <v>ZPDZJU</v>
      </c>
      <c r="M174" s="97">
        <f>IF(FN_MC!J151="","*",FN_MC!J151)</f>
        <v>78</v>
      </c>
      <c r="N174" s="183">
        <f>IF(FN_MC!K151="","*",FN_MC!K151)</f>
        <v>303.10899999999998</v>
      </c>
      <c r="O174" s="183">
        <f>IF(FN_MC!L151="","*",FN_MC!L151)</f>
        <v>276.38</v>
      </c>
      <c r="P174" s="107">
        <f>IF(FN_MC!O151="","*",FN_MC!O151)</f>
        <v>0.375</v>
      </c>
      <c r="Q174" s="107">
        <f>IF(FN_MC!P151="","*",FN_MC!P151)</f>
        <v>4.1666666666666664E-2</v>
      </c>
      <c r="R174" s="96" t="str">
        <f>IF(FN_MC!Q151="","*",CONCATENATE(FN_MC!Q151," ",FN_MC!R151))</f>
        <v>1 KM</v>
      </c>
      <c r="S174" s="96" t="str">
        <f>IF(FN_MC!V151="","*",FN_MC!V151)</f>
        <v>Claudemir</v>
      </c>
      <c r="T174" s="96" t="str">
        <f>IF(FN_MC!W151="","*",FN_MC!W151)</f>
        <v>Ronda 7 dias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1532</v>
      </c>
      <c r="D5" s="243"/>
      <c r="E5" s="243"/>
      <c r="F5" s="243"/>
      <c r="G5" s="243"/>
      <c r="H5" s="243"/>
      <c r="I5" s="243"/>
      <c r="J5" s="244"/>
      <c r="K5" s="245" t="s">
        <v>1533</v>
      </c>
      <c r="L5" s="246"/>
      <c r="M5" s="246"/>
      <c r="N5" s="246"/>
      <c r="O5" s="247" t="s">
        <v>1534</v>
      </c>
      <c r="P5" s="248"/>
      <c r="Q5" s="249"/>
    </row>
    <row r="6" spans="1:17" s="81" customFormat="1" ht="15.75" customHeight="1">
      <c r="A6" s="75" t="s">
        <v>1530</v>
      </c>
      <c r="B6" s="82" t="s">
        <v>1529</v>
      </c>
      <c r="C6" s="83" t="s">
        <v>1176</v>
      </c>
      <c r="D6" s="84" t="s">
        <v>1177</v>
      </c>
      <c r="E6" s="83" t="s">
        <v>1535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1536</v>
      </c>
      <c r="M6" s="116" t="s">
        <v>29</v>
      </c>
      <c r="N6" s="117" t="s">
        <v>1171</v>
      </c>
      <c r="O6" s="165" t="s">
        <v>1214</v>
      </c>
      <c r="P6" s="128"/>
      <c r="Q6" s="139" t="s">
        <v>1537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1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Aguardando MC1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Previsão de intervalo as 13h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Aguardando MC1 - Chuva no local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>
        <f>IF(FN_MC!B145="","*",FN_MC!B145)</f>
        <v>46091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*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-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*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-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*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-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1538</v>
      </c>
      <c r="C2" s="83" t="s">
        <v>1161</v>
      </c>
      <c r="D2" s="83" t="s">
        <v>1163</v>
      </c>
      <c r="E2" s="83" t="s">
        <v>1539</v>
      </c>
      <c r="F2" s="83" t="s">
        <v>1540</v>
      </c>
      <c r="G2" s="83" t="s">
        <v>1541</v>
      </c>
      <c r="H2" s="83" t="s">
        <v>1542</v>
      </c>
      <c r="I2" s="83" t="s">
        <v>1543</v>
      </c>
      <c r="J2" s="83" t="s">
        <v>1544</v>
      </c>
      <c r="K2" s="109" t="s">
        <v>1545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>
        <f>IF(FN_MC!B145="","*",FN_MC!B145)</f>
        <v>46091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*</v>
      </c>
      <c r="F166" s="114" t="str">
        <f>IF(FN_MC!M146="","*",FN_MC!M146)</f>
        <v>TSP-TIN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*</v>
      </c>
      <c r="F167" s="114" t="str">
        <f>IF(FN_MC!M148="","*",FN_MC!M148)</f>
        <v>TQI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*</v>
      </c>
      <c r="F170" s="114" t="str">
        <f>IF(FN_MC!M151="","*",FN_MC!M151)</f>
        <v>ZPD-ZJU</v>
      </c>
      <c r="G170" s="101" t="str">
        <f>IF(FN_MC!I151="","*",FN_MC!I151)</f>
        <v>*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2026-03-09T17:28:03Z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