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24" documentId="8_{B6337239-1A00-434D-AAD0-422EA1FEB5AE}" xr6:coauthVersionLast="47" xr6:coauthVersionMax="47" xr10:uidLastSave="{8BE1FD67-5C16-4DA2-9606-587D0AA8291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<sst xmlns="http://schemas.openxmlformats.org/spreadsheetml/2006/main" count="6418" uniqueCount="1684">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</sst>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62" activePane="bottomRight" state="frozen"/>
      <selection pane="bottomRight" activeCell="J276" sqref="J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1620</v>
      </c>
      <c r="BK262" s="16" t="s">
        <v>1620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1620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1621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1622</v>
      </c>
      <c r="BK265" s="16" t="s">
        <v>1623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1623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1624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1625</v>
      </c>
      <c r="BK268" s="16" t="s">
        <v>1625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1626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1627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108</v>
      </c>
      <c r="G276" s="9" t="str">
        <f>IF(D276="","*",VLOOKUP(F276,BS_ATIVIDADE[#All],3,FALSE))</f>
        <v>MECANIZAÇÃO - ESMERILHADORA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76" s="168"/>
      <c r="P276" s="168"/>
      <c r="Q276" s="83"/>
      <c r="R276" s="10" t="str">
        <f>IFERROR(_xlfn.XLOOKUP(F276, BS_ATIVIDADE[ATIVIDADE],BS_ATIVIDADE[UNIDADE] ), "*")</f>
        <v>M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MECANIZAÇÃO - ESMERILHADORA</v>
      </c>
      <c r="AJ276" s="9" t="str">
        <f>IF(D276="","*",VLOOKUP(AI276,BS_ATIVIDADE[#Data],3,FALSE))</f>
        <v>MECANIZAÇÃO - ESMERILHADORA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</v>
      </c>
      <c r="AN276" s="279" t="str">
        <f>IF(BS_CONTROLE[[#This Row],[SB]]=0, "-", BS_CONTROLE[[#This Row],[SB]])</f>
        <v>PPR1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e">
        <f t="shared" si="50"/>
        <v>#DIV/0!</v>
      </c>
      <c r="BR276" s="18" t="e">
        <f t="shared" si="51"/>
        <v>#DIV/0!</v>
      </c>
      <c r="BS276" s="18" t="e">
        <f t="shared" si="52"/>
        <v>#DIV/0!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1628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1630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1621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1631</v>
      </c>
      <c r="X290" s="213" t="s">
        <v>374</v>
      </c>
      <c r="Y290" s="153"/>
      <c r="Z290" s="153"/>
      <c r="AA290" s="83" t="s">
        <v>1632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1633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1624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1635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7" operator="equal">
      <formula>"ERRO"</formula>
    </cfRule>
  </conditionalFormatting>
  <conditionalFormatting sqref="X4 Y368:Y443 Y1:Z367">
    <cfRule type="cellIs" dxfId="138" priority="18386" operator="equal">
      <formula>"OPORTUNIDADE"</formula>
    </cfRule>
  </conditionalFormatting>
  <conditionalFormatting sqref="AZ6:AZ415">
    <cfRule type="expression" dxfId="137" priority="18381">
      <formula>$BU6=1</formula>
    </cfRule>
  </conditionalFormatting>
  <conditionalFormatting sqref="BQ6:BQ492">
    <cfRule type="cellIs" dxfId="136" priority="18392" operator="equal">
      <formula>"Produção e Intervalo"</formula>
    </cfRule>
    <cfRule type="cellIs" dxfId="135" priority="18393" operator="equal">
      <formula>"Aderente"</formula>
    </cfRule>
    <cfRule type="cellIs" dxfId="134" priority="18394" operator="equal">
      <formula>"Intervalo"</formula>
    </cfRule>
    <cfRule type="cellIs" dxfId="133" priority="18395" operator="equal">
      <formula>"Produção"</formula>
    </cfRule>
    <cfRule type="cellIs" dxfId="132" priority="18396" operator="equal">
      <formula>"ERRO"</formula>
    </cfRule>
  </conditionalFormatting>
  <conditionalFormatting sqref="BR6:BS445">
    <cfRule type="cellIs" dxfId="131" priority="18374" operator="equal">
      <formula>"*"</formula>
    </cfRule>
    <cfRule type="cellIs" dxfId="130" priority="18375" operator="greaterThanOrEqual">
      <formula>1</formula>
    </cfRule>
    <cfRule type="cellIs" dxfId="129" priority="18376" operator="lessThan">
      <formula>1</formula>
    </cfRule>
  </conditionalFormatting>
  <conditionalFormatting sqref="X368:X415 Y368:Y443 Y6:Z367">
    <cfRule type="cellIs" dxfId="128" priority="18322" operator="equal">
      <formula>"NÃO"</formula>
    </cfRule>
    <cfRule type="cellIs" dxfId="127" priority="18323" operator="equal">
      <formula>"SIM"</formula>
    </cfRule>
  </conditionalFormatting>
  <conditionalFormatting sqref="X368:X415">
    <cfRule type="cellIs" dxfId="126" priority="18321" operator="equal">
      <formula>"OPORTUNIDADE"</formula>
    </cfRule>
  </conditionalFormatting>
  <conditionalFormatting sqref="Z368:Z415">
    <cfRule type="cellIs" dxfId="125" priority="18319" operator="equal">
      <formula>"NÃO"</formula>
    </cfRule>
    <cfRule type="cellIs" dxfId="124" priority="18320" operator="equal">
      <formula>"SIM"</formula>
    </cfRule>
  </conditionalFormatting>
  <conditionalFormatting sqref="Z368:Z415">
    <cfRule type="cellIs" dxfId="123" priority="18318" operator="equal">
      <formula>"OPORTUNIDADE"</formula>
    </cfRule>
  </conditionalFormatting>
  <conditionalFormatting sqref="Y1048468:Y1048576">
    <cfRule type="cellIs" dxfId="122" priority="18203" operator="equal">
      <formula>"OPORTUNIDADE"</formula>
    </cfRule>
  </conditionalFormatting>
  <conditionalFormatting sqref="Y1048468:Y1048576">
    <cfRule type="cellIs" dxfId="121" priority="18201" operator="equal">
      <formula>"NÃO"</formula>
    </cfRule>
    <cfRule type="cellIs" dxfId="120" priority="18202" operator="equal">
      <formula>"SIM"</formula>
    </cfRule>
  </conditionalFormatting>
  <conditionalFormatting sqref="Z416:Z441">
    <cfRule type="cellIs" dxfId="119" priority="17938" operator="equal">
      <formula>"OPORTUNIDADE"</formula>
    </cfRule>
  </conditionalFormatting>
  <conditionalFormatting sqref="Z416:Z441">
    <cfRule type="cellIs" dxfId="118" priority="17936" operator="equal">
      <formula>"NÃO"</formula>
    </cfRule>
    <cfRule type="cellIs" dxfId="117" priority="17937" operator="equal">
      <formula>"SIM"</formula>
    </cfRule>
  </conditionalFormatting>
  <conditionalFormatting sqref="X442">
    <cfRule type="cellIs" dxfId="116" priority="17924" operator="equal">
      <formula>"NÃO"</formula>
    </cfRule>
    <cfRule type="cellIs" dxfId="115" priority="17925" operator="equal">
      <formula>"SIM"</formula>
    </cfRule>
  </conditionalFormatting>
  <conditionalFormatting sqref="X442">
    <cfRule type="cellIs" dxfId="114" priority="17923" operator="equal">
      <formula>"OPORTUNIDADE"</formula>
    </cfRule>
  </conditionalFormatting>
  <conditionalFormatting sqref="Z442">
    <cfRule type="cellIs" dxfId="113" priority="17921" operator="equal">
      <formula>"NÃO"</formula>
    </cfRule>
    <cfRule type="cellIs" dxfId="112" priority="17922" operator="equal">
      <formula>"SIM"</formula>
    </cfRule>
  </conditionalFormatting>
  <conditionalFormatting sqref="Z442">
    <cfRule type="cellIs" dxfId="111" priority="17920" operator="equal">
      <formula>"OPORTUNIDADE"</formula>
    </cfRule>
  </conditionalFormatting>
  <conditionalFormatting sqref="BI442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0">
      <formula>$BU385=1</formula>
    </cfRule>
  </conditionalFormatting>
  <conditionalFormatting sqref="AZ418:AZ442">
    <cfRule type="expression" dxfId="109" priority="18700">
      <formula>$BU390=1</formula>
    </cfRule>
  </conditionalFormatting>
  <conditionalFormatting sqref="BI416:BI441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5" operator="equal">
      <formula>"*"</formula>
    </cfRule>
    <cfRule type="cellIs" dxfId="107" priority="13336" operator="greaterThanOrEqual">
      <formula>1</formula>
    </cfRule>
    <cfRule type="cellIs" dxfId="106" priority="13337" operator="lessThan">
      <formula>1</formula>
    </cfRule>
  </conditionalFormatting>
  <conditionalFormatting sqref="BK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264 BK266:BK492">
    <cfRule type="iconSet" priority="205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6">
      <iconSet showValue="0">
        <cfvo type="percent" val="0"/>
        <cfvo type="num" val="1"/>
        <cfvo type="num" val="1" gte="0"/>
      </iconSet>
    </cfRule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1638</v>
      </c>
      <c r="E3" s="316" t="s">
        <v>1639</v>
      </c>
      <c r="F3" s="316" t="s">
        <v>1640</v>
      </c>
      <c r="G3" s="316" t="s">
        <v>1641</v>
      </c>
      <c r="H3" s="316" t="s">
        <v>1642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1645</v>
      </c>
      <c r="W1" s="390"/>
      <c r="X1" s="390"/>
      <c r="Y1" s="103"/>
    </row>
    <row r="2" spans="1:25" s="100" customFormat="1" ht="11.25" customHeight="1">
      <c r="A2" s="104" t="s">
        <v>1646</v>
      </c>
      <c r="B2" s="104" t="s">
        <v>1647</v>
      </c>
      <c r="C2" s="104" t="s">
        <v>7</v>
      </c>
      <c r="D2" s="105" t="s">
        <v>1177</v>
      </c>
      <c r="E2" s="105" t="s">
        <v>1178</v>
      </c>
      <c r="F2" s="105" t="s">
        <v>1648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1649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*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MECANIZAÇÃO - ESMERILHADORA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</v>
      </c>
      <c r="L377" s="328" t="str">
        <f>IF(FN_MC!N276="","*",FN_MC!N276)</f>
        <v>PPR1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1650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1651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1652</v>
      </c>
      <c r="C4" s="321" t="s">
        <v>1653</v>
      </c>
      <c r="D4" s="321" t="s">
        <v>1654</v>
      </c>
      <c r="E4" s="321" t="s">
        <v>1655</v>
      </c>
      <c r="F4" s="321" t="s">
        <v>545</v>
      </c>
      <c r="G4" s="321" t="s">
        <v>1656</v>
      </c>
      <c r="H4" s="187"/>
    </row>
    <row r="5" spans="1:8" ht="43.5">
      <c r="A5" s="187"/>
      <c r="B5" s="322" t="s">
        <v>1657</v>
      </c>
      <c r="C5" s="322">
        <v>309525</v>
      </c>
      <c r="D5" s="322" t="s">
        <v>1658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1659</v>
      </c>
      <c r="C6" s="322">
        <v>256875</v>
      </c>
      <c r="D6" s="322" t="s">
        <v>1660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1661</v>
      </c>
      <c r="C7" s="322">
        <v>257278</v>
      </c>
      <c r="D7" s="322" t="s">
        <v>1662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1663</v>
      </c>
      <c r="C8" s="322">
        <v>261794</v>
      </c>
      <c r="D8" s="322" t="s">
        <v>1664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1665</v>
      </c>
      <c r="C9" s="322">
        <v>257033</v>
      </c>
      <c r="D9" s="322" t="s">
        <v>1666</v>
      </c>
      <c r="E9" s="322" t="s">
        <v>240</v>
      </c>
      <c r="F9" s="322" t="s">
        <v>732</v>
      </c>
      <c r="G9" s="322" t="s">
        <v>1667</v>
      </c>
      <c r="H9" s="187"/>
    </row>
    <row r="10" spans="1:8" ht="43.5">
      <c r="A10" s="187"/>
      <c r="B10" s="322" t="s">
        <v>1668</v>
      </c>
      <c r="C10" s="322">
        <v>396578</v>
      </c>
      <c r="D10" s="322" t="s">
        <v>1669</v>
      </c>
      <c r="E10" s="322" t="s">
        <v>240</v>
      </c>
      <c r="F10" s="322" t="s">
        <v>732</v>
      </c>
      <c r="G10" s="322" t="s">
        <v>1667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1670</v>
      </c>
      <c r="C2" s="95" t="s">
        <v>1162</v>
      </c>
      <c r="D2" s="95" t="s">
        <v>1164</v>
      </c>
      <c r="E2" s="95" t="s">
        <v>1671</v>
      </c>
      <c r="F2" s="95" t="s">
        <v>1672</v>
      </c>
      <c r="G2" s="95" t="s">
        <v>1673</v>
      </c>
      <c r="H2" s="95" t="s">
        <v>1674</v>
      </c>
      <c r="I2" s="95" t="s">
        <v>1675</v>
      </c>
      <c r="J2" s="95" t="s">
        <v>1676</v>
      </c>
      <c r="K2" s="130" t="s">
        <v>1677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>
        <f>IF(FN_MC!B276="","*",FN_MC!B276)</f>
        <v>46040</v>
      </c>
      <c r="D382" s="120" t="str">
        <f>IF(FN_MC!D276="","*",FN_MC!D276)</f>
        <v>E14</v>
      </c>
      <c r="E382" s="120" t="str">
        <f>IF(FN_MC!H276="","*",FN_MC!H276)</f>
        <v>PPR</v>
      </c>
      <c r="F382" s="136" t="str">
        <f>IF(FN_MC!M276="","*",FN_MC!M276)</f>
        <v>PPR</v>
      </c>
      <c r="G382" s="120" t="str">
        <f>IF(FN_MC!I276="","*",FN_MC!I276)</f>
        <v>PSG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1678</v>
      </c>
      <c r="D5" s="394"/>
      <c r="E5" s="394"/>
      <c r="F5" s="394"/>
      <c r="G5" s="394"/>
      <c r="H5" s="394"/>
      <c r="I5" s="394"/>
      <c r="J5" s="395"/>
      <c r="K5" s="396" t="s">
        <v>1679</v>
      </c>
      <c r="L5" s="397"/>
      <c r="M5" s="397"/>
      <c r="N5" s="397"/>
      <c r="O5" s="398" t="s">
        <v>1680</v>
      </c>
      <c r="P5" s="399"/>
      <c r="Q5" s="400"/>
    </row>
    <row r="6" spans="1:17" s="93" customFormat="1" ht="15.75" customHeight="1">
      <c r="A6" s="87" t="s">
        <v>1648</v>
      </c>
      <c r="B6" s="94" t="s">
        <v>1647</v>
      </c>
      <c r="C6" s="95" t="s">
        <v>1177</v>
      </c>
      <c r="D6" s="96" t="s">
        <v>1178</v>
      </c>
      <c r="E6" s="95" t="s">
        <v>1681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1682</v>
      </c>
      <c r="M6" s="138" t="s">
        <v>30</v>
      </c>
      <c r="N6" s="139" t="s">
        <v>1172</v>
      </c>
      <c r="O6" s="241" t="s">
        <v>1215</v>
      </c>
      <c r="P6" s="152"/>
      <c r="Q6" s="188" t="s">
        <v>1683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2026-01-17T18:19:47Z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