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75" documentId="120_S{118792C3-22EF-5104-A093-F22BFE3913F3}" xr6:coauthVersionLast="47" xr6:coauthVersionMax="47" xr10:uidLastSave="{AFB8FA29-D4B4-42D3-B280-0F07DF9AC8E2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6" i="1" l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<sst xmlns="http://schemas.openxmlformats.org/spreadsheetml/2006/main" count="6544" uniqueCount="1449">
  <si>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</si>
  <si>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</si>
  <si>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</si>
  <si>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</si>
  <si>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</si>
  <si>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</si>
  <si>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</si>
  <si>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</si>
  <si>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</si>
  <si>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</si>
  <si>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</si>
  <si>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</si>
  <si>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</si>
  <si>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</si>
  <si>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</si>
  <si>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</si>
  <si>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</si>
  <si>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</si>
  <si>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</si>
  <si>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</si>
  <si>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</si>
  <si>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</si>
  <si>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</si>
  <si>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</si>
  <si>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</si>
  <si>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</si>
  <si>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</si>
  <si>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</si>
  <si>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</si>
  <si>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</si>
  <si>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</si>
  <si>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</si>
  <si>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</si>
  <si>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</si>
  <si>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</si>
  <si>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</si>
  <si>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</si>
  <si>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</si>
  <si>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</si>
  <si>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</si>
  <si>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</si>
  <si>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</si>
  <si>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</si>
  <si>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</si>
  <si>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</si>
  <si>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</si>
  <si>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</si>
  <si>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</si>
  <si>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</si>
  <si>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</si>
  <si>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</si>
  <si>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</si>
  <si>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</si>
  <si>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</si>
  <si>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</si>
  <si>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</si>
  <si>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</si>
  <si>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</si>
  <si>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</si>
  <si>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</si>
  <si>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</si>
  <si>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</si>
  <si>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</si>
  <si>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</si>
  <si>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</si>
  <si>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</si>
  <si>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</si>
  <si>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</si>
  <si>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</si>
  <si>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</si>
  <si>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</si>
  <si>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</si>
  <si>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</si>
  <si>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</si>
  <si>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</si>
  <si>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</si>
  <si>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</si>
  <si>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</si>
  <si>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</si>
  <si>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</si>
  <si>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</si>
  <si>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</si>
  <si>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</si>
  <si>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</si>
  <si>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</si>
  <si>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</si>
  <si>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</si>
  <si>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</si>
  <si>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</si>
  <si>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</si>
  <si>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</si>
  <si>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</si>
  <si>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</si>
  <si>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</si>
  <si>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</si>
  <si>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</si>
  <si>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</si>
  <si>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</si>
  <si>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</si>
  <si>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</si>
  <si>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</si>
  <si>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</si>
  <si>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</si>
  <si>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</si>
  <si>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</si>
  <si>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</si>
  <si>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</si>
  <si>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</si>
  <si>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</si>
  <si>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</si>
  <si>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</si>
  <si>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</si>
  <si>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</si>
  <si>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</si>
  <si>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</si>
  <si>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</si>
  <si>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</si>
  <si>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</si>
  <si>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</si>
  <si>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</si>
  <si>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</si>
  <si>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</si>
  <si>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</si>
  <si>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</si>
  <si>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</si>
  <si>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</si>
  <si>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</si>
  <si>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</si>
  <si>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</si>
  <si>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</si>
  <si>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</si>
  <si>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</si>
  <si>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</si>
  <si>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</si>
  <si>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</si>
  <si>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</si>
  <si>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</si>
  <si>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</si>
  <si>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</si>
  <si>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</si>
  <si>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</si>
  <si>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</si>
  <si>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</si>
  <si>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</si>
  <si>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</si>
  <si>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</si>
  <si>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</si>
  <si>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</si>
  <si>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</si>
  <si>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</si>
  <si>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</si>
  <si>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</si>
  <si>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</si>
  <si>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</si>
  <si>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</si>
  <si>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</si>
  <si>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</si>
  <si>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</si>
  <si>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</si>
  <si>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</si>
  <si>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</si>
  <si>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</si>
  <si>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</si>
  <si>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</si>
  <si>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</si>
  <si>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</si>
  <si>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</si>
  <si>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</si>
  <si>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</si>
  <si>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</si>
  <si>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</si>
  <si>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</si>
  <si>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</si>
  <si>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</si>
  <si>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</si>
  <si>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</si>
  <si>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</si>
  <si>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</si>
  <si>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</si>
  <si>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</si>
  <si>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</si>
  <si>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</si>
  <si>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</si>
  <si>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</si>
  <si>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</si>
  <si>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</si>
  <si>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</si>
  <si>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</si>
  <si>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</si>
  <si>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</si>
  <si>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</si>
  <si>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</si>
  <si>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</si>
  <si>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</si>
  <si>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</si>
  <si>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</si>
  <si>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</si>
  <si>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</si>
  <si>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</si>
  <si>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</si>
  <si>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</si>
  <si>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</si>
  <si>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</si>
  <si>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</si>
  <si>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</si>
  <si>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</si>
  <si>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</si>
  <si>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</si>
  <si>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</si>
  <si>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</si>
  <si>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</si>
  <si>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</si>
  <si>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</si>
  <si>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</si>
  <si>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</si>
  <si>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</si>
  <si>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</si>
  <si>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</si>
  <si>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</si>
  <si>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</si>
  <si>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</si>
  <si>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</si>
  <si>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</si>
  <si>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</si>
  <si>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</si>
  <si>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</si>
  <si>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</si>
  <si>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</si>
  <si>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</si>
  <si>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</si>
  <si>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</si>
  <si>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</si>
  <si>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</si>
  <si>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</si>
  <si>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</si>
  <si>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</si>
  <si>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</si>
  <si>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</si>
  <si>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</si>
  <si>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</si>
  <si>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</si>
  <si>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</si>
  <si>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</si>
  <si>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</si>
  <si>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</si>
  <si>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</si>
  <si>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</si>
  <si>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</si>
  <si>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</si>
  <si>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</si>
  <si>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</si>
  <si>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</si>
  <si>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</si>
  <si>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</si>
  <si>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</si>
  <si>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</si>
  <si>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</si>
  <si>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</si>
  <si>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</si>
  <si>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</si>
  <si>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</si>
  <si>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</si>
  <si>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</si>
  <si>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</si>
  <si>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</si>
  <si>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</si>
  <si>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</si>
  <si>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</si>
  <si>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</si>
  <si>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</si>
  <si>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</si>
  <si>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</si>
  <si>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</si>
  <si>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</si>
  <si>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</si>
  <si>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</si>
  <si>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</si>
  <si>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</si>
  <si>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</si>
  <si>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</si>
  <si>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</si>
  <si>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</si>
  <si>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</si>
  <si>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</si>
  <si>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</si>
  <si>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</si>
  <si>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</si>
  <si>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</si>
  <si>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</si>
  <si>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</si>
  <si>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</si>
  <si>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</si>
  <si>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</si>
  <si>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</si>
  <si>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</si>
  <si>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</si>
  <si>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</si>
  <si>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</si>
  <si>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</si>
  <si>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</si>
  <si>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</si>
  <si>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</si>
  <si>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</si>
  <si>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</si>
  <si>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</si>
  <si>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</si>
  <si>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</si>
  <si>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</si>
  <si>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</si>
  <si>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</si>
  <si>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</si>
  <si>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</si>
  <si>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</si>
  <si>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</si>
  <si>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</si>
  <si>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</si>
  <si>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</si>
  <si>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</si>
  <si>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</si>
  <si>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</si>
  <si>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</si>
  <si>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</si>
  <si>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</si>
  <si>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</si>
  <si>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</si>
  <si>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</si>
  <si>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</si>
  <si>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</si>
  <si>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</si>
  <si>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</si>
  <si>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</si>
  <si>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</si>
  <si>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</si>
  <si>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</si>
  <si>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</si>
  <si>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</si>
  <si>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</si>
  <si>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</si>
  <si>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</si>
  <si>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</si>
  <si>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</si>
  <si>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</si>
  <si>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</si>
  <si>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</si>
  <si>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</si>
  <si>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</si>
  <si>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</si>
  <si>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</si>
  <si>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</si>
  <si>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</si>
  <si>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</si>
  <si>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</si>
  <si>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</si>
  <si>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</si>
  <si>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</si>
  <si>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</si>
  <si>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</si>
  <si>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</si>
  <si>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</si>
  <si>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</si>
  <si>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</si>
  <si>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</si>
  <si>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</si>
  <si>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</si>
  <si>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</si>
  <si>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</si>
  <si>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</si>
  <si>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</si>
  <si>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</si>
  <si>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</si>
  <si>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</si>
  <si>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</si>
  <si>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</si>
  <si>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</si>
  <si>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</si>
  <si>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</si>
  <si>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</si>
  <si>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</si>
  <si>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</si>
  <si>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</si>
  <si>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</si>
  <si>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</si>
  <si>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</si>
  <si>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</si>
  <si>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</si>
  <si>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</si>
  <si>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</si>
  <si>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</si>
  <si>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</si>
  <si>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</si>
  <si>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</si>
  <si>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</si>
  <si>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</si>
  <si>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</si>
  <si>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</si>
  <si>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</si>
  <si>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</si>
  <si>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</si>
  <si>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</si>
  <si>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</si>
  <si>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</si>
  <si>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</si>
  <si>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</si>
  <si>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</si>
  <si>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</si>
  <si>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</si>
  <si>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</si>
  <si>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</si>
  <si>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</si>
  <si>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</si>
  <si>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</si>
  <si>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</si>
  <si>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</si>
  <si>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</si>
  <si>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</si>
  <si>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</si>
  <si>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</si>
  <si>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</si>
  <si>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</si>
  <si>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</si>
  <si>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</si>
  <si>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</si>
  <si>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</si>
  <si>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</si>
  <si>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</si>
  <si>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</si>
  <si>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</si>
  <si>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</si>
  <si>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</si>
  <si>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</si>
  <si>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</si>
  <si>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</si>
  <si>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</si>
  <si>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</si>
  <si>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</si>
  <si>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</si>
  <si>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</si>
  <si>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</si>
  <si>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</si>
  <si>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</si>
  <si>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</si>
  <si>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</si>
  <si>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</si>
  <si>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</si>
  <si>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</si>
  <si>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</si>
  <si>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</si>
  <si>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</si>
  <si>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</si>
  <si>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</si>
  <si>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</si>
  <si>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</si>
  <si>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</si>
  <si>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</si>
  <si>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</si>
  <si>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</si>
  <si>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</si>
  <si>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</si>
  <si>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</si>
  <si>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</si>
  <si>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</si>
  <si>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</si>
  <si>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</si>
  <si>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</si>
  <si>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</si>
  <si>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</si>
  <si>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</si>
  <si>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</si>
  <si>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</si>
  <si>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</si>
  <si>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</si>
  <si>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</si>
  <si>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</si>
  <si>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</si>
  <si>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</si>
  <si>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</si>
  <si>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</si>
  <si>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</si>
  <si>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</si>
  <si>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</si>
  <si>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</si>
  <si>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</si>
  <si>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</si>
  <si>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</si>
  <si>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</si>
  <si>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</si>
  <si>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</si>
  <si>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</si>
  <si>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</si>
  <si>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</si>
  <si>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</si>
  <si>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</si>
  <si>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</si>
  <si>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</si>
  <si>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</si>
  <si>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</si>
  <si>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</si>
  <si>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</si>
  <si>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</si>
  <si>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</si>
  <si>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</si>
  <si>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</si>
  <si>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</si>
  <si>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</si>
  <si>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</si>
  <si>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</si>
  <si>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</si>
  <si>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</si>
  <si>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</si>
  <si>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</si>
  <si>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</si>
  <si>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</si>
  <si>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</si>
  <si>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</si>
  <si>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</si>
  <si>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</si>
  <si>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</si>
  <si>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</si>
  <si>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</si>
  <si>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</si>
  <si>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</si>
  <si>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</si>
  <si>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</si>
  <si>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</si>
  <si>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</si>
  <si>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</si>
  <si>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</si>
  <si>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</si>
  <si>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</si>
  <si>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</si>
  <si>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</si>
  <si>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</si>
  <si>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</si>
  <si>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</si>
  <si>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</si>
  <si>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</si>
  <si>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</si>
  <si>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</si>
  <si>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</si>
  <si>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</si>
  <si>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</si>
  <si>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</si>
  <si>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</si>
  <si>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</si>
  <si>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</si>
  <si>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</si>
  <si>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</si>
  <si>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</si>
  <si>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</si>
  <si>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</si>
  <si>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</si>
  <si>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</si>
  <si>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</si>
  <si>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</si>
  <si>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</si>
  <si>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</si>
  <si>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</si>
  <si>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</si>
  <si>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</si>
  <si>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</si>
  <si>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</si>
  <si>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</si>
  <si>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</si>
  <si>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</si>
  <si>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</si>
  <si>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</si>
  <si>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</si>
  <si>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</si>
  <si>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</si>
  <si>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</si>
  <si>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</si>
  <si>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</si>
  <si>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</si>
  <si>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</si>
  <si>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</si>
  <si>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</si>
  <si>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</si>
  <si>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</si>
  <si>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</si>
  <si>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</si>
  <si>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</si>
  <si>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</si>
  <si>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</si>
  <si>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</si>
  <si>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</si>
  <si>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</si>
  <si>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</si>
  <si>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</si>
  <si>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</si>
  <si>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</si>
  <si>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</si>
  <si>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</si>
  <si>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</si>
  <si>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</si>
  <si>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</si>
  <si>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</si>
  <si>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</si>
  <si>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</si>
  <si>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</si>
  <si>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</si>
  <si>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</si>
  <si>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</si>
  <si>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</si>
  <si>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</si>
  <si>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</si>
  <si>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</si>
  <si>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</si>
  <si>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</si>
  <si>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</si>
  <si>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</si>
  <si>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</si>
  <si>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</si>
  <si>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</si>
  <si>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</si>
  <si>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</si>
  <si>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</si>
  <si>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</si>
  <si>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</si>
  <si>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</si>
  <si>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</si>
  <si>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</si>
  <si>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</si>
  <si>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</si>
  <si>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</si>
  <si>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</si>
  <si>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</si>
  <si>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</si>
  <si>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</si>
  <si>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</si>
  <si>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</si>
  <si>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</si>
  <si>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</si>
  <si>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</si>
  <si>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</si>
  <si>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</si>
  <si>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</si>
  <si>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</si>
  <si>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</si>
  <si>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</si>
  <si>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</si>
  <si>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</si>
  <si>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</si>
  <si>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</si>
  <si>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</si>
  <si>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</si>
  <si>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</si>
  <si>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</si>
  <si>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</si>
  <si>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</si>
  <si>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</si>
  <si>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</si>
  <si>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</si>
  <si>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</si>
  <si>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</si>
  <si>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</si>
  <si>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</si>
  <si>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</si>
  <si>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</si>
  <si>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</si>
  <si>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</si>
  <si>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</si>
  <si>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</si>
  <si>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</si>
  <si>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</si>
  <si>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</si>
  <si>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</si>
  <si>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</si>
  <si>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</si>
  <si>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</si>
  <si>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</si>
  <si>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</si>
  <si>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</si>
  <si>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</si>
  <si>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</si>
  <si>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</si>
  <si>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</si>
  <si>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</si>
  <si>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</si>
  <si>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</si>
  <si>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</si>
  <si>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</si>
  <si>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</si>
  <si>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</si>
  <si>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</si>
  <si>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</si>
  <si>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</si>
  <si>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</si>
  <si>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</si>
  <si>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</si>
  <si>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</si>
  <si>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</si>
  <si>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</si>
  <si>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</si>
  <si>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</si>
  <si>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</si>
  <si>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</si>
  <si>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</si>
  <si>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</si>
  <si>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</si>
  <si>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</si>
  <si>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</si>
  <si>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</si>
  <si>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</si>
  <si>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</si>
  <si>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</si>
  <si>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</si>
  <si>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</si>
  <si>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</si>
  <si>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</si>
  <si>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</si>
  <si>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</si>
  <si>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</si>
  <si>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</si>
  <si>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</si>
  <si>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</si>
  <si>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</si>
  <si>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</si>
  <si>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</si>
  <si>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</si>
  <si>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</si>
  <si>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</si>
  <si>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</si>
  <si>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</si>
  <si>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</si>
  <si>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</si>
  <si>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</si>
  <si>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</si>
  <si>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</si>
  <si>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</si>
  <si>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</si>
  <si>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</si>
  <si>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</si>
  <si>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</si>
  <si>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</si>
  <si>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</si>
  <si>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</si>
  <si>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</si>
  <si>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</si>
  <si>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</si>
  <si>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</si>
  <si>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</si>
  <si>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</si>
  <si>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</si>
  <si>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</si>
  <si>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</si>
  <si>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</si>
  <si>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</si>
  <si>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</si>
  <si>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</si>
  <si>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</si>
  <si>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</si>
  <si>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</si>
  <si>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</si>
  <si>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</si>
  <si>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</si>
  <si>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</si>
  <si>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</si>
  <si>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</si>
  <si>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</si>
  <si>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</si>
  <si>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</si>
  <si>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</si>
  <si>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</si>
  <si>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</si>
  <si>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</si>
  <si>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</si>
  <si>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</si>
  <si>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</si>
  <si>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</si>
  <si>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</si>
  <si>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</si>
  <si>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</si>
  <si>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</si>
  <si>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</si>
  <si>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</si>
  <si>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</si>
  <si>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</si>
  <si>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</si>
  <si>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</si>
  <si>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</si>
  <si>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</si>
  <si>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</si>
  <si>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</si>
  <si>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</si>
  <si>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</si>
  <si>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</si>
  <si>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</si>
  <si>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</si>
  <si>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</si>
  <si>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</si>
  <si>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</si>
  <si>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</si>
  <si>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</si>
  <si>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</si>
  <si>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</si>
  <si>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</si>
  <si>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</si>
  <si>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</si>
  <si>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</si>
  <si>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</si>
  <si>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</si>
  <si>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</si>
  <si>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</si>
  <si>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</si>
  <si>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</si>
  <si>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</si>
  <si>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</si>
  <si>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</si>
  <si>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</si>
  <si>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</si>
  <si>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</si>
  <si>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</si>
  <si>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</si>
  <si>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</si>
  <si>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</si>
  <si>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</si>
  <si>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</si>
  <si>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</si>
  <si>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</si>
  <si>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</si>
  <si>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</si>
  <si>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</si>
  <si>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</si>
  <si>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</si>
  <si>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</si>
  <si>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</si>
  <si>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</si>
  <si>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</si>
  <si>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</si>
  <si>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</si>
  <si>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</si>
  <si>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</si>
  <si>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</si>
  <si>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</si>
  <si>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</si>
  <si>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</si>
  <si>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</si>
  <si>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</si>
  <si>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</si>
  <si>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</si>
  <si>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</si>
  <si>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</si>
  <si>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</si>
  <si>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</si>
  <si>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</si>
  <si>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</si>
  <si>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</si>
  <si>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</si>
  <si>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</si>
  <si>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</si>
  <si>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</si>
  <si>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</si>
  <si>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</si>
  <si>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</si>
  <si>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</si>
  <si>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</si>
  <si>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</si>
  <si>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</si>
  <si>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</si>
  <si>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</si>
  <si>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</si>
  <si>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</si>
  <si>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</si>
  <si>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</si>
  <si>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</si>
  <si>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</si>
  <si>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</si>
  <si>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</si>
  <si>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</si>
  <si>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</si>
  <si>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</si>
  <si>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</si>
  <si>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</si>
  <si>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</si>
  <si>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</si>
  <si>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</si>
  <si>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</si>
  <si>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</si>
  <si>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</si>
  <si>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</si>
  <si>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</si>
  <si>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</si>
  <si>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</si>
  <si>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</si>
  <si>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</si>
  <si>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</si>
  <si>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</si>
  <si>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</si>
  <si>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</si>
  <si>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</si>
  <si>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</si>
  <si>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</si>
  <si>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</si>
  <si>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</si>
  <si>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</si>
  <si>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</si>
  <si>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</si>
  <si>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</si>
  <si>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</si>
  <si>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</si>
  <si>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</si>
  <si>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</si>
  <si>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</si>
  <si>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</si>
  <si>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</si>
  <si>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</si>
  <si>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</si>
  <si>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</si>
  <si>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</si>
  <si>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</si>
  <si>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</si>
  <si>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</si>
  <si>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</si>
  <si>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</si>
  <si>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</si>
  <si>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</si>
  <si>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</si>
  <si>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</si>
  <si>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</si>
  <si>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</si>
  <si>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</si>
  <si>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</si>
  <si>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</si>
  <si>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</si>
  <si>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</si>
  <si>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</si>
  <si>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</si>
  <si>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</si>
  <si>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</si>
  <si>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</si>
  <si>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</si>
  <si>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</si>
  <si>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</si>
  <si>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</si>
  <si>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</si>
  <si>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</si>
  <si>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</si>
  <si>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</si>
  <si>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</si>
  <si>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</si>
  <si>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</si>
  <si>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</si>
  <si>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</si>
  <si>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</si>
  <si>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</si>
  <si>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</si>
  <si>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</si>
  <si>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</si>
  <si>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</si>
  <si>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</si>
  <si>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</si>
  <si>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</si>
  <si>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</si>
  <si>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</si>
  <si>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</si>
  <si>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</si>
  <si>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</si>
  <si>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</si>
  <si>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</si>
  <si>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</si>
  <si>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</si>
  <si>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</si>
  <si>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</si>
  <si>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</si>
  <si>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</si>
  <si>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</si>
  <si>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</si>
  <si>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</si>
  <si>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</si>
  <si>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</si>
  <si>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</si>
  <si>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</si>
  <si>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</si>
  <si>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</si>
  <si>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</si>
  <si>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</si>
  <si>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</si>
  <si>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</si>
  <si>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</si>
  <si>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</si>
  <si>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</si>
  <si>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</si>
  <si>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</si>
  <si>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</si>
  <si>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</si>
  <si>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</si>
  <si>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</si>
  <si>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</si>
  <si>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</si>
  <si>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</si>
  <si>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</si>
  <si>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</si>
  <si>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</si>
  <si>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</si>
  <si>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</si>
  <si>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</si>
  <si>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</si>
  <si>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</si>
  <si>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</si>
  <si>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</si>
  <si>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</si>
  <si>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</si>
  <si>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</si>
  <si>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</si>
  <si>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</si>
  <si>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</si>
  <si>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</si>
  <si>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</si>
  <si>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</si>
  <si>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</si>
  <si>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</si>
  <si>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</si>
  <si>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</si>
  <si>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</si>
  <si>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</si>
  <si>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</si>
  <si>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</si>
  <si>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</si>
  <si>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</si>
  <si>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</si>
  <si>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</si>
  <si>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</si>
  <si>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</si>
  <si>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</si>
  <si>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</si>
  <si>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</si>
  <si>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</si>
  <si>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</si>
  <si>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</si>
  <si>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</si>
  <si>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</si>
  <si>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</si>
  <si>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</si>
  <si>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</si>
  <si>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</si>
  <si>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</si>
  <si>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</si>
  <si>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</si>
  <si>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</si>
  <si>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</si>
  <si>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</si>
  <si>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</si>
  <si>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</si>
  <si>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</si>
  <si>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</si>
  <si>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</si>
  <si>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</si>
  <si>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</si>
  <si>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</si>
  <si>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</si>
  <si>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</si>
  <si>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</si>
  <si>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</si>
  <si>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</si>
  <si>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</si>
  <si>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</si>
  <si>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</si>
  <si>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</si>
  <si>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</si>
  <si>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</si>
  <si>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</si>
  <si>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</si>
  <si>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</si>
  <si>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</si>
  <si>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</si>
  <si>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</si>
  <si>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</si>
  <si>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</si>
  <si>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</si>
  <si>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</si>
  <si>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</si>
  <si>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</si>
  <si>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</si>
  <si>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</si>
  <si>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</si>
  <si>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</si>
  <si>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</si>
  <si>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</si>
  <si>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</si>
  <si>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</si>
  <si>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</si>
  <si>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</si>
  <si>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</si>
  <si>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</si>
  <si>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</si>
  <si>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</si>
  <si>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</si>
  <si>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</si>
  <si>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</si>
  <si>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</si>
  <si>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</si>
  <si>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</si>
  <si>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</si>
  <si>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</si>
  <si>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</si>
  <si>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</si>
  <si>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</si>
  <si>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</si>
  <si>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</si>
  <si>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</si>
  <si>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</si>
  <si>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</si>
  <si>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</si>
  <si>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</si>
  <si>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</si>
  <si>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</si>
  <si>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</si>
  <si>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</si>
  <si>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</si>
  <si>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</si>
  <si>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</si>
  <si>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</si>
  <si>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</si>
  <si>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</si>
  <si>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</si>
  <si>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</si>
  <si>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</si>
  <si>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</si>
  <si>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</si>
  <si>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</si>
  <si>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</si>
  <si>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</si>
  <si>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</si>
  <si>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</si>
  <si>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</si>
  <si>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</si>
  <si>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</si>
  <si>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</si>
  <si>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</si>
  <si>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</si>
  <si>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</si>
  <si>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</si>
  <si>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</si>
  <si>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</si>
  <si>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</si>
  <si>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</si>
  <si>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</si>
  <si>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</si>
  <si>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</si>
  <si>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</si>
  <si>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</si>
  <si>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</si>
  <si>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</si>
  <si>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</si>
  <si>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</si>
  <si>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</si>
  <si>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</si>
  <si>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</si>
  <si>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</si>
  <si>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</si>
  <si>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</si>
  <si>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</si>
  <si>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</si>
  <si>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</si>
  <si>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</si>
  <si>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</si>
  <si>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</si>
  <si>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</si>
  <si>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</si>
  <si>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</si>
  <si>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</si>
  <si>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</si>
  <si>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</si>
  <si>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</si>
  <si>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</si>
  <si>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</si>
  <si>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</si>
  <si>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</si>
  <si>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</si>
  <si>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</si>
  <si>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</si>
  <si>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</si>
  <si>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</si>
  <si>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</si>
  <si>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</si>
  <si>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</si>
  <si>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</si>
  <si>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</si>
  <si>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</si>
  <si>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</si>
  <si>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</si>
  <si>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</si>
  <si>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</si>
  <si>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</si>
  <si>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</si>
  <si>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</si>
  <si>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</si>
  <si>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</si>
  <si>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</si>
  <si>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</si>
  <si>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</si>
  <si>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</si>
  <si>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</si>
  <si>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</si>
  <si>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</si>
  <si>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</si>
  <si>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</si>
  <si>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</si>
  <si>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</si>
  <si>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</si>
  <si>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</si>
  <si>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</si>
  <si>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</si>
  <si>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</si>
  <si>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</si>
  <si>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</si>
  <si>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</si>
  <si>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</si>
  <si>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</si>
  <si>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</si>
  <si>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</si>
  <si>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</si>
  <si>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</si>
  <si>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</si>
  <si>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</si>
  <si>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</si>
  <si>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</si>
  <si>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</si>
  <si>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</si>
  <si>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</si>
  <si>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</si>
  <si>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</si>
  <si>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</si>
  <si>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</si>
  <si>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</si>
  <si>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</si>
  <si>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</si>
  <si>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</si>
  <si>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</si>
  <si>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</si>
  <si>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</si>
  <si>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</si>
  <si>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</si>
  <si>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</si>
  <si>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</si>
  <si>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</si>
  <si>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</si>
  <si>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</si>
  <si>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</si>
  <si>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</si>
  <si>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</si>
  <si>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</si>
  <si>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</si>
  <si>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</si>
  <si>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</si>
  <si>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</si>
  <si>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</si>
  <si>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</si>
  <si>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</si>
  <si>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</si>
  <si>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</si>
  <si>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</si>
  <si>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</si>
  <si>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</si>
  <si>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</si>
  <si>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</si>
  <si>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</si>
  <si>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</si>
  <si>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</si>
  <si>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</si>
  <si>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</si>
  <si>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</si>
  <si>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</si>
  <si>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</si>
  <si>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</si>
  <si>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</si>
  <si>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</si>
  <si>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</si>
  <si>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</si>
  <si>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</si>
  <si>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</si>
  <si>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</si>
  <si>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</si>
  <si>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</si>
  <si>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</si>
  <si>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</si>
  <si>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</si>
  <si>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</si>
  <si>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</si>
  <si>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</si>
  <si>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</si>
  <si>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</si>
  <si>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</si>
  <si>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</si>
  <si>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</si>
  <si>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</si>
  <si>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</si>
  <si>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</si>
  <si>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</si>
  <si>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</si>
  <si>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</si>
  <si>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</si>
  <si>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</si>
  <si>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</si>
  <si>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</si>
  <si>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</si>
  <si>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</si>
  <si>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</si>
  <si>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</si>
  <si>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</si>
  <si>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</si>
  <si>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</si>
  <si>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</si>
  <si>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</si>
  <si>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</si>
  <si>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</si>
  <si>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</si>
  <si>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</si>
  <si>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</si>
  <si>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</si>
  <si>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</si>
  <si>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</si>
  <si>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</si>
  <si>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</si>
  <si>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</si>
  <si>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</si>
  <si>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</si>
  <si>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</si>
  <si>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</si>
  <si>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</si>
  <si>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</si>
  <si>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</si>
  <si>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</si>
  <si>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</si>
  <si>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</si>
  <si>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</si>
  <si>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</si>
  <si>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</si>
  <si>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</si>
  <si>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</si>
  <si>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</si>
  <si>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</si>
  <si>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</si>
  <si>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</si>
  <si>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</si>
  <si>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</si>
  <si>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</si>
  <si>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</si>
  <si>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</si>
  <si>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</si>
  <si>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</si>
  <si>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</si>
  <si>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</si>
  <si>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</si>
  <si>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</si>
  <si>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</si>
  <si>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</si>
  <si>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</si>
  <si>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</si>
  <si>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</si>
  <si>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</si>
  <si>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</si>
  <si>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</si>
  <si>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</si>
  <si>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</si>
  <si>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</si>
  <si>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</si>
  <si>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</si>
  <si>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</si>
  <si>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</si>
  <si>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</si>
  <si>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</si>
  <si>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</si>
  <si>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</si>
  <si>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</si>
  <si>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</si>
  <si>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</si>
  <si>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</si>
  <si>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</si>
  <si>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ZBV3</t>
  </si>
  <si>
    <t>Trilheiro descarga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</si>
  <si>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</si>
  <si>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11&gt;00</t>
  </si>
  <si>
    <t>ZKEZGA-2</t>
  </si>
  <si>
    <t>ZKEZEV</t>
  </si>
  <si>
    <t>Posicionamento de dormentes</t>
  </si>
  <si>
    <t>Alison</t>
  </si>
  <si>
    <t>ZTP-ZEV</t>
  </si>
  <si>
    <t>ZPTZEV</t>
  </si>
  <si>
    <t>ZPT-ZPG-ZPT</t>
  </si>
  <si>
    <t>ZPTZPGZPT</t>
  </si>
  <si>
    <t>Inspeção ANTT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</si>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</sst>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F4" activePane="bottomRight" state="frozen"/>
      <selection pane="bottomRight" activeCell="BO255" sqref="BO25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7" t="s">
        <v>920</v>
      </c>
      <c r="C1" s="198"/>
      <c r="D1" s="198"/>
      <c r="E1" s="3"/>
      <c r="F1" s="197" t="s">
        <v>921</v>
      </c>
      <c r="G1" s="198"/>
      <c r="H1" s="199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200"/>
      <c r="AH1" s="5"/>
      <c r="AI1" s="204" t="s">
        <v>922</v>
      </c>
      <c r="AJ1" s="205"/>
      <c r="AK1" s="205"/>
      <c r="AL1" s="205"/>
      <c r="AM1" s="206"/>
      <c r="AN1" s="207"/>
      <c r="AO1" s="205"/>
      <c r="AP1" s="205"/>
      <c r="AQ1" s="205"/>
      <c r="AR1" s="205"/>
      <c r="AS1" s="205"/>
      <c r="AT1" s="205"/>
      <c r="AU1" s="205"/>
      <c r="AV1" s="205"/>
      <c r="AW1" s="205"/>
      <c r="AX1" s="205"/>
      <c r="AY1" s="205"/>
      <c r="AZ1" s="205"/>
      <c r="BA1" s="205"/>
      <c r="BB1" s="205"/>
      <c r="BC1" s="205"/>
      <c r="BD1" s="205"/>
      <c r="BE1" s="205"/>
      <c r="BF1" s="208"/>
      <c r="BG1" s="5"/>
      <c r="BH1" s="209" t="s">
        <v>923</v>
      </c>
      <c r="BI1" s="210"/>
      <c r="BJ1" s="210"/>
      <c r="BK1" s="211"/>
      <c r="BL1" s="5"/>
      <c r="BM1" s="201" t="s">
        <v>924</v>
      </c>
      <c r="BN1" s="202"/>
      <c r="BO1" s="202"/>
      <c r="BP1" s="202"/>
      <c r="BQ1" s="202"/>
      <c r="BR1" s="202"/>
      <c r="BS1" s="203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4" t="s">
        <v>925</v>
      </c>
      <c r="AJ2" s="205"/>
      <c r="AK2" s="205"/>
      <c r="AL2" s="205"/>
      <c r="AM2" s="206"/>
      <c r="AN2" s="207"/>
      <c r="AO2" s="205"/>
      <c r="AP2" s="205"/>
      <c r="AQ2" s="208"/>
      <c r="AR2" s="6"/>
      <c r="AS2" s="204" t="s">
        <v>928</v>
      </c>
      <c r="AT2" s="205"/>
      <c r="AU2" s="205"/>
      <c r="AV2" s="205"/>
      <c r="AW2" s="205"/>
      <c r="AX2" s="205"/>
      <c r="AY2" s="208"/>
      <c r="AZ2" s="6"/>
      <c r="BA2" s="190" t="s">
        <v>929</v>
      </c>
      <c r="BB2" s="194"/>
      <c r="BC2" s="204" t="s">
        <v>926</v>
      </c>
      <c r="BD2" s="205"/>
      <c r="BE2" s="205"/>
      <c r="BF2" s="208"/>
      <c r="BG2" s="5"/>
      <c r="BH2" s="212"/>
      <c r="BI2" s="213"/>
      <c r="BJ2" s="213"/>
      <c r="BK2" s="214"/>
      <c r="BL2" s="5"/>
      <c r="BM2" s="215"/>
      <c r="BN2" s="216"/>
      <c r="BO2" s="216"/>
      <c r="BP2" s="216"/>
      <c r="BQ2" s="216"/>
      <c r="BR2" s="216"/>
      <c r="BS2" s="217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0" t="s">
        <v>930</v>
      </c>
      <c r="AJ3" s="194"/>
      <c r="AK3" s="190" t="s">
        <v>931</v>
      </c>
      <c r="AL3" s="191"/>
      <c r="AM3" s="192"/>
      <c r="AN3" s="193"/>
      <c r="AO3" s="191"/>
      <c r="AP3" s="191"/>
      <c r="AQ3" s="194"/>
      <c r="AR3" s="63"/>
      <c r="AS3" s="195" t="s">
        <v>937</v>
      </c>
      <c r="AT3" s="196"/>
      <c r="AU3" s="195" t="s">
        <v>938</v>
      </c>
      <c r="AV3" s="196"/>
      <c r="AW3" s="195" t="s">
        <v>939</v>
      </c>
      <c r="AX3" s="196"/>
      <c r="AY3" s="63" t="s">
        <v>940</v>
      </c>
      <c r="AZ3" s="63"/>
      <c r="BA3" s="218"/>
      <c r="BB3" s="219"/>
      <c r="BC3" s="190" t="s">
        <v>933</v>
      </c>
      <c r="BD3" s="191"/>
      <c r="BE3" s="191"/>
      <c r="BF3" s="194"/>
      <c r="BG3" s="62"/>
      <c r="BH3" s="212"/>
      <c r="BI3" s="213"/>
      <c r="BJ3" s="213"/>
      <c r="BK3" s="214"/>
      <c r="BL3" s="62"/>
      <c r="BM3" s="201" t="s">
        <v>941</v>
      </c>
      <c r="BN3" s="202"/>
      <c r="BO3" s="202"/>
      <c r="BP3" s="203"/>
      <c r="BQ3" s="201" t="s">
        <v>707</v>
      </c>
      <c r="BR3" s="202"/>
      <c r="BS3" s="203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/>
      <c r="AS259" s="108"/>
      <c r="AT259" s="108"/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/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/>
      <c r="AS261" s="108"/>
      <c r="AT261" s="108"/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Produção e Intervalo</v>
      </c>
      <c r="BR261" s="19">
        <f>IF(OR(B261="",F261=""),"*",AY261/P261)</f>
        <v>0</v>
      </c>
      <c r="BS261" s="19">
        <f>IF(OR(B261="",F261=""),"*",BA261/Q261)</f>
        <v>0</v>
      </c>
      <c r="BT261" s="8" t="str">
        <f t="shared" si="4"/>
        <v/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/>
      <c r="AS262" s="108"/>
      <c r="AT262" s="108"/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0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8" t="str">
        <f t="shared" si="4"/>
        <v/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1371</v>
      </c>
      <c r="X263" s="104" t="s">
        <v>386</v>
      </c>
      <c r="Y263" s="129" t="s">
        <v>389</v>
      </c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IF(OR(B263="",F263=""),"*",BA263/Q263)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1372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IF(OR(B264="",F264=""),"*",BA264/Q264)</f>
        <v>#DIV/0!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IF(OR(B265="",F265=""),"*",BA265/Q265)</f>
        <v>0</v>
      </c>
      <c r="BT265" s="8" t="str">
        <f t="shared" si="5"/>
        <v/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/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53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/>
      <c r="AS267" s="108"/>
      <c r="AT267" s="108"/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/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IF(OR(B267="",F267=""),"*",BA267/Q267)</f>
        <v>0</v>
      </c>
      <c r="BT267" s="8" t="str">
        <f t="shared" si="5"/>
        <v/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/>
      <c r="AS268" s="108"/>
      <c r="AT268" s="108"/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/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1373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1374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/>
      <c r="AS270" s="108"/>
      <c r="AT270" s="108"/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0</v>
      </c>
      <c r="AZ270" s="153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/>
      <c r="AS271" s="108"/>
      <c r="AT271" s="108"/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/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IF(OR(B271="",F271=""),"*",BA271/Q271)</f>
        <v>0</v>
      </c>
      <c r="BT271" s="8" t="str">
        <f t="shared" si="5"/>
        <v/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/>
      <c r="AS272" s="108"/>
      <c r="AT272" s="108"/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/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8" t="str">
        <f t="shared" si="5"/>
        <v/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1375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/>
      <c r="AS273" s="108"/>
      <c r="AT273" s="108"/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0</v>
      </c>
      <c r="AZ273" s="153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</v>
      </c>
      <c r="BS273" s="19">
        <f>IF(OR(B273="",F273=""),"*",BA273/Q273)</f>
        <v>0</v>
      </c>
      <c r="BT273" s="8" t="str">
        <f t="shared" si="5"/>
        <v/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/>
      <c r="AS276" s="108"/>
      <c r="AT276" s="108"/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/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1376</v>
      </c>
      <c r="W278" s="151" t="s">
        <v>1026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/>
      <c r="AS278" s="108"/>
      <c r="AT278" s="108"/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8" t="str">
        <f t="shared" si="5"/>
        <v/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1376</v>
      </c>
      <c r="W279" s="151" t="s">
        <v>1026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/>
      <c r="AS279" s="108"/>
      <c r="AT279" s="108"/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IF(OR(B279="",F279=""),"*",BA279/Q279)</f>
        <v>0</v>
      </c>
      <c r="BT279" s="8" t="str">
        <f t="shared" si="5"/>
        <v/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1376</v>
      </c>
      <c r="W280" s="151" t="s">
        <v>1026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/>
      <c r="AS280" s="108"/>
      <c r="AT280" s="108"/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IF(OR(B280="",F280=""),"*",BA280/Q280)</f>
        <v>0</v>
      </c>
      <c r="BT280" s="8" t="str">
        <f t="shared" si="5"/>
        <v/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1376</v>
      </c>
      <c r="W281" s="151" t="s">
        <v>1026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/>
      <c r="AS281" s="108"/>
      <c r="AT281" s="108"/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/>
      <c r="AS284" s="108"/>
      <c r="AT284" s="108"/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8" t="str">
        <f t="shared" si="5"/>
        <v/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/>
      <c r="AS285" s="108"/>
      <c r="AT285" s="108"/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0</v>
      </c>
      <c r="AZ285" s="153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 e Intervalo</v>
      </c>
      <c r="BR285" s="19">
        <f>IF(OR(B285="",F285=""),"*",AY285/P285)</f>
        <v>0</v>
      </c>
      <c r="BS285" s="19">
        <f>IF(OR(B285="",F285=""),"*",BA285/Q285)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/>
      <c r="AS286" s="108"/>
      <c r="AT286" s="108"/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0</v>
      </c>
      <c r="AZ286" s="153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/>
      <c r="AS288" s="108"/>
      <c r="AT288" s="108"/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/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8" t="str">
        <f t="shared" si="5"/>
        <v/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1377</v>
      </c>
      <c r="N289" s="127" t="s">
        <v>1378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/>
      <c r="AS289" s="108"/>
      <c r="AT289" s="108"/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0</v>
      </c>
      <c r="AZ289" s="153"/>
      <c r="BA289" s="109"/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1379</v>
      </c>
      <c r="N290" s="127" t="s">
        <v>1380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1381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53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IF(OR(B290="",F290=""),"*",BA290/Q290)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/>
      <c r="AS291" s="108"/>
      <c r="AT291" s="108"/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/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IF(OR(B291="",F291=""),"*",BA291/Q291)</f>
        <v>0</v>
      </c>
      <c r="BT291" s="8" t="str">
        <f t="shared" si="5"/>
        <v/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/>
      <c r="AS292" s="108"/>
      <c r="AT292" s="108"/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/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IF(OR(B292="",F292=""),"*",BA292/Q292)</f>
        <v>0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1382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1383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1383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93:Z1001 Y251:Z284 Z287:Z292 Y285:Y292">
    <cfRule type="cellIs" dxfId="222" priority="54106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93:Z1001 Y251:Z284 Z287:Z292 Y285:Y292">
    <cfRule type="cellIs" dxfId="221" priority="11692" operator="equal">
      <formula>"NÃO"</formula>
    </cfRule>
    <cfRule type="cellIs" dxfId="220" priority="11693" operator="equal">
      <formula>"SIM"</formula>
    </cfRule>
  </conditionalFormatting>
  <conditionalFormatting sqref="AZ6:AZ1001">
    <cfRule type="expression" dxfId="219" priority="54148">
      <formula>#REF!=1</formula>
    </cfRule>
  </conditionalFormatting>
  <conditionalFormatting sqref="BE6:BE1001 AY6:AY1001 U6:U1001">
    <cfRule type="cellIs" dxfId="218" priority="54132" operator="equal">
      <formula>"ERRO"</formula>
    </cfRule>
  </conditionalFormatting>
  <conditionalFormatting sqref="BQ6:BQ1001">
    <cfRule type="cellIs" dxfId="217" priority="54127" operator="equal">
      <formula>"Produção e Intervalo"</formula>
    </cfRule>
    <cfRule type="cellIs" dxfId="216" priority="54128" operator="equal">
      <formula>"Aderente"</formula>
    </cfRule>
    <cfRule type="cellIs" dxfId="215" priority="54129" operator="equal">
      <formula>"Intervalo"</formula>
    </cfRule>
    <cfRule type="cellIs" dxfId="214" priority="54130" operator="equal">
      <formula>"Produção"</formula>
    </cfRule>
    <cfRule type="cellIs" dxfId="213" priority="54131" operator="equal">
      <formula>"ERRO"</formula>
    </cfRule>
  </conditionalFormatting>
  <conditionalFormatting sqref="BR6:BS1001">
    <cfRule type="cellIs" dxfId="212" priority="54109" operator="equal">
      <formula>"*"</formula>
    </cfRule>
    <cfRule type="cellIs" dxfId="211" priority="54110" operator="greaterThanOrEqual">
      <formula>1</formula>
    </cfRule>
    <cfRule type="cellIs" dxfId="210" priority="54111" operator="lessThan">
      <formula>1</formula>
    </cfRule>
  </conditionalFormatting>
  <conditionalFormatting sqref="BK949 BK81 BK83:BK84 BK101 BK67 BK69 BK72:BK73 BJ9:BJ1001">
    <cfRule type="iconSet" priority="6089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948">
    <cfRule type="iconSet" priority="6089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35" operator="equal">
      <formula>"OPORTUNIDADE"</formula>
    </cfRule>
  </conditionalFormatting>
  <conditionalFormatting sqref="Y6:Z39">
    <cfRule type="cellIs" dxfId="208" priority="233" operator="equal">
      <formula>"NÃO"</formula>
    </cfRule>
    <cfRule type="cellIs" dxfId="207" priority="234" operator="equal">
      <formula>"SIM"</formula>
    </cfRule>
  </conditionalFormatting>
  <conditionalFormatting sqref="BH6:BH8">
    <cfRule type="iconSet" priority="231">
      <iconSet showValue="0">
        <cfvo type="percent" val="0"/>
        <cfvo type="num" val="1"/>
        <cfvo type="num" val="1" gte="0"/>
      </iconSet>
    </cfRule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03" operator="equal">
      <formula>"OPORTUNIDADE"</formula>
    </cfRule>
  </conditionalFormatting>
  <conditionalFormatting sqref="Y44:Z44">
    <cfRule type="cellIs" dxfId="205" priority="201" operator="equal">
      <formula>"NÃO"</formula>
    </cfRule>
    <cfRule type="cellIs" dxfId="204" priority="202" operator="equal">
      <formula>"SIM"</formula>
    </cfRule>
  </conditionalFormatting>
  <conditionalFormatting sqref="Y48:Z52">
    <cfRule type="cellIs" dxfId="203" priority="200" operator="equal">
      <formula>"OPORTUNIDADE"</formula>
    </cfRule>
  </conditionalFormatting>
  <conditionalFormatting sqref="Y48:Z52">
    <cfRule type="cellIs" dxfId="202" priority="198" operator="equal">
      <formula>"NÃO"</formula>
    </cfRule>
    <cfRule type="cellIs" dxfId="201" priority="199" operator="equal">
      <formula>"SIM"</formula>
    </cfRule>
  </conditionalFormatting>
  <conditionalFormatting sqref="Y68:Z68">
    <cfRule type="cellIs" dxfId="200" priority="194" operator="equal">
      <formula>"OPORTUNIDADE"</formula>
    </cfRule>
  </conditionalFormatting>
  <conditionalFormatting sqref="Y68:Z68">
    <cfRule type="cellIs" dxfId="199" priority="192" operator="equal">
      <formula>"NÃO"</formula>
    </cfRule>
    <cfRule type="cellIs" dxfId="198" priority="193" operator="equal">
      <formula>"SIM"</formula>
    </cfRule>
  </conditionalFormatting>
  <conditionalFormatting sqref="Y75:Z75">
    <cfRule type="cellIs" dxfId="197" priority="191" operator="equal">
      <formula>"OPORTUNIDADE"</formula>
    </cfRule>
  </conditionalFormatting>
  <conditionalFormatting sqref="Y75:Z75">
    <cfRule type="cellIs" dxfId="196" priority="189" operator="equal">
      <formula>"NÃO"</formula>
    </cfRule>
    <cfRule type="cellIs" dxfId="195" priority="190" operator="equal">
      <formula>"SIM"</formula>
    </cfRule>
  </conditionalFormatting>
  <conditionalFormatting sqref="Y77:Z78">
    <cfRule type="cellIs" dxfId="194" priority="188" operator="equal">
      <formula>"OPORTUNIDADE"</formula>
    </cfRule>
  </conditionalFormatting>
  <conditionalFormatting sqref="Y77:Z78">
    <cfRule type="cellIs" dxfId="193" priority="186" operator="equal">
      <formula>"NÃO"</formula>
    </cfRule>
    <cfRule type="cellIs" dxfId="192" priority="187" operator="equal">
      <formula>"SIM"</formula>
    </cfRule>
  </conditionalFormatting>
  <conditionalFormatting sqref="Y81:Z81">
    <cfRule type="cellIs" dxfId="191" priority="185" operator="equal">
      <formula>"OPORTUNIDADE"</formula>
    </cfRule>
  </conditionalFormatting>
  <conditionalFormatting sqref="Y81:Z81">
    <cfRule type="cellIs" dxfId="190" priority="183" operator="equal">
      <formula>"NÃO"</formula>
    </cfRule>
    <cfRule type="cellIs" dxfId="189" priority="184" operator="equal">
      <formula>"SIM"</formula>
    </cfRule>
  </conditionalFormatting>
  <conditionalFormatting sqref="Y82:Z82">
    <cfRule type="cellIs" dxfId="188" priority="182" operator="equal">
      <formula>"OPORTUNIDADE"</formula>
    </cfRule>
  </conditionalFormatting>
  <conditionalFormatting sqref="Y82:Z82">
    <cfRule type="cellIs" dxfId="187" priority="180" operator="equal">
      <formula>"NÃO"</formula>
    </cfRule>
    <cfRule type="cellIs" dxfId="186" priority="181" operator="equal">
      <formula>"SIM"</formula>
    </cfRule>
  </conditionalFormatting>
  <conditionalFormatting sqref="Y91:Z91">
    <cfRule type="cellIs" dxfId="185" priority="179" operator="equal">
      <formula>"OPORTUNIDADE"</formula>
    </cfRule>
  </conditionalFormatting>
  <conditionalFormatting sqref="Y91:Z91">
    <cfRule type="cellIs" dxfId="184" priority="177" operator="equal">
      <formula>"NÃO"</formula>
    </cfRule>
    <cfRule type="cellIs" dxfId="183" priority="178" operator="equal">
      <formula>"SIM"</formula>
    </cfRule>
  </conditionalFormatting>
  <conditionalFormatting sqref="Y93:Z93">
    <cfRule type="cellIs" dxfId="182" priority="176" operator="equal">
      <formula>"OPORTUNIDADE"</formula>
    </cfRule>
  </conditionalFormatting>
  <conditionalFormatting sqref="Y93:Z93">
    <cfRule type="cellIs" dxfId="181" priority="174" operator="equal">
      <formula>"NÃO"</formula>
    </cfRule>
    <cfRule type="cellIs" dxfId="180" priority="175" operator="equal">
      <formula>"SIM"</formula>
    </cfRule>
  </conditionalFormatting>
  <conditionalFormatting sqref="Y95:Z95">
    <cfRule type="cellIs" dxfId="179" priority="173" operator="equal">
      <formula>"OPORTUNIDADE"</formula>
    </cfRule>
  </conditionalFormatting>
  <conditionalFormatting sqref="Y95:Z95">
    <cfRule type="cellIs" dxfId="178" priority="171" operator="equal">
      <formula>"NÃO"</formula>
    </cfRule>
    <cfRule type="cellIs" dxfId="177" priority="172" operator="equal">
      <formula>"SIM"</formula>
    </cfRule>
  </conditionalFormatting>
  <conditionalFormatting sqref="Y96:Z97">
    <cfRule type="cellIs" dxfId="176" priority="170" operator="equal">
      <formula>"OPORTUNIDADE"</formula>
    </cfRule>
  </conditionalFormatting>
  <conditionalFormatting sqref="Y96:Z97">
    <cfRule type="cellIs" dxfId="175" priority="168" operator="equal">
      <formula>"NÃO"</formula>
    </cfRule>
    <cfRule type="cellIs" dxfId="174" priority="169" operator="equal">
      <formula>"SIM"</formula>
    </cfRule>
  </conditionalFormatting>
  <conditionalFormatting sqref="BK95:BK9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99">
      <iconSet showValue="0">
        <cfvo type="percent" val="0"/>
        <cfvo type="num" val="1"/>
        <cfvo type="num" val="1" gte="0"/>
      </iconSet>
    </cfRule>
    <cfRule type="iconSet" priority="6100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0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100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13" operator="equal">
      <formula>"OPORTUNIDADE"</formula>
    </cfRule>
  </conditionalFormatting>
  <conditionalFormatting sqref="Z173">
    <cfRule type="cellIs" dxfId="172" priority="111" operator="equal">
      <formula>"NÃO"</formula>
    </cfRule>
    <cfRule type="cellIs" dxfId="171" priority="112" operator="equal">
      <formula>"SIM"</formula>
    </cfRule>
  </conditionalFormatting>
  <conditionalFormatting sqref="BP13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70" operator="equal">
      <formula>"OPORTUNIDADE"</formula>
    </cfRule>
  </conditionalFormatting>
  <conditionalFormatting sqref="Z201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Z202">
    <cfRule type="cellIs" dxfId="167" priority="67" operator="equal">
      <formula>"OPORTUNIDADE"</formula>
    </cfRule>
  </conditionalFormatting>
  <conditionalFormatting sqref="Z202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BP14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59" operator="equal">
      <formula>"OPORTUNIDADE"</formula>
    </cfRule>
  </conditionalFormatting>
  <conditionalFormatting sqref="Y201">
    <cfRule type="cellIs" dxfId="163" priority="57" operator="equal">
      <formula>"NÃO"</formula>
    </cfRule>
    <cfRule type="cellIs" dxfId="162" priority="58" operator="equal">
      <formula>"SIM"</formula>
    </cfRule>
  </conditionalFormatting>
  <conditionalFormatting sqref="BK1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37" operator="equal">
      <formula>"OPORTUNIDADE"</formula>
    </cfRule>
  </conditionalFormatting>
  <conditionalFormatting sqref="Z245">
    <cfRule type="cellIs" dxfId="160" priority="35" operator="equal">
      <formula>"NÃO"</formula>
    </cfRule>
    <cfRule type="cellIs" dxfId="159" priority="36" operator="equal">
      <formula>"SIM"</formula>
    </cfRule>
  </conditionalFormatting>
  <conditionalFormatting sqref="BP1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1" operator="equal">
      <formula>"OPORTUNIDADE"</formula>
    </cfRule>
  </conditionalFormatting>
  <conditionalFormatting sqref="Z285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Z286">
    <cfRule type="cellIs" dxfId="155" priority="8" operator="equal">
      <formula>"OPORTUNIDADE"</formula>
    </cfRule>
  </conditionalFormatting>
  <conditionalFormatting sqref="Z286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2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1384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1385</v>
      </c>
      <c r="C4" s="160" t="s">
        <v>1386</v>
      </c>
      <c r="D4" s="160" t="s">
        <v>1387</v>
      </c>
      <c r="E4" s="160" t="s">
        <v>1388</v>
      </c>
      <c r="F4" s="160" t="s">
        <v>4</v>
      </c>
      <c r="G4" s="160" t="s">
        <v>1389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1390</v>
      </c>
      <c r="C6" s="161">
        <v>407867</v>
      </c>
      <c r="D6" s="161" t="s">
        <v>1391</v>
      </c>
      <c r="E6" s="161" t="s">
        <v>789</v>
      </c>
      <c r="F6" s="161" t="s">
        <v>1392</v>
      </c>
      <c r="G6" s="162"/>
    </row>
    <row r="7" spans="2:7">
      <c r="B7" s="161" t="s">
        <v>1393</v>
      </c>
      <c r="C7" s="161">
        <v>293644</v>
      </c>
      <c r="D7" s="161" t="s">
        <v>1394</v>
      </c>
      <c r="E7" s="161" t="s">
        <v>789</v>
      </c>
      <c r="F7" s="161" t="s">
        <v>1392</v>
      </c>
      <c r="G7" s="162"/>
    </row>
    <row r="8" spans="2:7">
      <c r="B8" s="161" t="s">
        <v>1395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1396</v>
      </c>
      <c r="C9" s="161">
        <v>256790</v>
      </c>
      <c r="D9" s="161" t="s">
        <v>1397</v>
      </c>
      <c r="E9" s="161" t="s">
        <v>790</v>
      </c>
      <c r="F9" s="161" t="s">
        <v>1398</v>
      </c>
      <c r="G9" s="162">
        <v>46357</v>
      </c>
    </row>
    <row r="10" spans="2:7">
      <c r="B10" s="161" t="s">
        <v>1399</v>
      </c>
      <c r="C10" s="161">
        <v>265193</v>
      </c>
      <c r="D10" s="161" t="s">
        <v>1400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1401</v>
      </c>
      <c r="C11" s="161">
        <v>293716</v>
      </c>
      <c r="D11" s="161" t="s">
        <v>1402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1403</v>
      </c>
      <c r="C12" s="161">
        <v>257258</v>
      </c>
      <c r="D12" s="161" t="s">
        <v>1404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1405</v>
      </c>
      <c r="C13" s="161">
        <v>371147</v>
      </c>
      <c r="D13" s="161" t="s">
        <v>1406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1407</v>
      </c>
      <c r="C14" s="161">
        <v>259230</v>
      </c>
      <c r="D14" s="161" t="s">
        <v>1408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1409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1410</v>
      </c>
      <c r="C16" s="161">
        <v>258542</v>
      </c>
      <c r="D16" s="161" t="s">
        <v>1411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1412</v>
      </c>
      <c r="C17" s="161">
        <v>257050</v>
      </c>
      <c r="D17" s="161" t="s">
        <v>1413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1414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1415</v>
      </c>
      <c r="D4" s="163" t="s">
        <v>1416</v>
      </c>
      <c r="E4" s="163" t="s">
        <v>1417</v>
      </c>
      <c r="F4" s="160" t="s">
        <v>1418</v>
      </c>
      <c r="G4" s="163" t="s">
        <v>1419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1420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1421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1420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1422</v>
      </c>
      <c r="G9" s="167" t="s">
        <v>1423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1420</v>
      </c>
      <c r="G10" s="167"/>
    </row>
    <row r="11" spans="2:7">
      <c r="B11" s="167" t="s">
        <v>1424</v>
      </c>
      <c r="C11" s="167">
        <v>9038</v>
      </c>
      <c r="D11" s="168">
        <v>46085</v>
      </c>
      <c r="E11" s="167">
        <v>10520</v>
      </c>
      <c r="F11" s="169" t="s">
        <v>1425</v>
      </c>
      <c r="G11" s="167"/>
    </row>
    <row r="12" spans="2:7">
      <c r="B12" s="167" t="s">
        <v>709</v>
      </c>
      <c r="C12" s="167" t="s">
        <v>1426</v>
      </c>
      <c r="D12" s="168">
        <v>46066</v>
      </c>
      <c r="E12" s="167">
        <v>9500</v>
      </c>
      <c r="F12" s="169" t="s">
        <v>1427</v>
      </c>
      <c r="G12" s="167"/>
    </row>
    <row r="13" spans="2:7">
      <c r="B13" s="167" t="s">
        <v>709</v>
      </c>
      <c r="C13" s="167" t="s">
        <v>1428</v>
      </c>
      <c r="D13" s="168">
        <v>46066</v>
      </c>
      <c r="E13" s="167">
        <v>10500</v>
      </c>
      <c r="F13" s="169" t="s">
        <v>1427</v>
      </c>
      <c r="G13" s="167"/>
    </row>
    <row r="14" spans="2:7">
      <c r="B14" s="167" t="s">
        <v>709</v>
      </c>
      <c r="C14" s="167" t="s">
        <v>1429</v>
      </c>
      <c r="D14" s="168">
        <v>46066</v>
      </c>
      <c r="E14" s="167">
        <v>9000</v>
      </c>
      <c r="F14" s="169" t="s">
        <v>1427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1430</v>
      </c>
      <c r="C2" s="121" t="s">
        <v>947</v>
      </c>
      <c r="D2" s="76" t="s">
        <v>949</v>
      </c>
      <c r="E2" s="76" t="s">
        <v>1431</v>
      </c>
      <c r="F2" s="99" t="s">
        <v>1432</v>
      </c>
      <c r="G2" s="76" t="s">
        <v>1433</v>
      </c>
      <c r="H2" s="76" t="s">
        <v>1434</v>
      </c>
      <c r="I2" s="76" t="s">
        <v>1435</v>
      </c>
      <c r="J2" s="76" t="s">
        <v>1436</v>
      </c>
      <c r="K2" s="78" t="s">
        <v>1437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1438</v>
      </c>
      <c r="V1" s="228"/>
      <c r="W1" s="228"/>
    </row>
    <row r="2" spans="1:23" ht="15" customHeight="1">
      <c r="A2" s="87" t="s">
        <v>1439</v>
      </c>
      <c r="B2" s="87" t="s">
        <v>1440</v>
      </c>
      <c r="C2" s="87" t="s">
        <v>376</v>
      </c>
      <c r="D2" s="88" t="s">
        <v>962</v>
      </c>
      <c r="E2" s="88" t="s">
        <v>4</v>
      </c>
      <c r="F2" s="88" t="s">
        <v>1441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1442</v>
      </c>
      <c r="T2" s="91" t="s">
        <v>965</v>
      </c>
      <c r="U2" s="138">
        <f ca="1">TODAY()-1</f>
        <v>46088</v>
      </c>
      <c r="V2" s="138">
        <f ca="1">U2-1</f>
        <v>46087</v>
      </c>
      <c r="W2" s="138">
        <f ca="1">V2-1</f>
        <v>46086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1115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60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1020</v>
      </c>
      <c r="V7" s="137">
        <f ca="1">_xlfn.XLOOKUP(G7&amp;$V$2,BS_CONTROLE[CHAVE],BS_CONTROLE[Quantidade_11],"-")</f>
        <v>340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4</v>
      </c>
      <c r="W8" s="137">
        <f ca="1">_xlfn.XLOOKUP(G8&amp;$W$2,BS_CONTROLE[CHAVE],BS_CONTROLE[Quantidade_11],"-")</f>
        <v>1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1115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>
        <f ca="1">_xlfn.XLOOKUP(G11&amp;$W$2,BS_CONTROLE[CHAVE],BS_CONTROLE[Quantidade_11],"-")</f>
        <v>300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4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500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>
        <f ca="1">_xlfn.XLOOKUP(G15&amp;$V$2,BS_CONTROLE[CHAVE],BS_CONTROLE[Quantidade_11],"-")</f>
        <v>400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30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2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2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300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60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32</v>
      </c>
      <c r="W32" s="137">
        <f ca="1">_xlfn.XLOOKUP(G32&amp;$W$2,BS_CONTROLE[CHAVE],BS_CONTROLE[Quantidade_11],"-")</f>
        <v>25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70</v>
      </c>
      <c r="W33" s="137">
        <f ca="1">_xlfn.XLOOKUP(G33&amp;$W$2,BS_CONTROLE[CHAVE],BS_CONTROLE[Quantidade_11],"-")</f>
        <v>30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2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1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>
        <f ca="1">_xlfn.XLOOKUP(G38&amp;$V$2,BS_CONTROLE[CHAVE],BS_CONTROLE[Quantidade_11],"-")</f>
        <v>500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1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500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1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1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60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>
        <f ca="1">_xlfn.XLOOKUP(G44&amp;$V$2,BS_CONTROLE[CHAVE],BS_CONTROLE[Quantidade_11],"-")</f>
        <v>400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1115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1020</v>
      </c>
      <c r="V54" s="137">
        <f ca="1">_xlfn.XLOOKUP(G54&amp;$V$2,BS_CONTROLE[CHAVE],BS_CONTROLE[Quantidade_11],"-")</f>
        <v>340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30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>
        <f ca="1">_xlfn.XLOOKUP(G56&amp;$W$2,BS_CONTROLE[CHAVE],BS_CONTROLE[Quantidade_11],"-")</f>
        <v>300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4</v>
      </c>
      <c r="W57" s="137">
        <f ca="1">_xlfn.XLOOKUP(G57&amp;$W$2,BS_CONTROLE[CHAVE],BS_CONTROLE[Quantidade_11],"-")</f>
        <v>1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1560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30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1560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32</v>
      </c>
      <c r="W65" s="137">
        <f ca="1">_xlfn.XLOOKUP(G65&amp;$W$2,BS_CONTROLE[CHAVE],BS_CONTROLE[Quantidade_11],"-")</f>
        <v>25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1020</v>
      </c>
      <c r="V67" s="137">
        <f ca="1">_xlfn.XLOOKUP(G67&amp;$V$2,BS_CONTROLE[CHAVE],BS_CONTROLE[Quantidade_11],"-")</f>
        <v>340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30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300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30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70</v>
      </c>
      <c r="W72" s="137">
        <f ca="1">_xlfn.XLOOKUP(G72&amp;$W$2,BS_CONTROLE[CHAVE],BS_CONTROLE[Quantidade_11],"-")</f>
        <v>30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2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1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10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>
        <f ca="1">_xlfn.XLOOKUP(G81&amp;$V$2,BS_CONTROLE[CHAVE],BS_CONTROLE[Quantidade_11],"-")</f>
        <v>500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500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60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>
        <f ca="1">_xlfn.XLOOKUP(G89&amp;$V$2,BS_CONTROLE[CHAVE],BS_CONTROLE[Quantidade_11],"-")</f>
        <v>400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1115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500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4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4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4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1560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>
        <f ca="1">_xlfn.XLOOKUP(G107&amp;$V$2,BS_CONTROLE[CHAVE],BS_CONTROLE[Quantidade_11],"-")</f>
        <v>60</v>
      </c>
      <c r="W107" s="137">
        <f ca="1">_xlfn.XLOOKUP(G107&amp;$W$2,BS_CONTROLE[CHAVE],BS_CONTROLE[Quantidade_11],"-")</f>
        <v>90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32</v>
      </c>
      <c r="W109" s="137">
        <f ca="1">_xlfn.XLOOKUP(G109&amp;$W$2,BS_CONTROLE[CHAVE],BS_CONTROLE[Quantidade_11],"-")</f>
        <v>25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300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1020</v>
      </c>
      <c r="V111" s="137">
        <f ca="1">_xlfn.XLOOKUP(G111&amp;$V$2,BS_CONTROLE[CHAVE],BS_CONTROLE[Quantidade_11],"-")</f>
        <v>340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>
        <f ca="1">_xlfn.XLOOKUP(G113&amp;$W$2,BS_CONTROLE[CHAVE],BS_CONTROLE[Quantidade_11],"-")</f>
        <v>52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30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2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70</v>
      </c>
      <c r="W119" s="137">
        <f ca="1">_xlfn.XLOOKUP(G119&amp;$W$2,BS_CONTROLE[CHAVE],BS_CONTROLE[Quantidade_11],"-")</f>
        <v>30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300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500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60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500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1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4</v>
      </c>
      <c r="W138" s="137">
        <f ca="1">_xlfn.XLOOKUP(G138&amp;$W$2,BS_CONTROLE[CHAVE],BS_CONTROLE[Quantidade_11],"-")</f>
        <v>1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1115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4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1560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32</v>
      </c>
      <c r="W146" s="137">
        <f ca="1">_xlfn.XLOOKUP(G146&amp;$W$2,BS_CONTROLE[CHAVE],BS_CONTROLE[Quantidade_11],"-")</f>
        <v>25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300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1020</v>
      </c>
      <c r="V148" s="137">
        <f ca="1">_xlfn.XLOOKUP(G148&amp;$V$2,BS_CONTROLE[CHAVE],BS_CONTROLE[Quantidade_11],"-")</f>
        <v>340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30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52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14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30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60</v>
      </c>
      <c r="W153" s="137">
        <f ca="1">_xlfn.XLOOKUP(G153&amp;$W$2,BS_CONTROLE[CHAVE],BS_CONTROLE[Quantidade_11],"-")</f>
        <v>90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300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70</v>
      </c>
      <c r="W157" s="137">
        <f ca="1">_xlfn.XLOOKUP(G157&amp;$W$2,BS_CONTROLE[CHAVE],BS_CONTROLE[Quantidade_11],"-")</f>
        <v>30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2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4</v>
      </c>
      <c r="W167" s="137">
        <f ca="1">_xlfn.XLOOKUP(G167&amp;$W$2,BS_CONTROLE[CHAVE],BS_CONTROLE[Quantidade_11],"-")</f>
        <v>1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>
        <f ca="1">_xlfn.XLOOKUP(G169&amp;$W$2,BS_CONTROLE[CHAVE],BS_CONTROLE[Quantidade_11],"-")</f>
        <v>1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500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1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1115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60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4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1560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>
        <f ca="1">_xlfn.XLOOKUP(G180&amp;$V$2,BS_CONTROLE[CHAVE],BS_CONTROLE[Quantidade_11],"-")</f>
        <v>60</v>
      </c>
      <c r="W180" s="137">
        <f ca="1">_xlfn.XLOOKUP(G180&amp;$W$2,BS_CONTROLE[CHAVE],BS_CONTROLE[Quantidade_11],"-")</f>
        <v>90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32</v>
      </c>
      <c r="W181" s="137">
        <f ca="1">_xlfn.XLOOKUP(G181&amp;$W$2,BS_CONTROLE[CHAVE],BS_CONTROLE[Quantidade_11],"-")</f>
        <v>25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30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1020</v>
      </c>
      <c r="V184" s="137">
        <f ca="1">_xlfn.XLOOKUP(G184&amp;$V$2,BS_CONTROLE[CHAVE],BS_CONTROLE[Quantidade_11],"-")</f>
        <v>340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52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14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30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300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>
        <f ca="1">_xlfn.XLOOKUP(G190&amp;$V$2,BS_CONTROLE[CHAVE],BS_CONTROLE[Quantidade_11],"-")</f>
        <v>1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70</v>
      </c>
      <c r="W191" s="137">
        <f ca="1">_xlfn.XLOOKUP(G191&amp;$W$2,BS_CONTROLE[CHAVE],BS_CONTROLE[Quantidade_11],"-")</f>
        <v>30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70</v>
      </c>
      <c r="W192" s="137">
        <f ca="1">_xlfn.XLOOKUP(G192&amp;$W$2,BS_CONTROLE[CHAVE],BS_CONTROLE[Quantidade_11],"-")</f>
        <v>30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2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2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1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1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10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>
        <f ca="1">_xlfn.XLOOKUP(G201&amp;$V$2,BS_CONTROLE[CHAVE],BS_CONTROLE[Quantidade_11],"-")</f>
        <v>500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1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500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400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1115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0</v>
      </c>
      <c r="V212" s="137">
        <f ca="1">_xlfn.XLOOKUP(G212&amp;$V$2,BS_CONTROLE[CHAVE],BS_CONTROLE[Quantidade_11],"-")</f>
        <v>500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2</v>
      </c>
      <c r="V216" s="137">
        <f ca="1">_xlfn.XLOOKUP(G216&amp;$V$2,BS_CONTROLE[CHAVE],BS_CONTROLE[Quantidade_11],"-")</f>
        <v>4</v>
      </c>
      <c r="W216" s="137">
        <f ca="1">_xlfn.XLOOKUP(G216&amp;$W$2,BS_CONTROLE[CHAVE],BS_CONTROLE[Quantidade_11],"-")</f>
        <v>1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4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>
        <f ca="1">_xlfn.XLOOKUP(G221&amp;$U$2,BS_CONTROLE[CHAVE],BS_CONTROLE[Quantidade_11],"-")</f>
        <v>312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32</v>
      </c>
      <c r="W223" s="137">
        <f ca="1">_xlfn.XLOOKUP(G223&amp;$W$2,BS_CONTROLE[CHAVE],BS_CONTROLE[Quantidade_11],"-")</f>
        <v>25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30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14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1020</v>
      </c>
      <c r="V228" s="137">
        <f ca="1">_xlfn.XLOOKUP(G228&amp;$V$2,BS_CONTROLE[CHAVE],BS_CONTROLE[Quantidade_11],"-")</f>
        <v>340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30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70</v>
      </c>
      <c r="W232" s="137">
        <f ca="1">_xlfn.XLOOKUP(G232&amp;$W$2,BS_CONTROLE[CHAVE],BS_CONTROLE[Quantidade_11],"-")</f>
        <v>30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2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2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500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>
        <f ca="1">_xlfn.XLOOKUP(G242&amp;$V$2,BS_CONTROLE[CHAVE],BS_CONTROLE[Quantidade_11],"-")</f>
        <v>400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500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0</v>
      </c>
      <c r="V245" s="137">
        <f ca="1">_xlfn.XLOOKUP(G245&amp;$V$2,BS_CONTROLE[CHAVE],BS_CONTROLE[Quantidade_11],"-")</f>
        <v>1115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1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2</v>
      </c>
      <c r="V247" s="137">
        <f ca="1">_xlfn.XLOOKUP(G247&amp;$V$2,BS_CONTROLE[CHAVE],BS_CONTROLE[Quantidade_11],"-")</f>
        <v>4</v>
      </c>
      <c r="W247" s="137">
        <f ca="1">_xlfn.XLOOKUP(G247&amp;$W$2,BS_CONTROLE[CHAVE],BS_CONTROLE[Quantidade_11],"-")</f>
        <v>1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30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0</v>
      </c>
      <c r="V252" s="137">
        <f ca="1">_xlfn.XLOOKUP(G252&amp;$V$2,BS_CONTROLE[CHAVE],BS_CONTROLE[Quantidade_11],"-")</f>
        <v>1115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1</v>
      </c>
      <c r="V256" s="137">
        <f ca="1">_xlfn.XLOOKUP(G256&amp;$V$2,BS_CONTROLE[CHAVE],BS_CONTROLE[Quantidade_11],"-")</f>
        <v>4</v>
      </c>
      <c r="W256" s="137">
        <f ca="1">_xlfn.XLOOKUP(G256&amp;$W$2,BS_CONTROLE[CHAVE],BS_CONTROLE[Quantidade_11],"-")</f>
        <v>1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0</v>
      </c>
      <c r="W257" s="137">
        <f ca="1">_xlfn.XLOOKUP(G257&amp;$W$2,BS_CONTROLE[CHAVE],BS_CONTROLE[Quantidade_11],"-")</f>
        <v>1560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32</v>
      </c>
      <c r="W258" s="137">
        <f ca="1">_xlfn.XLOOKUP(G258&amp;$W$2,BS_CONTROLE[CHAVE],BS_CONTROLE[Quantidade_11],"-")</f>
        <v>25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30</v>
      </c>
      <c r="W259" s="137">
        <f ca="1">_xlfn.XLOOKUP(G259&amp;$W$2,BS_CONTROLE[CHAVE],BS_CONTROLE[Quantidade_11],"-")</f>
        <v>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300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14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1020</v>
      </c>
      <c r="V263" s="137">
        <f ca="1">_xlfn.XLOOKUP(G263&amp;$V$2,BS_CONTROLE[CHAVE],BS_CONTROLE[Quantidade_11],"-")</f>
        <v>340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25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30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60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2</v>
      </c>
      <c r="W268" s="137">
        <f ca="1">_xlfn.XLOOKUP(G268&amp;$W$2,BS_CONTROLE[CHAVE],BS_CONTROLE[Quantidade_11],"-")</f>
        <v>0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2</v>
      </c>
      <c r="W269" s="137">
        <f ca="1">_xlfn.XLOOKUP(G269&amp;$W$2,BS_CONTROLE[CHAVE],BS_CONTROLE[Quantidade_11],"-")</f>
        <v>0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300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30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70</v>
      </c>
      <c r="W272" s="137">
        <f ca="1">_xlfn.XLOOKUP(G272&amp;$W$2,BS_CONTROLE[CHAVE],BS_CONTROLE[Quantidade_11],"-")</f>
        <v>30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>
        <f ca="1">_xlfn.XLOOKUP(G282&amp;$V$2,BS_CONTROLE[CHAVE],BS_CONTROLE[Quantidade_11],"-")</f>
        <v>400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500</v>
      </c>
      <c r="W283" s="137">
        <f ca="1">_xlfn.XLOOKUP(G283&amp;$W$2,BS_CONTROLE[CHAVE],BS_CONTROLE[Quantidade_11],"-")</f>
        <v>1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1</v>
      </c>
      <c r="W285" s="137">
        <f ca="1">_xlfn.XLOOKUP(G285&amp;$W$2,BS_CONTROLE[CHAVE],BS_CONTROLE[Quantidade_11],"-")</f>
        <v>0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1115</v>
      </c>
      <c r="W286" s="137">
        <f ca="1">_xlfn.XLOOKUP(G286&amp;$W$2,BS_CONTROLE[CHAVE],BS_CONTROLE[Quantidade_11],"-")</f>
        <v>0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2</v>
      </c>
      <c r="V288" s="137">
        <f ca="1">_xlfn.XLOOKUP(G288&amp;$V$2,BS_CONTROLE[CHAVE],BS_CONTROLE[Quantidade_11],"-")</f>
        <v>4</v>
      </c>
      <c r="W288" s="137">
        <f ca="1">_xlfn.XLOOKUP(G288&amp;$W$2,BS_CONTROLE[CHAVE],BS_CONTROLE[Quantidade_11],"-")</f>
        <v>1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25</v>
      </c>
      <c r="W307" s="137">
        <f ca="1">_xlfn.XLOOKUP(G307&amp;$W$2,BS_CONTROLE[CHAVE],BS_CONTROLE[Quantidade_11],"-")</f>
        <v>30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4</v>
      </c>
      <c r="W533" s="137">
        <f ca="1">_xlfn.XLOOKUP(G533&amp;$W$2,BS_CONTROLE[CHAVE],BS_CONTROLE[Quantidade_11],"-")</f>
        <v>1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1443</v>
      </c>
      <c r="D5" s="230"/>
      <c r="E5" s="230"/>
      <c r="F5" s="230"/>
      <c r="G5" s="230"/>
      <c r="H5" s="230"/>
      <c r="I5" s="230"/>
      <c r="J5" s="231"/>
      <c r="K5" s="232" t="s">
        <v>1444</v>
      </c>
      <c r="L5" s="233"/>
      <c r="M5" s="233"/>
      <c r="N5" s="233"/>
      <c r="O5" s="234" t="s">
        <v>1445</v>
      </c>
      <c r="P5" s="235"/>
    </row>
    <row r="6" spans="1:16" s="74" customFormat="1" ht="15" customHeight="1">
      <c r="A6" s="66" t="s">
        <v>1441</v>
      </c>
      <c r="B6" s="75" t="s">
        <v>1440</v>
      </c>
      <c r="C6" s="76" t="s">
        <v>962</v>
      </c>
      <c r="D6" s="77" t="s">
        <v>963</v>
      </c>
      <c r="E6" s="76" t="s">
        <v>1446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1447</v>
      </c>
      <c r="M6" s="80" t="s">
        <v>576</v>
      </c>
      <c r="N6" s="81" t="s">
        <v>957</v>
      </c>
      <c r="O6" s="158" t="s">
        <v>1000</v>
      </c>
      <c r="P6" s="133" t="s">
        <v>1448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2026-03-08T22:45:58Z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