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66" documentId="8_{B6337239-1A00-434D-AAD0-422EA1FEB5AE}" xr6:coauthVersionLast="47" xr6:coauthVersionMax="47" xr10:uidLastSave="{798431B0-1AE1-4EA9-8C41-190694461D9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4" i="1" l="1"/>
  <c r="R345" i="1"/>
  <c r="M344" i="1" a="1"/>
  <c r="M344" i="1"/>
  <c r="N344" i="1" a="1"/>
  <c r="N344" i="1"/>
  <c r="N345" i="1" a="1"/>
  <c r="N345" i="1"/>
  <c r="M345" i="1" a="1"/>
  <c r="M345" i="1"/>
  <c r="M346" i="1" a="1"/>
  <c r="M346" i="1"/>
  <c r="N346" i="1" a="1"/>
  <c r="N346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4" i="1" a="1"/>
  <c r="M354" i="1"/>
  <c r="N354" i="1" a="1"/>
  <c r="N354" i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1" i="1" a="1"/>
  <c r="M361" i="1"/>
  <c r="N361" i="1" a="1"/>
  <c r="N361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6" i="1" a="1"/>
  <c r="M366" i="1"/>
  <c r="N366" i="1" a="1"/>
  <c r="N366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<sst xmlns="http://schemas.openxmlformats.org/spreadsheetml/2006/main" count="6928" uniqueCount="1791">
  <si>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</si>
  <si>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</si>
  <si>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</si>
  <si>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</si>
  <si>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</si>
  <si>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</si>
  <si>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</si>
  <si>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</si>
  <si>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</si>
  <si>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</si>
  <si>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</si>
  <si>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</si>
  <si>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</si>
  <si>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</si>
  <si>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</si>
  <si>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</si>
  <si>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</si>
  <si>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</si>
  <si>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</si>
  <si>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</si>
  <si>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</si>
  <si>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</si>
  <si>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</si>
  <si>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</si>
  <si>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</si>
  <si>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</si>
  <si>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</si>
  <si>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</si>
  <si>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</si>
  <si>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</si>
  <si>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</si>
  <si>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</si>
  <si>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</si>
  <si>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</si>
  <si>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</si>
  <si>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</si>
  <si>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</si>
  <si>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</si>
  <si>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</si>
  <si>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</si>
  <si>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</si>
  <si>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</si>
  <si>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</si>
  <si>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</si>
  <si>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</si>
  <si>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</si>
  <si>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</si>
  <si>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</si>
  <si>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</si>
  <si>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</si>
  <si>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</si>
  <si>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</si>
  <si>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</si>
  <si>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</si>
  <si>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</si>
  <si>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</si>
  <si>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</si>
  <si>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</si>
  <si>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</si>
  <si>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</si>
  <si>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</si>
  <si>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</si>
  <si>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</si>
  <si>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</si>
  <si>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</si>
  <si>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</si>
  <si>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</si>
  <si>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</si>
  <si>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</si>
  <si>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</si>
  <si>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</si>
  <si>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</si>
  <si>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</si>
  <si>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</si>
  <si>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</si>
  <si>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</si>
  <si>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</si>
  <si>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</si>
  <si>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</si>
  <si>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</si>
  <si>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</si>
  <si>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</si>
  <si>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</si>
  <si>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</si>
  <si>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</si>
  <si>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</si>
  <si>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</si>
  <si>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</si>
  <si>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</si>
  <si>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</si>
  <si>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</si>
  <si>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</si>
  <si>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</si>
  <si>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</si>
  <si>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</si>
  <si>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</si>
  <si>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</si>
  <si>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</si>
  <si>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</si>
  <si>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</si>
  <si>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</si>
  <si>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</si>
  <si>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</si>
  <si>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</si>
  <si>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</si>
  <si>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</si>
  <si>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</si>
  <si>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</si>
  <si>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</si>
  <si>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</si>
  <si>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</si>
  <si>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</si>
  <si>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</si>
  <si>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</si>
  <si>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</si>
  <si>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</si>
  <si>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</si>
  <si>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</si>
  <si>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</si>
  <si>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</si>
  <si>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</si>
  <si>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</si>
  <si>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</si>
  <si>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</si>
  <si>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</si>
  <si>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</si>
  <si>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</si>
  <si>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</si>
  <si>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</si>
  <si>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</si>
  <si>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</si>
  <si>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</si>
  <si>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</si>
  <si>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</si>
  <si>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</si>
  <si>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</si>
  <si>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</si>
  <si>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</si>
  <si>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</si>
  <si>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</si>
  <si>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</si>
  <si>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</si>
  <si>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</si>
  <si>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</si>
  <si>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</si>
  <si>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</si>
  <si>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</si>
  <si>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</si>
  <si>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</si>
  <si>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</si>
  <si>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</si>
  <si>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</si>
  <si>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</si>
  <si>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</si>
  <si>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</si>
  <si>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</si>
  <si>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</si>
  <si>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</si>
  <si>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</si>
  <si>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</si>
  <si>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</si>
  <si>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</si>
  <si>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</si>
  <si>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</si>
  <si>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</si>
  <si>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</si>
  <si>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</si>
  <si>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</si>
  <si>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</si>
  <si>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</si>
  <si>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</si>
  <si>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</si>
  <si>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</si>
  <si>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</si>
  <si>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</si>
  <si>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</si>
  <si>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</si>
  <si>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</si>
  <si>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</si>
  <si>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</si>
  <si>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</si>
  <si>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</si>
  <si>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</si>
  <si>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</si>
  <si>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</si>
  <si>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</si>
  <si>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</si>
  <si>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</si>
  <si>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</si>
  <si>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</si>
  <si>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</si>
  <si>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</si>
  <si>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</si>
  <si>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</si>
  <si>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</si>
  <si>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</si>
  <si>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</si>
  <si>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</si>
  <si>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</si>
  <si>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</si>
  <si>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</si>
  <si>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</si>
  <si>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</si>
  <si>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</si>
  <si>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</si>
  <si>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</si>
  <si>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</si>
  <si>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</si>
  <si>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</si>
  <si>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</si>
  <si>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</si>
  <si>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</si>
  <si>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</si>
  <si>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</si>
  <si>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</si>
  <si>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</si>
  <si>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</si>
  <si>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</si>
  <si>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</si>
  <si>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</si>
  <si>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</si>
  <si>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</si>
  <si>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</si>
  <si>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</si>
  <si>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</si>
  <si>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</si>
  <si>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</si>
  <si>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</si>
  <si>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</si>
  <si>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</si>
  <si>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</si>
  <si>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</si>
  <si>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</si>
  <si>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</si>
  <si>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</si>
  <si>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</si>
  <si>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</si>
  <si>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</si>
  <si>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</si>
  <si>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</si>
  <si>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</si>
  <si>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</si>
  <si>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</si>
  <si>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</si>
  <si>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</si>
  <si>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</si>
  <si>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</si>
  <si>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</si>
  <si>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</si>
  <si>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</si>
  <si>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</si>
  <si>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</si>
  <si>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</si>
  <si>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</si>
  <si>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</si>
  <si>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</si>
  <si>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</si>
  <si>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</si>
  <si>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</si>
  <si>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</si>
  <si>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</si>
  <si>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</si>
  <si>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</si>
  <si>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</si>
  <si>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</si>
  <si>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</si>
  <si>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</si>
  <si>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</si>
  <si>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</si>
  <si>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</si>
  <si>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</si>
  <si>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</si>
  <si>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</si>
  <si>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</si>
  <si>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</si>
  <si>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</si>
  <si>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</si>
  <si>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</si>
  <si>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</si>
  <si>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</si>
  <si>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</si>
  <si>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</si>
  <si>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</si>
  <si>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</si>
  <si>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</si>
  <si>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</si>
  <si>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</si>
  <si>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</si>
  <si>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</si>
  <si>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</si>
  <si>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</si>
  <si>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</si>
  <si>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</si>
  <si>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</si>
  <si>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</si>
  <si>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</si>
  <si>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</si>
  <si>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</si>
  <si>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</si>
  <si>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</si>
  <si>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</si>
  <si>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</si>
  <si>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</si>
  <si>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</si>
  <si>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</si>
  <si>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</si>
  <si>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</si>
  <si>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</si>
  <si>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</si>
  <si>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</si>
  <si>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</si>
  <si>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</si>
  <si>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</si>
  <si>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</si>
  <si>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</si>
  <si>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</si>
  <si>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</si>
  <si>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</si>
  <si>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</si>
  <si>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</si>
  <si>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</si>
  <si>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</si>
  <si>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</si>
  <si>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</si>
  <si>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</si>
  <si>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</si>
  <si>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</si>
  <si>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</si>
  <si>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</si>
  <si>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</si>
  <si>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</si>
  <si>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</si>
  <si>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</si>
  <si>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</si>
  <si>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</si>
  <si>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</si>
  <si>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</si>
  <si>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</si>
  <si>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</si>
  <si>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</si>
  <si>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</si>
  <si>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</si>
  <si>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</si>
  <si>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</si>
  <si>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</si>
  <si>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</si>
  <si>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</si>
  <si>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</si>
  <si>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</si>
  <si>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</si>
  <si>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</si>
  <si>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</si>
  <si>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</si>
  <si>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</si>
  <si>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</si>
  <si>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</si>
  <si>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</si>
  <si>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</si>
  <si>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</si>
  <si>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</si>
  <si>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</si>
  <si>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</si>
  <si>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</si>
  <si>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</si>
  <si>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</si>
  <si>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</si>
  <si>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</si>
  <si>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</si>
  <si>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</si>
  <si>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</si>
  <si>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</si>
  <si>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</si>
  <si>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</si>
  <si>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</si>
  <si>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</si>
  <si>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</si>
  <si>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</si>
  <si>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</si>
  <si>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</si>
  <si>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</si>
  <si>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</si>
  <si>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</si>
  <si>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</si>
  <si>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</si>
  <si>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</si>
  <si>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</si>
  <si>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</si>
  <si>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</si>
  <si>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</si>
  <si>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</si>
  <si>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</si>
  <si>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</si>
  <si>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</si>
  <si>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</si>
  <si>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</si>
  <si>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</si>
  <si>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</si>
  <si>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</si>
  <si>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</si>
  <si>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</si>
  <si>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</si>
  <si>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</si>
  <si>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</si>
  <si>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</si>
  <si>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</si>
  <si>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</si>
  <si>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</si>
  <si>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</si>
  <si>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</si>
  <si>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</si>
  <si>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</si>
  <si>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</si>
  <si>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</si>
  <si>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</si>
  <si>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</si>
  <si>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</si>
  <si>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</si>
  <si>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</si>
  <si>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</si>
  <si>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</si>
  <si>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</si>
  <si>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</si>
  <si>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</si>
  <si>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</si>
  <si>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</si>
  <si>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</si>
  <si>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</si>
  <si>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</si>
  <si>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</si>
  <si>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</si>
  <si>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</si>
  <si>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</si>
  <si>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</si>
  <si>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</si>
  <si>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</si>
  <si>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</si>
  <si>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</si>
  <si>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</si>
  <si>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</si>
  <si>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</si>
  <si>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</si>
  <si>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</si>
  <si>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</si>
  <si>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</si>
  <si>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</si>
  <si>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</si>
  <si>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</si>
  <si>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</si>
  <si>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</si>
  <si>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</si>
  <si>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</si>
  <si>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</si>
  <si>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</si>
  <si>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</si>
  <si>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</si>
  <si>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</si>
  <si>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</si>
  <si>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</si>
  <si>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</si>
  <si>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</si>
  <si>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</si>
  <si>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</si>
  <si>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</si>
  <si>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</si>
  <si>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</si>
  <si>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</si>
  <si>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</si>
  <si>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</si>
  <si>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</si>
  <si>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</si>
  <si>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</si>
  <si>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</si>
  <si>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</si>
  <si>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</si>
  <si>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</si>
  <si>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</si>
  <si>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</si>
  <si>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</si>
  <si>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</si>
  <si>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</si>
  <si>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</si>
  <si>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</si>
  <si>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</si>
  <si>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</si>
  <si>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</si>
  <si>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</si>
  <si>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</si>
  <si>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</si>
  <si>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</si>
  <si>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</si>
  <si>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</si>
  <si>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</si>
  <si>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</si>
  <si>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</si>
  <si>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</si>
  <si>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</si>
  <si>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</si>
  <si>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</si>
  <si>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</si>
  <si>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</si>
  <si>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</si>
  <si>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</si>
  <si>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</si>
  <si>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</si>
  <si>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</si>
  <si>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</si>
  <si>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</si>
  <si>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</si>
  <si>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</si>
  <si>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</si>
  <si>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</si>
  <si>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</si>
  <si>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</si>
  <si>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</si>
  <si>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</si>
  <si>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</si>
  <si>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</si>
  <si>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</si>
  <si>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</si>
  <si>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</si>
  <si>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</si>
  <si>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</si>
  <si>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</si>
  <si>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</si>
  <si>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</si>
  <si>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</si>
  <si>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</si>
  <si>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</si>
  <si>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</si>
  <si>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</si>
  <si>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</si>
  <si>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</si>
  <si>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</si>
  <si>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</si>
  <si>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</si>
  <si>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</si>
  <si>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</si>
  <si>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</si>
  <si>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</si>
  <si>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</si>
  <si>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</si>
  <si>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</si>
  <si>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</si>
  <si>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</si>
  <si>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</si>
  <si>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</si>
  <si>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</si>
  <si>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</si>
  <si>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</si>
  <si>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</si>
  <si>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</si>
  <si>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</si>
  <si>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</si>
  <si>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</si>
  <si>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</si>
  <si>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</si>
  <si>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</si>
  <si>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</si>
  <si>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</si>
  <si>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</si>
  <si>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</si>
  <si>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</si>
  <si>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</si>
  <si>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</si>
  <si>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</si>
  <si>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</si>
  <si>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</si>
  <si>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</si>
  <si>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</si>
  <si>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</si>
  <si>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</si>
  <si>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</si>
  <si>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</si>
  <si>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</si>
  <si>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</si>
  <si>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</si>
  <si>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</si>
  <si>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</si>
  <si>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</si>
  <si>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</si>
  <si>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</si>
  <si>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</si>
  <si>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</si>
  <si>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</si>
  <si>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</si>
  <si>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</si>
  <si>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</si>
  <si>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</si>
  <si>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</si>
  <si>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</si>
  <si>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</si>
  <si>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</si>
  <si>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</si>
  <si>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</si>
  <si>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</si>
  <si>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</si>
  <si>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</si>
  <si>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</si>
  <si>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</si>
  <si>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</si>
  <si>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</si>
  <si>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</si>
  <si>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</si>
  <si>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</si>
  <si>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</si>
  <si>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</si>
  <si>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</si>
  <si>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</si>
  <si>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</si>
  <si>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</si>
  <si>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</si>
  <si>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</si>
  <si>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</si>
  <si>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</si>
  <si>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</si>
  <si>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</si>
  <si>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</si>
  <si>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</si>
  <si>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</si>
  <si>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</si>
  <si>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</si>
  <si>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</si>
  <si>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</si>
  <si>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</si>
  <si>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</si>
  <si>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</si>
  <si>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</si>
  <si>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</si>
  <si>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</si>
  <si>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</si>
  <si>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</si>
  <si>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</si>
  <si>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</si>
  <si>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</si>
  <si>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</si>
  <si>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</si>
  <si>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</si>
  <si>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</si>
  <si>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</si>
  <si>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</si>
  <si>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</si>
  <si>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</si>
  <si>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</si>
  <si>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</si>
  <si>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</si>
  <si>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</si>
  <si>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</si>
  <si>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</si>
  <si>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</si>
  <si>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</si>
  <si>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</si>
  <si>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</si>
  <si>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</si>
  <si>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</si>
  <si>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</si>
  <si>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</si>
  <si>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</si>
  <si>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</si>
  <si>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</si>
  <si>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</si>
  <si>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</si>
  <si>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</si>
  <si>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</si>
  <si>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</si>
  <si>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</si>
  <si>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</si>
  <si>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</si>
  <si>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</si>
  <si>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</si>
  <si>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</si>
  <si>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</si>
  <si>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</si>
  <si>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</si>
  <si>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</si>
  <si>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</si>
  <si>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</si>
  <si>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</si>
  <si>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</si>
  <si>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</si>
  <si>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</si>
  <si>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</si>
  <si>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</si>
  <si>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</si>
  <si>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</si>
  <si>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</si>
  <si>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</si>
  <si>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</si>
  <si>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</si>
  <si>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</si>
  <si>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</si>
  <si>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</si>
  <si>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</si>
  <si>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</si>
  <si>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</si>
  <si>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</si>
  <si>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</si>
  <si>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</si>
  <si>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</si>
  <si>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</si>
  <si>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</si>
  <si>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</si>
  <si>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</si>
  <si>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</si>
  <si>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</si>
  <si>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</si>
  <si>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</si>
  <si>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</si>
  <si>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</si>
  <si>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</si>
  <si>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</si>
  <si>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</si>
  <si>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</si>
  <si>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</si>
  <si>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</si>
  <si>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</si>
  <si>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</si>
  <si>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</si>
  <si>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</si>
  <si>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</si>
  <si>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</si>
  <si>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</si>
  <si>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</si>
  <si>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</si>
  <si>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</si>
  <si>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</si>
  <si>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</si>
  <si>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</si>
  <si>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</si>
  <si>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</si>
  <si>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</si>
  <si>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</si>
  <si>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</si>
  <si>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</si>
  <si>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</si>
  <si>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</si>
  <si>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</si>
  <si>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</si>
  <si>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</si>
  <si>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</si>
  <si>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</si>
  <si>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</si>
  <si>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</si>
  <si>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</si>
  <si>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</si>
  <si>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</si>
  <si>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</si>
  <si>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</si>
  <si>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</si>
  <si>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</si>
  <si>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</si>
  <si>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</si>
  <si>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</si>
  <si>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</si>
  <si>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</si>
  <si>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</si>
  <si>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</si>
  <si>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</si>
  <si>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</si>
  <si>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</si>
  <si>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</si>
  <si>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</si>
  <si>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</si>
  <si>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</si>
  <si>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</si>
  <si>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</si>
  <si>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</si>
  <si>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</si>
  <si>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</si>
  <si>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</si>
  <si>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</si>
  <si>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</si>
  <si>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</si>
  <si>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</si>
  <si>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</si>
  <si>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</si>
  <si>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</si>
  <si>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</si>
  <si>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</si>
  <si>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</si>
  <si>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</si>
  <si>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</si>
  <si>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</si>
  <si>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</si>
  <si>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</si>
  <si>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</si>
  <si>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</si>
  <si>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</si>
  <si>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</si>
  <si>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</si>
  <si>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</si>
  <si>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</si>
  <si>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</si>
  <si>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</si>
  <si>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</si>
  <si>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</si>
  <si>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</si>
  <si>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</si>
  <si>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</si>
  <si>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</si>
  <si>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</si>
  <si>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</si>
  <si>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</si>
  <si>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</si>
  <si>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</si>
  <si>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</si>
  <si>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</si>
  <si>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</si>
  <si>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</si>
  <si>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</si>
  <si>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</si>
  <si>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</si>
  <si>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</si>
  <si>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</si>
  <si>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</si>
  <si>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</si>
  <si>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</si>
  <si>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</si>
  <si>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</si>
  <si>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</si>
  <si>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</si>
  <si>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</si>
  <si>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</si>
  <si>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</si>
  <si>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</si>
  <si>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</si>
  <si>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</si>
  <si>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</si>
  <si>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</si>
  <si>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</si>
  <si>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</si>
  <si>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</si>
  <si>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</si>
  <si>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</si>
  <si>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</si>
  <si>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</si>
  <si>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</si>
  <si>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</si>
  <si>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</si>
  <si>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</si>
  <si>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</si>
  <si>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</si>
  <si>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</si>
  <si>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</si>
  <si>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</si>
  <si>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</si>
  <si>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</si>
  <si>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</si>
  <si>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</si>
  <si>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</si>
  <si>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</si>
  <si>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</si>
  <si>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</si>
  <si>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</si>
  <si>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</si>
  <si>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</si>
  <si>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</si>
  <si>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</si>
  <si>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</si>
  <si>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</si>
  <si>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</si>
  <si>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</si>
  <si>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</si>
  <si>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</si>
  <si>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</si>
  <si>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</si>
  <si>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</si>
  <si>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</si>
  <si>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</si>
  <si>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</si>
  <si>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</si>
  <si>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</si>
  <si>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</si>
  <si>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</si>
  <si>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</si>
  <si>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</si>
  <si>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</si>
  <si>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</si>
  <si>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</si>
  <si>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</si>
  <si>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</si>
  <si>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</si>
  <si>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</si>
  <si>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</si>
  <si>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</si>
  <si>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</si>
  <si>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</si>
  <si>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</si>
  <si>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</si>
  <si>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</si>
  <si>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</si>
  <si>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</si>
  <si>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</si>
  <si>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</si>
  <si>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</si>
  <si>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</si>
  <si>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</si>
  <si>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</si>
  <si>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</si>
  <si>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</si>
  <si>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</si>
  <si>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</si>
  <si>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</si>
  <si>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</si>
  <si>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</si>
  <si>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</si>
  <si>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</si>
  <si>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</si>
  <si>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</si>
  <si>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</si>
  <si>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</si>
  <si>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</si>
  <si>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</si>
  <si>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</si>
  <si>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</si>
  <si>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</si>
  <si>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</si>
  <si>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</si>
  <si>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</si>
  <si>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</si>
  <si>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</si>
  <si>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</si>
  <si>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</si>
  <si>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</si>
  <si>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</si>
  <si>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</si>
  <si>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</si>
  <si>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</si>
  <si>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</si>
  <si>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</si>
  <si>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</si>
  <si>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</si>
  <si>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</si>
  <si>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</si>
  <si>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</si>
  <si>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</si>
  <si>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</si>
  <si>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</si>
  <si>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</si>
  <si>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</si>
  <si>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</si>
  <si>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</si>
  <si>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</si>
  <si>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</si>
  <si>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</si>
  <si>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</si>
  <si>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</si>
  <si>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</si>
  <si>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</si>
  <si>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</si>
  <si>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</si>
  <si>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</si>
  <si>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</si>
  <si>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</si>
  <si>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</si>
  <si>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</si>
  <si>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</si>
  <si>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</si>
  <si>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</si>
  <si>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</si>
  <si>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</si>
  <si>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</si>
  <si>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</si>
  <si>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</si>
  <si>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</si>
  <si>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</si>
  <si>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</si>
  <si>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</si>
  <si>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</si>
  <si>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</si>
  <si>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</si>
  <si>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</si>
  <si>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</si>
  <si>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</si>
  <si>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</si>
  <si>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</si>
  <si>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</si>
  <si>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</si>
  <si>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</si>
  <si>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</si>
  <si>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</si>
  <si>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</si>
  <si>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</si>
  <si>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</si>
  <si>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</si>
  <si>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</si>
  <si>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</si>
  <si>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</si>
  <si>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</si>
  <si>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</si>
  <si>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</si>
  <si>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</si>
  <si>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</si>
  <si>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</si>
  <si>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</si>
  <si>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</si>
  <si>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</si>
  <si>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</si>
  <si>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</si>
  <si>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</si>
  <si>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</si>
  <si>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</si>
  <si>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</si>
  <si>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</si>
  <si>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</si>
  <si>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</si>
  <si>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</si>
  <si>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</si>
  <si>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</si>
  <si>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</si>
  <si>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</si>
  <si>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</si>
  <si>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</si>
  <si>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</si>
  <si>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</si>
  <si>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</si>
  <si>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</si>
  <si>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</si>
  <si>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</si>
  <si>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</si>
  <si>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</si>
  <si>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</si>
  <si>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</si>
  <si>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</si>
  <si>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</si>
  <si>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</si>
  <si>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</si>
  <si>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</si>
  <si>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</si>
  <si>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</si>
  <si>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</si>
  <si>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</si>
  <si>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</si>
  <si>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</si>
  <si>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</si>
  <si>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</si>
  <si>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</si>
  <si>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</si>
  <si>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</si>
  <si>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</si>
  <si>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</si>
  <si>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</si>
  <si>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</si>
  <si>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</si>
  <si>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</si>
  <si>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</si>
  <si>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</si>
  <si>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</si>
  <si>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</si>
  <si>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</si>
  <si>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</si>
  <si>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</si>
  <si>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</si>
  <si>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</si>
  <si>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</si>
  <si>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</si>
  <si>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</si>
  <si>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</si>
  <si>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</si>
  <si>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</si>
  <si>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</si>
  <si>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</si>
  <si>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</si>
  <si>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</si>
  <si>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</si>
  <si>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</si>
  <si>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</si>
  <si>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</si>
  <si>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</si>
  <si>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</si>
  <si>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</si>
  <si>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</si>
  <si>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</si>
  <si>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</si>
  <si>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</si>
  <si>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</si>
  <si>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</si>
  <si>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</si>
  <si>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</si>
  <si>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</si>
  <si>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</si>
  <si>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</si>
  <si>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</si>
  <si>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</si>
  <si>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</si>
  <si>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</si>
  <si>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</si>
  <si>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</si>
  <si>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</si>
  <si>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</si>
  <si>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</si>
  <si>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</si>
  <si>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</si>
  <si>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</si>
  <si>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</si>
  <si>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</si>
  <si>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</si>
  <si>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</si>
  <si>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</si>
  <si>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</si>
  <si>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</si>
  <si>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</si>
  <si>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</si>
  <si>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</si>
  <si>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</si>
  <si>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</si>
  <si>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</si>
  <si>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</si>
  <si>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</si>
  <si>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</si>
  <si>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</si>
  <si>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</si>
  <si>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</si>
  <si>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</si>
  <si>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</si>
  <si>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</si>
  <si>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</si>
  <si>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</si>
  <si>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</si>
  <si>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</si>
  <si>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</si>
  <si>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</si>
  <si>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</si>
  <si>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</si>
  <si>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</si>
  <si>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</si>
  <si>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</si>
  <si>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</si>
  <si>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</si>
  <si>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</si>
  <si>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</si>
  <si>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</si>
  <si>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</si>
  <si>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</si>
  <si>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</si>
  <si>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</si>
  <si>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</si>
  <si>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</si>
  <si>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</si>
  <si>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</si>
  <si>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</si>
  <si>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</si>
  <si>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</si>
  <si>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</si>
  <si>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</si>
  <si>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</si>
  <si>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</si>
  <si>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</si>
  <si>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</si>
  <si>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</si>
  <si>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</si>
  <si>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</si>
  <si>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</si>
  <si>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</si>
  <si>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</si>
  <si>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</si>
  <si>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</si>
  <si>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</si>
  <si>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</si>
  <si>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</si>
  <si>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</si>
  <si>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</si>
  <si>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</si>
  <si>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</si>
  <si>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</si>
  <si>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</si>
  <si>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</si>
  <si>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</si>
  <si>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</si>
  <si>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</si>
  <si>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</si>
  <si>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</si>
  <si>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</si>
  <si>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</si>
  <si>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</si>
  <si>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</si>
  <si>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</si>
  <si>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</si>
  <si>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</si>
  <si>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</si>
  <si>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</si>
  <si>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</si>
  <si>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</si>
  <si>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</si>
  <si>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</si>
  <si>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</si>
  <si>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</si>
  <si>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</si>
  <si>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</si>
  <si>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</si>
  <si>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</si>
  <si>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</si>
  <si>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</si>
  <si>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</si>
  <si>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</si>
  <si>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</si>
  <si>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</si>
  <si>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</si>
  <si>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</si>
  <si>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</si>
  <si>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</si>
  <si>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</si>
  <si>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</si>
  <si>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</si>
  <si>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</si>
  <si>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</si>
  <si>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</si>
  <si>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</si>
  <si>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</si>
  <si>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</si>
  <si>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</si>
  <si>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</si>
  <si>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</si>
  <si>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</si>
  <si>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</si>
  <si>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</si>
  <si>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</si>
  <si>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</si>
  <si>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</si>
  <si>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</si>
  <si>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</si>
  <si>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</si>
  <si>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</si>
  <si>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</si>
  <si>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</si>
  <si>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</si>
  <si>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</si>
  <si>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</si>
  <si>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</si>
  <si>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</si>
  <si>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</si>
  <si>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</si>
  <si>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</si>
  <si>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</si>
  <si>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</si>
  <si>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</si>
  <si>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</si>
  <si>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</si>
  <si>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</si>
  <si>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</si>
  <si>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</si>
  <si>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</si>
  <si>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</si>
  <si>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</si>
  <si>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</si>
  <si>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</si>
  <si>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</si>
  <si>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</si>
  <si>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</si>
  <si>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</si>
  <si>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</si>
  <si>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</si>
  <si>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</si>
  <si>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</si>
  <si>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</si>
  <si>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</si>
  <si>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</si>
  <si>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</si>
  <si>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</si>
  <si>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</si>
  <si>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</si>
  <si>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</si>
  <si>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</si>
  <si>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</si>
  <si>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</si>
  <si>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</si>
  <si>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</si>
  <si>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</si>
  <si>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</si>
  <si>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</si>
  <si>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</si>
  <si>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</si>
  <si>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</si>
  <si>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</si>
  <si>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</si>
  <si>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</si>
  <si>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</si>
  <si>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</si>
  <si>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</si>
  <si>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</si>
  <si>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</si>
  <si>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</si>
  <si>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</si>
  <si>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</si>
  <si>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</si>
  <si>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</si>
  <si>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</si>
  <si>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</si>
  <si>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</si>
  <si>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</si>
  <si>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</si>
  <si>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</si>
  <si>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</si>
  <si>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</si>
  <si>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</si>
  <si>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</si>
  <si>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</si>
  <si>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</si>
  <si>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</si>
  <si>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</si>
  <si>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</si>
  <si>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</si>
  <si>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</si>
  <si>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</si>
  <si>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</si>
  <si>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</si>
  <si>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</si>
  <si>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</si>
  <si>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</si>
  <si>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</si>
  <si>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</si>
  <si>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</si>
  <si>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</si>
  <si>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</si>
  <si>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</si>
  <si>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</si>
  <si>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</si>
  <si>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</si>
  <si>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</si>
  <si>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</si>
  <si>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</si>
  <si>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</si>
  <si>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</si>
  <si>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</si>
  <si>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</si>
  <si>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</si>
  <si>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</si>
  <si>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</si>
  <si>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</si>
  <si>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</si>
  <si>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</si>
  <si>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</si>
  <si>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</si>
  <si>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</si>
  <si>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</si>
  <si>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</si>
  <si>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</si>
  <si>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</si>
  <si>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</si>
  <si>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</si>
  <si>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</si>
  <si>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</si>
  <si>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</si>
  <si>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</si>
  <si>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</si>
  <si>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</si>
  <si>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</si>
  <si>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</si>
  <si>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</si>
  <si>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</si>
  <si>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</si>
  <si>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</si>
  <si>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</si>
  <si>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</si>
  <si>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</si>
  <si>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</si>
  <si>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</si>
  <si>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</si>
  <si>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</si>
  <si>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</si>
  <si>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</si>
  <si>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</si>
  <si>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</si>
  <si>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</si>
  <si>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</si>
  <si>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</si>
  <si>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</si>
  <si>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</si>
  <si>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</si>
  <si>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</si>
  <si>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</si>
  <si>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</si>
  <si>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</si>
  <si>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</si>
  <si>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</si>
  <si>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</si>
  <si>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</si>
  <si>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</si>
  <si>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</si>
  <si>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</si>
  <si>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</si>
  <si>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</si>
  <si>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</si>
  <si>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</si>
  <si>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</si>
  <si>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</si>
  <si>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</si>
  <si>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</si>
  <si>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</si>
  <si>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</si>
  <si>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</si>
  <si>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</si>
  <si>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</si>
  <si>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</si>
  <si>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</si>
  <si>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</si>
  <si>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</si>
  <si>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</si>
  <si>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</si>
  <si>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</si>
  <si>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</si>
  <si>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</si>
  <si>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</si>
  <si>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</si>
  <si>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</si>
  <si>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</si>
  <si>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</si>
  <si>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</si>
  <si>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</si>
  <si>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</si>
  <si>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</si>
  <si>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</si>
  <si>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</si>
  <si>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</si>
  <si>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</si>
  <si>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</si>
  <si>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</si>
  <si>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</si>
  <si>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</si>
  <si>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</si>
  <si>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</si>
  <si>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</si>
  <si>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</si>
  <si>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</si>
  <si>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</si>
  <si>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</si>
  <si>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</si>
  <si>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</si>
  <si>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</si>
  <si>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</si>
  <si>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</si>
  <si>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</si>
  <si>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</si>
  <si>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</si>
  <si>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</si>
  <si>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</si>
  <si>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</si>
  <si>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</si>
  <si>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</si>
  <si>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</si>
  <si>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</si>
  <si>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</si>
  <si>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</si>
  <si>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</si>
  <si>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</si>
  <si>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</si>
  <si>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</si>
  <si>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</si>
  <si>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</si>
  <si>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</si>
  <si>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</si>
  <si>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</si>
  <si>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</si>
  <si>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</si>
  <si>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</si>
  <si>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</si>
  <si>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</si>
  <si>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</si>
  <si>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</si>
  <si>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</si>
  <si>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</si>
  <si>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</si>
  <si>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</si>
  <si>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</si>
  <si>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</si>
  <si>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</si>
  <si>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</si>
  <si>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</si>
  <si>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</si>
  <si>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</si>
  <si>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</si>
  <si>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</si>
  <si>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</si>
  <si>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</si>
  <si>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</si>
  <si>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</si>
  <si>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</si>
  <si>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</si>
  <si>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</si>
  <si>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</si>
  <si>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</si>
  <si>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</si>
  <si>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</si>
  <si>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</si>
  <si>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</si>
  <si>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</si>
  <si>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</si>
  <si>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</si>
  <si>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</si>
  <si>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</si>
  <si>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</si>
  <si>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</si>
  <si>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</si>
  <si>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</si>
  <si>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</si>
  <si>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</si>
  <si>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</si>
  <si>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</si>
  <si>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</si>
  <si>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</si>
  <si>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</si>
  <si>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</si>
  <si>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</si>
  <si>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</si>
  <si>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</si>
  <si>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</si>
  <si>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</si>
  <si>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</si>
  <si>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</si>
  <si>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</si>
  <si>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</si>
  <si>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</si>
  <si>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</si>
  <si>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</si>
  <si>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</si>
  <si>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</si>
  <si>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</si>
  <si>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</si>
  <si>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</si>
  <si>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</si>
  <si>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</si>
  <si>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</si>
  <si>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</si>
  <si>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</si>
  <si>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</si>
  <si>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</si>
  <si>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</si>
  <si>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</si>
  <si>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</si>
  <si>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</si>
  <si>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</si>
  <si>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</si>
  <si>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</si>
  <si>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</si>
  <si>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</si>
  <si>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</si>
  <si>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</si>
  <si>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</si>
  <si>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</si>
  <si>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</si>
  <si>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</si>
  <si>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</si>
  <si>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</si>
  <si>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</si>
  <si>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</si>
  <si>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</si>
  <si>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</si>
  <si>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</si>
  <si>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</si>
  <si>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</si>
  <si>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</si>
  <si>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</si>
  <si>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</si>
  <si>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</si>
  <si>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</si>
  <si>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</si>
  <si>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</si>
  <si>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</si>
  <si>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</si>
  <si>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</si>
  <si>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</si>
  <si>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</si>
  <si>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</si>
  <si>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</si>
  <si>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</si>
  <si>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</si>
  <si>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</si>
  <si>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</si>
  <si>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</si>
  <si>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</si>
  <si>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</si>
  <si>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</si>
  <si>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</si>
  <si>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</si>
  <si>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</si>
  <si>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</si>
  <si>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</si>
  <si>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</si>
  <si>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</si>
  <si>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</si>
  <si>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</si>
  <si>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</si>
  <si>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</si>
  <si>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</si>
  <si>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</si>
  <si>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</si>
  <si>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</si>
  <si>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</si>
  <si>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</si>
  <si>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</si>
  <si>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</si>
  <si>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</si>
  <si>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</si>
  <si>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</si>
  <si>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</si>
  <si>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</si>
  <si>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</si>
  <si>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</si>
  <si>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</si>
  <si>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</si>
  <si>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</si>
  <si>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</si>
  <si>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</si>
  <si>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</si>
  <si>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</si>
  <si>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</si>
  <si>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</si>
  <si>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</si>
  <si>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</si>
  <si>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</si>
  <si>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</si>
  <si>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</si>
  <si>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</si>
  <si>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</si>
  <si>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</si>
  <si>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</si>
  <si>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</si>
  <si>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</si>
  <si>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</si>
  <si>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</si>
  <si>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</si>
  <si>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</si>
  <si>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</si>
  <si>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</si>
  <si>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</si>
  <si>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</si>
  <si>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</si>
  <si>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</si>
  <si>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</si>
  <si>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</si>
  <si>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</si>
  <si>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</si>
  <si>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</si>
  <si>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</si>
  <si>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</si>
  <si>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</si>
  <si>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</si>
  <si>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</si>
  <si>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</si>
  <si>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</si>
  <si>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</si>
  <si>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</si>
  <si>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</si>
  <si>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</si>
  <si>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</si>
  <si>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</si>
  <si>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</si>
  <si>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</si>
  <si>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</si>
  <si>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</si>
  <si>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</si>
  <si>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</si>
  <si>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</si>
  <si>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</si>
  <si>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</si>
  <si>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</si>
  <si>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</si>
  <si>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</si>
  <si>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</si>
  <si>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</si>
  <si>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</si>
  <si>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</si>
  <si>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</si>
  <si>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</si>
  <si>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</si>
  <si>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</si>
  <si>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</si>
  <si>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</si>
  <si>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</si>
  <si>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</si>
  <si>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</si>
  <si>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</si>
  <si>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</si>
  <si>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</si>
  <si>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</si>
  <si>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</si>
  <si>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</si>
  <si>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</si>
  <si>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</si>
  <si>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</si>
  <si>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</si>
  <si>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</si>
  <si>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</si>
  <si>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</si>
  <si>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</si>
  <si>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</si>
  <si>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</si>
  <si>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</si>
  <si>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</si>
  <si>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</si>
  <si>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</si>
  <si>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</si>
  <si>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</si>
  <si>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</si>
  <si>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</si>
  <si>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</si>
  <si>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</si>
  <si>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</si>
  <si>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</si>
  <si>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</si>
  <si>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</si>
  <si>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</si>
  <si>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</si>
  <si>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</si>
  <si>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</si>
  <si>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</si>
  <si>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</si>
  <si>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</si>
  <si>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</si>
  <si>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</si>
  <si>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</si>
  <si>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</si>
  <si>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</si>
  <si>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</si>
  <si>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</si>
  <si>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</si>
  <si>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</si>
  <si>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</si>
  <si>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</si>
  <si>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</si>
  <si>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</si>
  <si>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</si>
  <si>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</si>
  <si>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</si>
  <si>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</si>
  <si>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</si>
  <si>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</si>
  <si>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</si>
  <si>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</si>
  <si>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</si>
  <si>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</si>
  <si>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</si>
  <si>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</si>
  <si>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</si>
  <si>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</si>
  <si>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</si>
  <si>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</si>
  <si>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</si>
  <si>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</si>
  <si>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</si>
  <si>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</si>
  <si>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</si>
  <si>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294THE/THE1</t>
  </si>
  <si>
    <t>Execução de solda do km 300,9 ao 301,3</t>
  </si>
  <si>
    <t>Inspeção com Rodo Elton/Bruno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</si>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</sst>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P340" activePane="bottomRight" state="frozen"/>
      <selection pane="bottomRight" activeCell="W345" sqref="W345:W3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389</v>
      </c>
      <c r="BN316" s="14" t="s">
        <v>410</v>
      </c>
      <c r="BO316" s="160" t="s">
        <v>477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394</v>
      </c>
      <c r="BN334" s="14" t="s">
        <v>424</v>
      </c>
      <c r="BO334" s="160" t="s">
        <v>528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249</v>
      </c>
      <c r="E341" s="314">
        <v>442</v>
      </c>
      <c r="F341" s="167" t="s">
        <v>187</v>
      </c>
      <c r="G341" s="9" t="str">
        <f>IF(D341="","*",VLOOKUP(F341,BS_ATIVIDADE[#All],3,FALSE))</f>
        <v>PEDRA</v>
      </c>
      <c r="H341" s="168" t="s">
        <v>587</v>
      </c>
      <c r="I341" s="168" t="s">
        <v>1135</v>
      </c>
      <c r="J341" s="212">
        <v>98</v>
      </c>
      <c r="K341" s="212">
        <v>716</v>
      </c>
      <c r="L341" s="83">
        <v>714</v>
      </c>
      <c r="M341" s="199" t="s">
        <v>607</v>
      </c>
      <c r="N341" s="199" t="s">
        <v>609</v>
      </c>
      <c r="O341" s="168">
        <v>0.375</v>
      </c>
      <c r="P341" s="168">
        <v>0.125</v>
      </c>
      <c r="Q341" s="83">
        <v>28</v>
      </c>
      <c r="R341" s="10" t="s">
        <v>63</v>
      </c>
      <c r="S341" s="284" t="s">
        <v>552</v>
      </c>
      <c r="T341" s="284" t="s">
        <v>556</v>
      </c>
      <c r="U341" s="80" t="s">
        <v>555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215</v>
      </c>
      <c r="E344" s="314">
        <v>445</v>
      </c>
      <c r="F344" s="167" t="s">
        <v>117</v>
      </c>
      <c r="G344" s="9" t="str">
        <f>IF(D344="","*",VLOOKUP(F344,BS_ATIVIDADE[#All],3,FALSE))</f>
        <v>MECANIZAÇÃO - SOCADORA</v>
      </c>
      <c r="H344" s="168" t="s">
        <v>587</v>
      </c>
      <c r="I344" s="168" t="s">
        <v>587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552</v>
      </c>
      <c r="T344" s="284" t="s">
        <v>556</v>
      </c>
      <c r="U344" s="80" t="s">
        <v>555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332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/>
      <c r="D348" s="51" t="s">
        <v>300</v>
      </c>
      <c r="E348" s="315">
        <v>449</v>
      </c>
      <c r="F348" s="167" t="s">
        <v>194</v>
      </c>
      <c r="G348" s="9" t="str">
        <f>IF(D348="","*",VLOOKUP(F348,BS_ATIVIDADE[#All],3,FALSE))</f>
        <v>SOLDA</v>
      </c>
      <c r="H348" s="142" t="s">
        <v>1741</v>
      </c>
      <c r="I348" s="142" t="s">
        <v>11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1741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1742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/>
      <c r="D351" s="51" t="s">
        <v>87</v>
      </c>
      <c r="E351" s="314">
        <v>452</v>
      </c>
      <c r="F351" s="167" t="s">
        <v>230</v>
      </c>
      <c r="G351" s="9" t="str">
        <f>IF(D351="","*",VLOOKUP(F351,BS_ATIVIDADE[#All],3,FALSE))</f>
        <v>OUTROS</v>
      </c>
      <c r="H351" s="142"/>
      <c r="I351" s="142"/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/>
      <c r="P351" s="142"/>
      <c r="Q351" s="83"/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e">
        <f>IF(AND(BR351&lt;1,BS351&lt;1),"Produção e Intervalo",IF(BR351&lt;1,"Intervalo",IF(BS351&lt;1,"Produção","Aderente")))</f>
        <v>#DIV/0!</v>
      </c>
      <c r="BR351" s="18" t="e">
        <f>IF(OR(B351="",F351=""),"*",AY351/P351)</f>
        <v>#DIV/0!</v>
      </c>
      <c r="BS351" s="18" t="e">
        <f>IF(OR(B351="",F351=""),"*",BA351/Q351)</f>
        <v>#DIV/0!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1745</v>
      </c>
      <c r="E3" s="316" t="s">
        <v>1746</v>
      </c>
      <c r="F3" s="316" t="s">
        <v>1747</v>
      </c>
      <c r="G3" s="316" t="s">
        <v>1748</v>
      </c>
      <c r="H3" s="316" t="s">
        <v>1749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1750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1751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1752</v>
      </c>
      <c r="W1" s="397"/>
      <c r="X1" s="397"/>
      <c r="Y1" s="103"/>
    </row>
    <row r="2" spans="1:25" s="100" customFormat="1" ht="11.25" customHeight="1">
      <c r="A2" s="104" t="s">
        <v>1753</v>
      </c>
      <c r="B2" s="104" t="s">
        <v>1754</v>
      </c>
      <c r="C2" s="104" t="s">
        <v>7</v>
      </c>
      <c r="D2" s="105" t="s">
        <v>1177</v>
      </c>
      <c r="E2" s="105" t="s">
        <v>1178</v>
      </c>
      <c r="F2" s="105" t="s">
        <v>1755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1756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1757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1758</v>
      </c>
      <c r="C2" s="95" t="s">
        <v>1162</v>
      </c>
      <c r="D2" s="95" t="s">
        <v>1164</v>
      </c>
      <c r="E2" s="95" t="s">
        <v>1759</v>
      </c>
      <c r="F2" s="95" t="s">
        <v>1760</v>
      </c>
      <c r="G2" s="95" t="s">
        <v>1761</v>
      </c>
      <c r="H2" s="95" t="s">
        <v>1762</v>
      </c>
      <c r="I2" s="95" t="s">
        <v>1763</v>
      </c>
      <c r="J2" s="95" t="s">
        <v>1764</v>
      </c>
      <c r="K2" s="130" t="s">
        <v>1765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*</v>
      </c>
      <c r="F348" s="136" t="str">
        <f>IF(FN_MC!M351="","*",FN_MC!M351)</f>
        <v>TRC-THE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*</v>
      </c>
      <c r="F456" s="136" t="str">
        <f>IF(FN_MC!M351="","*",FN_MC!M351)</f>
        <v>TRC-THE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1766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1767</v>
      </c>
      <c r="C4" s="321" t="s">
        <v>1768</v>
      </c>
      <c r="D4" s="321" t="s">
        <v>1769</v>
      </c>
      <c r="E4" s="321" t="s">
        <v>1770</v>
      </c>
      <c r="F4" s="321" t="s">
        <v>545</v>
      </c>
      <c r="G4" s="321" t="s">
        <v>1771</v>
      </c>
      <c r="H4" s="187"/>
    </row>
    <row r="5" spans="1:8" ht="43.5">
      <c r="A5" s="187"/>
      <c r="B5" s="322" t="s">
        <v>1772</v>
      </c>
      <c r="C5" s="322">
        <v>309525</v>
      </c>
      <c r="D5" s="322" t="s">
        <v>1773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1774</v>
      </c>
      <c r="C6" s="322">
        <v>256875</v>
      </c>
      <c r="D6" s="322" t="s">
        <v>1775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1776</v>
      </c>
      <c r="C7" s="322">
        <v>257278</v>
      </c>
      <c r="D7" s="322" t="s">
        <v>1777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1778</v>
      </c>
      <c r="C8" s="322">
        <v>261794</v>
      </c>
      <c r="D8" s="322" t="s">
        <v>1779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1780</v>
      </c>
      <c r="C9" s="322">
        <v>257033</v>
      </c>
      <c r="D9" s="322" t="s">
        <v>1781</v>
      </c>
      <c r="E9" s="322" t="s">
        <v>240</v>
      </c>
      <c r="F9" s="322" t="s">
        <v>732</v>
      </c>
      <c r="G9" s="322" t="s">
        <v>1782</v>
      </c>
      <c r="H9" s="187"/>
    </row>
    <row r="10" spans="1:8" ht="43.5">
      <c r="A10" s="187"/>
      <c r="B10" s="322" t="s">
        <v>1783</v>
      </c>
      <c r="C10" s="322">
        <v>396578</v>
      </c>
      <c r="D10" s="322" t="s">
        <v>1784</v>
      </c>
      <c r="E10" s="322" t="s">
        <v>240</v>
      </c>
      <c r="F10" s="322" t="s">
        <v>732</v>
      </c>
      <c r="G10" s="322" t="s">
        <v>1782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1785</v>
      </c>
      <c r="D5" s="401"/>
      <c r="E5" s="401"/>
      <c r="F5" s="401"/>
      <c r="G5" s="401"/>
      <c r="H5" s="401"/>
      <c r="I5" s="401"/>
      <c r="J5" s="402"/>
      <c r="K5" s="403" t="s">
        <v>1786</v>
      </c>
      <c r="L5" s="404"/>
      <c r="M5" s="404"/>
      <c r="N5" s="404"/>
      <c r="O5" s="405" t="s">
        <v>1787</v>
      </c>
      <c r="P5" s="406"/>
      <c r="Q5" s="407"/>
    </row>
    <row r="6" spans="1:17" s="93" customFormat="1" ht="15.75" customHeight="1">
      <c r="A6" s="87" t="s">
        <v>1755</v>
      </c>
      <c r="B6" s="94" t="s">
        <v>1754</v>
      </c>
      <c r="C6" s="95" t="s">
        <v>1177</v>
      </c>
      <c r="D6" s="96" t="s">
        <v>1178</v>
      </c>
      <c r="E6" s="95" t="s">
        <v>1788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1789</v>
      </c>
      <c r="M6" s="138" t="s">
        <v>30</v>
      </c>
      <c r="N6" s="139" t="s">
        <v>1172</v>
      </c>
      <c r="O6" s="241" t="s">
        <v>1215</v>
      </c>
      <c r="P6" s="152"/>
      <c r="Q6" s="188" t="s">
        <v>1790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*</v>
      </c>
      <c r="G437" s="99" t="str">
        <f>IF(FN_MC!M351="","*",FN_MC!M351)</f>
        <v>TRC-THE</v>
      </c>
      <c r="H437" s="149">
        <f>IF(FN_MC!K351="","*",FN_MC!K351)</f>
        <v>294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2026-01-21T16:22:27Z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