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658" documentId="8_{B6337239-1A00-434D-AAD0-422EA1FEB5AE}" xr6:coauthVersionLast="47" xr6:coauthVersionMax="47" xr10:uidLastSave="{63D7872D-8032-4AF1-9E59-3C1B75CFCB26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7" i="1" l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R441" i="1" l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<sst xmlns="http://schemas.openxmlformats.org/spreadsheetml/2006/main" count="5970" uniqueCount="1482">
  <si>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</si>
  <si>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</si>
  <si>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</si>
  <si>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</si>
  <si>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</si>
  <si>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</si>
  <si>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</si>
  <si>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</si>
  <si>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</si>
  <si>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</si>
  <si>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</si>
  <si>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</si>
  <si>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</si>
  <si>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</si>
  <si>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</si>
  <si>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</si>
  <si>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</si>
  <si>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</si>
  <si>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</si>
  <si>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</si>
  <si>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</si>
  <si>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</si>
  <si>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</si>
  <si>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</si>
  <si>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</si>
  <si>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</si>
  <si>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</si>
  <si>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</si>
  <si>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</si>
  <si>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</si>
  <si>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</si>
  <si>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</si>
  <si>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</si>
  <si>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</si>
  <si>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</si>
  <si>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</si>
  <si>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</si>
  <si>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</si>
  <si>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</si>
  <si>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</si>
  <si>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</si>
  <si>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</si>
  <si>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</si>
  <si>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</si>
  <si>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</si>
  <si>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</si>
  <si>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</si>
  <si>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</si>
  <si>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</si>
  <si>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</si>
  <si>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</si>
  <si>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</si>
  <si>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</si>
  <si>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</si>
  <si>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</si>
  <si>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</si>
  <si>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</si>
  <si>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</si>
  <si>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</si>
  <si>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</si>
  <si>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</si>
  <si>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</si>
  <si>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</si>
  <si>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</si>
  <si>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</si>
  <si>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</si>
  <si>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</si>
  <si>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</si>
  <si>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</si>
  <si>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</si>
  <si>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</si>
  <si>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</si>
  <si>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</si>
  <si>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</si>
  <si>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</si>
  <si>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</si>
  <si>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</si>
  <si>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</si>
  <si>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</si>
  <si>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</si>
  <si>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</si>
  <si>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</si>
  <si>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</si>
  <si>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</si>
  <si>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</si>
  <si>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</si>
  <si>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</si>
  <si>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</si>
  <si>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</si>
  <si>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</si>
  <si>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</si>
  <si>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</si>
  <si>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</si>
  <si>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</si>
  <si>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</si>
  <si>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</si>
  <si>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</si>
  <si>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</si>
  <si>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</si>
  <si>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</si>
  <si>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</si>
  <si>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</si>
  <si>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</si>
  <si>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</si>
  <si>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</si>
  <si>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</si>
  <si>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</si>
  <si>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</si>
  <si>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</si>
  <si>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</si>
  <si>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</si>
  <si>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</si>
  <si>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</si>
  <si>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</si>
  <si>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</si>
  <si>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</si>
  <si>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</si>
  <si>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</si>
  <si>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</si>
  <si>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</si>
  <si>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</si>
  <si>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</si>
  <si>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</si>
  <si>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</si>
  <si>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</si>
  <si>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</si>
  <si>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</si>
  <si>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</si>
  <si>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</si>
  <si>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</si>
  <si>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</si>
  <si>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</si>
  <si>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</si>
  <si>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</si>
  <si>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</si>
  <si>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</si>
  <si>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</si>
  <si>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</si>
  <si>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</si>
  <si>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</si>
  <si>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</si>
  <si>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</si>
  <si>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</si>
  <si>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</si>
  <si>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</si>
  <si>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</si>
  <si>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</si>
  <si>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</si>
  <si>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</si>
  <si>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</si>
  <si>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</si>
  <si>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</si>
  <si>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</si>
  <si>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</si>
  <si>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</si>
  <si>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</si>
  <si>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</si>
  <si>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</si>
  <si>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</si>
  <si>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</si>
  <si>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</si>
  <si>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</si>
  <si>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</si>
  <si>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</si>
  <si>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</si>
  <si>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</si>
  <si>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</si>
  <si>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</si>
  <si>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</si>
  <si>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</si>
  <si>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</si>
  <si>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</si>
  <si>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</si>
  <si>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</si>
  <si>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</si>
  <si>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</si>
  <si>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</si>
  <si>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</si>
  <si>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</si>
  <si>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</si>
  <si>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</si>
  <si>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</si>
  <si>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</si>
  <si>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</si>
  <si>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</si>
  <si>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</si>
  <si>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</si>
  <si>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</si>
  <si>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</si>
  <si>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</si>
  <si>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</si>
  <si>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</si>
  <si>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</si>
  <si>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</si>
  <si>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</si>
  <si>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</si>
  <si>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</si>
  <si>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</si>
  <si>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</si>
  <si>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</si>
  <si>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</si>
  <si>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</si>
  <si>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</si>
  <si>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</si>
  <si>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</si>
  <si>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</si>
  <si>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</si>
  <si>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</si>
  <si>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</si>
  <si>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</si>
  <si>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</si>
  <si>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</si>
  <si>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</si>
  <si>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</si>
  <si>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</si>
  <si>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</si>
  <si>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</si>
  <si>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</si>
  <si>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</si>
  <si>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</si>
  <si>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</si>
  <si>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</si>
  <si>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</si>
  <si>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</si>
  <si>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</si>
  <si>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</si>
  <si>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</si>
  <si>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</si>
  <si>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</si>
  <si>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</si>
  <si>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</si>
  <si>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</si>
  <si>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</si>
  <si>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</si>
  <si>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</si>
  <si>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</si>
  <si>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</si>
  <si>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</si>
  <si>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</si>
  <si>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</si>
  <si>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</si>
  <si>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</si>
  <si>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</si>
  <si>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</si>
  <si>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</si>
  <si>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</si>
  <si>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</si>
  <si>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</si>
  <si>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</si>
  <si>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</si>
  <si>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</si>
  <si>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</si>
  <si>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</si>
  <si>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</si>
  <si>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</si>
  <si>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</si>
  <si>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</si>
  <si>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</si>
  <si>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</si>
  <si>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</si>
  <si>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</si>
  <si>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</si>
  <si>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</si>
  <si>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</si>
  <si>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</si>
  <si>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</si>
  <si>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</si>
  <si>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</si>
  <si>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</si>
  <si>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</si>
  <si>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</si>
  <si>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</si>
  <si>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</si>
  <si>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</si>
  <si>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</si>
  <si>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</si>
  <si>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</si>
  <si>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</si>
  <si>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</si>
  <si>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</si>
  <si>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</si>
  <si>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</si>
  <si>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</si>
  <si>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</si>
  <si>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</si>
  <si>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</si>
  <si>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</si>
  <si>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</si>
  <si>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</si>
  <si>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</si>
  <si>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</si>
  <si>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</si>
  <si>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</si>
  <si>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</si>
  <si>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</si>
  <si>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</si>
  <si>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</si>
  <si>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</si>
  <si>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</si>
  <si>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</si>
  <si>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</si>
  <si>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</si>
  <si>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</si>
  <si>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</si>
  <si>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</si>
  <si>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</si>
  <si>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</si>
  <si>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</si>
  <si>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</si>
  <si>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</si>
  <si>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</si>
  <si>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</si>
  <si>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</si>
  <si>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</si>
  <si>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</si>
  <si>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</si>
  <si>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</si>
  <si>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</si>
  <si>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</si>
  <si>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</si>
  <si>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</si>
  <si>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</si>
  <si>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</si>
  <si>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</si>
  <si>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</si>
  <si>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</si>
  <si>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</si>
  <si>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</si>
  <si>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</si>
  <si>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</si>
  <si>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</si>
  <si>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</si>
  <si>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</si>
  <si>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</si>
  <si>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</si>
  <si>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</si>
  <si>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</si>
  <si>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</si>
  <si>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</si>
  <si>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</si>
  <si>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</si>
  <si>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</si>
  <si>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</si>
  <si>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</si>
  <si>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</si>
  <si>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</si>
  <si>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</si>
  <si>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</si>
  <si>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</si>
  <si>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</si>
  <si>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</si>
  <si>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</si>
  <si>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</si>
  <si>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</si>
  <si>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</si>
  <si>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</si>
  <si>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</si>
  <si>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</si>
  <si>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</si>
  <si>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</si>
  <si>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</si>
  <si>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</si>
  <si>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</si>
  <si>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</si>
  <si>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</si>
  <si>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</si>
  <si>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</si>
  <si>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</si>
  <si>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</si>
  <si>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</si>
  <si>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</si>
  <si>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</si>
  <si>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</si>
  <si>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</si>
  <si>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</si>
  <si>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</si>
  <si>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</si>
  <si>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</si>
  <si>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</si>
  <si>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</si>
  <si>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</si>
  <si>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</si>
  <si>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</si>
  <si>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</si>
  <si>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</si>
  <si>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</si>
  <si>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</si>
  <si>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</si>
  <si>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</si>
  <si>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</si>
  <si>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</si>
  <si>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</si>
  <si>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</si>
  <si>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</si>
  <si>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</si>
  <si>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</si>
  <si>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</si>
  <si>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</si>
  <si>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</si>
  <si>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</si>
  <si>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</si>
  <si>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</si>
  <si>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</si>
  <si>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</si>
  <si>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</si>
  <si>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</si>
  <si>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</si>
  <si>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</si>
  <si>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</si>
  <si>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</si>
  <si>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</si>
  <si>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</si>
  <si>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</si>
  <si>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</si>
  <si>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</si>
  <si>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</si>
  <si>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</si>
  <si>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</si>
  <si>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</si>
  <si>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</si>
  <si>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</si>
  <si>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</si>
  <si>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</si>
  <si>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</si>
  <si>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</si>
  <si>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</si>
  <si>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</si>
  <si>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</si>
  <si>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</si>
  <si>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</si>
  <si>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</si>
  <si>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</si>
  <si>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</si>
  <si>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</si>
  <si>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</si>
  <si>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</si>
  <si>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</si>
  <si>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</si>
  <si>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</si>
  <si>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</si>
  <si>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</si>
  <si>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</si>
  <si>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</si>
  <si>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</si>
  <si>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</si>
  <si>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</si>
  <si>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</si>
  <si>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</si>
  <si>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</si>
  <si>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</si>
  <si>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</si>
  <si>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</si>
  <si>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</si>
  <si>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</si>
  <si>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</si>
  <si>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</si>
  <si>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</si>
  <si>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</si>
  <si>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</si>
  <si>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</si>
  <si>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</si>
  <si>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</si>
  <si>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</si>
  <si>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</si>
  <si>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</si>
  <si>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</si>
  <si>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</si>
  <si>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</si>
  <si>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</si>
  <si>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</si>
  <si>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</si>
  <si>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</si>
  <si>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</si>
  <si>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</si>
  <si>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</si>
  <si>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</si>
  <si>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</si>
  <si>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</si>
  <si>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</si>
  <si>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</si>
  <si>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</si>
  <si>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</si>
  <si>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</si>
  <si>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</si>
  <si>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</si>
  <si>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</si>
  <si>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</si>
  <si>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</si>
  <si>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</si>
  <si>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</si>
  <si>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</si>
  <si>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</si>
  <si>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</si>
  <si>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</si>
  <si>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</si>
  <si>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</si>
  <si>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</si>
  <si>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</si>
  <si>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</si>
  <si>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</si>
  <si>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</si>
  <si>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</si>
  <si>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</si>
  <si>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</si>
  <si>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</si>
  <si>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</si>
  <si>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</si>
  <si>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</si>
  <si>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</si>
  <si>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</si>
  <si>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</si>
  <si>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</si>
  <si>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</si>
  <si>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</si>
  <si>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</si>
  <si>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</si>
  <si>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</si>
  <si>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</si>
  <si>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</si>
  <si>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</si>
  <si>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</si>
  <si>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</si>
  <si>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</si>
  <si>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</si>
  <si>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</si>
  <si>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</si>
  <si>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</si>
  <si>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</si>
  <si>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</si>
  <si>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</si>
  <si>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</si>
  <si>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</si>
  <si>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</si>
  <si>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</si>
  <si>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</si>
  <si>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</si>
  <si>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</si>
  <si>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</si>
  <si>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</si>
  <si>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</si>
  <si>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</si>
  <si>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</si>
  <si>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</si>
  <si>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</si>
  <si>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</si>
  <si>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</si>
  <si>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</si>
  <si>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</si>
  <si>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</si>
  <si>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</si>
  <si>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</si>
  <si>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</si>
  <si>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</si>
  <si>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</si>
  <si>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</si>
  <si>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</si>
  <si>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</si>
  <si>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</si>
  <si>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</si>
  <si>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</si>
  <si>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</si>
  <si>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</si>
  <si>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</si>
  <si>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</si>
  <si>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</si>
  <si>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</si>
  <si>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</si>
  <si>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</si>
  <si>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</si>
  <si>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</si>
  <si>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</si>
  <si>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</si>
  <si>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</si>
  <si>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</si>
  <si>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</si>
  <si>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</si>
  <si>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</si>
  <si>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</si>
  <si>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</si>
  <si>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</si>
  <si>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</si>
  <si>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</si>
  <si>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</si>
  <si>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</si>
  <si>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</si>
  <si>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</si>
  <si>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</si>
  <si>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</si>
  <si>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</si>
  <si>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</si>
  <si>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</si>
  <si>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</si>
  <si>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</si>
  <si>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</si>
  <si>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</si>
  <si>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</si>
  <si>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</si>
  <si>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</si>
  <si>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</si>
  <si>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</si>
  <si>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</si>
  <si>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</si>
  <si>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</si>
  <si>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</si>
  <si>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</si>
  <si>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</si>
  <si>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</si>
  <si>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</si>
  <si>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</si>
  <si>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</si>
  <si>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</si>
  <si>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</si>
  <si>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</si>
  <si>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</si>
  <si>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</si>
  <si>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</si>
  <si>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</si>
  <si>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</si>
  <si>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</si>
  <si>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</si>
  <si>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</si>
  <si>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</si>
  <si>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</si>
  <si>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</si>
  <si>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</si>
  <si>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</si>
  <si>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</si>
  <si>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</si>
  <si>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</si>
  <si>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</si>
  <si>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</si>
  <si>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</si>
  <si>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</si>
  <si>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</si>
  <si>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</si>
  <si>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</si>
  <si>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</si>
  <si>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</si>
  <si>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</si>
  <si>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</si>
  <si>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</si>
  <si>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</si>
  <si>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</si>
  <si>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</si>
  <si>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</si>
  <si>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</si>
  <si>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</si>
  <si>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</si>
  <si>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</si>
  <si>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</si>
  <si>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</si>
  <si>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</si>
  <si>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</si>
  <si>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</si>
  <si>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</si>
  <si>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</si>
  <si>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</si>
  <si>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</si>
  <si>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</si>
  <si>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</si>
  <si>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</si>
  <si>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</si>
  <si>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</si>
  <si>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</si>
  <si>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</si>
  <si>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</si>
  <si>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</si>
  <si>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</si>
  <si>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</si>
  <si>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</si>
  <si>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</si>
  <si>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</si>
  <si>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</si>
  <si>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</si>
  <si>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</si>
  <si>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</si>
  <si>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</si>
  <si>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</si>
  <si>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</si>
  <si>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</si>
  <si>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</si>
  <si>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</si>
  <si>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</si>
  <si>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</si>
  <si>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</si>
  <si>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</si>
  <si>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</si>
  <si>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</si>
  <si>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</si>
  <si>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</si>
  <si>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</si>
  <si>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</si>
  <si>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</si>
  <si>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</si>
  <si>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</si>
  <si>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</si>
  <si>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</si>
  <si>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</si>
  <si>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</si>
  <si>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</si>
  <si>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</si>
  <si>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</si>
  <si>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</si>
  <si>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</si>
  <si>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</si>
  <si>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</si>
  <si>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</si>
  <si>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</si>
  <si>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</si>
  <si>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</si>
  <si>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</si>
  <si>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</si>
  <si>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</si>
  <si>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</si>
  <si>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</si>
  <si>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</si>
  <si>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</si>
  <si>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</si>
  <si>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</si>
  <si>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</si>
  <si>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</si>
  <si>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</si>
  <si>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</si>
  <si>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</si>
  <si>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</si>
  <si>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</si>
  <si>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</si>
  <si>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</si>
  <si>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</si>
  <si>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</si>
  <si>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</si>
  <si>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</si>
  <si>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</si>
  <si>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</si>
  <si>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</si>
  <si>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</si>
  <si>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</si>
  <si>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</si>
  <si>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</si>
  <si>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</si>
  <si>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</si>
  <si>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</si>
  <si>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</si>
  <si>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</si>
  <si>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</si>
  <si>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</si>
  <si>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</si>
  <si>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</si>
  <si>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</si>
  <si>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</si>
  <si>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</si>
  <si>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</si>
  <si>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</si>
  <si>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</si>
  <si>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</si>
  <si>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</si>
  <si>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</si>
  <si>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</si>
  <si>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</si>
  <si>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</si>
  <si>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</si>
  <si>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</si>
  <si>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</si>
  <si>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</si>
  <si>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</si>
  <si>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</si>
  <si>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</si>
  <si>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</si>
  <si>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</si>
  <si>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</si>
  <si>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</si>
  <si>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</si>
  <si>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</si>
  <si>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</si>
  <si>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</si>
  <si>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</si>
  <si>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</si>
  <si>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</si>
  <si>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</si>
  <si>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</si>
  <si>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</si>
  <si>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</si>
  <si>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</si>
  <si>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</si>
  <si>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</si>
  <si>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</si>
  <si>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</si>
  <si>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</si>
  <si>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</si>
  <si>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</si>
  <si>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</si>
  <si>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</si>
  <si>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</si>
  <si>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</si>
  <si>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</si>
  <si>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</si>
  <si>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</si>
  <si>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</si>
  <si>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</si>
  <si>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</si>
  <si>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</si>
  <si>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</si>
  <si>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</si>
  <si>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</si>
  <si>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</si>
  <si>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</si>
  <si>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</si>
  <si>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</si>
  <si>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</si>
  <si>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</si>
  <si>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</si>
  <si>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</si>
  <si>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</si>
  <si>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</si>
  <si>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</si>
  <si>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</si>
  <si>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</si>
  <si>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</si>
  <si>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</si>
  <si>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</si>
  <si>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</si>
  <si>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</si>
  <si>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</si>
  <si>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</si>
  <si>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</si>
  <si>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</si>
  <si>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</si>
  <si>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</si>
  <si>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</si>
  <si>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</si>
  <si>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</si>
  <si>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</si>
  <si>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</si>
  <si>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</si>
  <si>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</si>
  <si>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</si>
  <si>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</si>
  <si>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</si>
  <si>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</si>
  <si>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</si>
  <si>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</si>
  <si>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</si>
  <si>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</si>
  <si>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</si>
  <si>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</si>
  <si>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</si>
  <si>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</si>
  <si>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</si>
  <si>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</si>
  <si>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</si>
  <si>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</si>
  <si>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</si>
  <si>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</si>
  <si>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</si>
  <si>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</si>
  <si>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</si>
  <si>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</si>
  <si>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</si>
  <si>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</si>
  <si>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</si>
  <si>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</si>
  <si>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</si>
  <si>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</si>
  <si>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</si>
  <si>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</si>
  <si>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</si>
  <si>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</si>
  <si>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</si>
  <si>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</si>
  <si>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</si>
  <si>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</si>
  <si>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</si>
  <si>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</si>
  <si>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</si>
  <si>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</si>
  <si>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</si>
  <si>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</si>
  <si>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</si>
  <si>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</si>
  <si>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</si>
  <si>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</si>
  <si>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</si>
  <si>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</si>
  <si>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</si>
  <si>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</si>
  <si>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</si>
  <si>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</si>
  <si>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</si>
  <si>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</si>
  <si>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</si>
  <si>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</si>
  <si>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</si>
  <si>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</si>
  <si>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</si>
  <si>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</si>
  <si>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</si>
  <si>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</si>
  <si>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</si>
  <si>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</si>
  <si>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</si>
  <si>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</si>
  <si>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</si>
  <si>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</si>
  <si>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</si>
  <si>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</si>
  <si>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</si>
  <si>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</si>
  <si>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</si>
  <si>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</si>
  <si>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</si>
  <si>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</si>
  <si>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</si>
  <si>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</si>
  <si>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</si>
  <si>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</si>
  <si>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</si>
  <si>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</si>
  <si>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</si>
  <si>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</si>
  <si>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</si>
  <si>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</si>
  <si>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</si>
  <si>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</si>
  <si>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</si>
  <si>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</si>
  <si>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</si>
  <si>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</si>
  <si>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</si>
  <si>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</si>
  <si>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</si>
  <si>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</si>
  <si>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</si>
  <si>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</si>
  <si>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</si>
  <si>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</si>
  <si>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</si>
  <si>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</si>
  <si>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</si>
  <si>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</si>
  <si>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</si>
  <si>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</si>
  <si>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</si>
  <si>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</si>
  <si>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</si>
  <si>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</si>
  <si>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</si>
  <si>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</si>
  <si>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</si>
  <si>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</si>
  <si>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</si>
  <si>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</si>
  <si>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</si>
  <si>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</si>
  <si>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</si>
  <si>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</si>
  <si>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</si>
  <si>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</si>
  <si>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</si>
  <si>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</si>
  <si>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</si>
  <si>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</si>
  <si>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</si>
  <si>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</si>
  <si>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</si>
  <si>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</si>
  <si>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</si>
  <si>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</si>
  <si>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</si>
  <si>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</si>
  <si>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</si>
  <si>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</si>
  <si>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</si>
  <si>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</si>
  <si>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</si>
  <si>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</si>
  <si>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</si>
  <si>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</si>
  <si>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</si>
  <si>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</si>
  <si>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</si>
  <si>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</si>
  <si>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</si>
  <si>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</si>
  <si>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</si>
  <si>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</si>
  <si>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</si>
  <si>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</si>
  <si>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</si>
  <si>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</si>
  <si>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</si>
  <si>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</si>
  <si>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</si>
  <si>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</si>
  <si>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</si>
  <si>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</si>
  <si>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</si>
  <si>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</si>
  <si>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</si>
  <si>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</si>
  <si>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</si>
  <si>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</si>
  <si>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</si>
  <si>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</si>
  <si>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</si>
  <si>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</si>
  <si>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</si>
  <si>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</si>
  <si>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</si>
  <si>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</si>
  <si>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</si>
  <si>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</si>
  <si>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</si>
  <si>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</si>
  <si>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</si>
  <si>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</si>
  <si>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</si>
  <si>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</si>
  <si>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</si>
  <si>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</si>
  <si>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</si>
  <si>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</si>
  <si>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</si>
  <si>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</si>
  <si>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</si>
  <si>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</si>
  <si>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</si>
  <si>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</si>
  <si>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</si>
  <si>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</si>
  <si>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</si>
  <si>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</si>
  <si>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</si>
  <si>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</si>
  <si>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</si>
  <si>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</si>
  <si>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</si>
  <si>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</si>
  <si>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</si>
  <si>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</si>
  <si>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</si>
  <si>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</si>
  <si>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</si>
  <si>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</si>
  <si>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</si>
  <si>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</si>
  <si>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</si>
  <si>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</si>
  <si>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</si>
  <si>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</si>
  <si>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</si>
  <si>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</si>
  <si>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</si>
  <si>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</si>
  <si>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</si>
  <si>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</si>
  <si>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</si>
  <si>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</si>
  <si>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</si>
  <si>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</si>
  <si>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</si>
  <si>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</si>
  <si>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</si>
  <si>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</si>
  <si>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</si>
  <si>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</si>
  <si>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</si>
  <si>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</si>
  <si>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</si>
  <si>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</si>
  <si>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</si>
  <si>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</si>
  <si>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</si>
  <si>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</si>
  <si>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</si>
  <si>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</si>
  <si>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</si>
  <si>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</si>
  <si>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</si>
  <si>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</si>
  <si>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</si>
  <si>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</si>
  <si>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</si>
  <si>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</si>
  <si>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</si>
  <si>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</si>
  <si>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</si>
  <si>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</si>
  <si>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</si>
  <si>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</si>
  <si>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</si>
  <si>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</si>
  <si>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</si>
  <si>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</si>
  <si>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</si>
  <si>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</si>
  <si>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</si>
  <si>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</si>
  <si>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</si>
  <si>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</si>
  <si>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</si>
  <si>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</si>
  <si>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</si>
  <si>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</si>
  <si>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</si>
  <si>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</si>
  <si>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</si>
  <si>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</si>
  <si>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</si>
  <si>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</si>
  <si>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</si>
  <si>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</si>
  <si>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</si>
  <si>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</si>
  <si>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</si>
  <si>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</si>
  <si>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</si>
  <si>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</si>
  <si>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</si>
  <si>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</si>
  <si>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</si>
  <si>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</si>
  <si>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</si>
  <si>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</si>
  <si>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</si>
  <si>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</si>
  <si>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</si>
  <si>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</si>
  <si>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</si>
  <si>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</si>
  <si>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</si>
  <si>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</si>
  <si>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</si>
  <si>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</si>
  <si>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</si>
  <si>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</si>
  <si>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</si>
  <si>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</si>
  <si>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</si>
  <si>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</si>
  <si>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</si>
  <si>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</si>
  <si>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</si>
  <si>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</si>
  <si>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</si>
  <si>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</si>
  <si>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</si>
  <si>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</si>
  <si>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</si>
  <si>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</si>
  <si>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</si>
  <si>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</si>
  <si>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</si>
  <si>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</si>
  <si>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</si>
  <si>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</si>
  <si>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</si>
  <si>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</si>
  <si>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</si>
  <si>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</si>
  <si>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</si>
  <si>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</si>
  <si>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</si>
  <si>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</si>
  <si>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</si>
  <si>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</si>
  <si>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</si>
  <si>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</si>
  <si>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</si>
  <si>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</si>
  <si>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</si>
  <si>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</si>
  <si>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</si>
  <si>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</si>
  <si>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</si>
  <si>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</si>
  <si>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</si>
  <si>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</si>
  <si>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</si>
  <si>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</si>
  <si>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</si>
  <si>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</si>
  <si>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</si>
  <si>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</si>
  <si>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</si>
  <si>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</si>
  <si>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</si>
  <si>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</si>
  <si>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</si>
  <si>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</si>
  <si>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</si>
  <si>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</si>
  <si>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</si>
  <si>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</si>
  <si>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</si>
  <si>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</si>
  <si>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</si>
  <si>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</si>
  <si>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</si>
  <si>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</si>
  <si>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</si>
  <si>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</si>
  <si>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</si>
  <si>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</si>
  <si>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</si>
  <si>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</si>
  <si>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</si>
  <si>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</si>
  <si>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</si>
  <si>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</si>
  <si>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</si>
  <si>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</si>
  <si>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</si>
  <si>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</si>
  <si>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</si>
  <si>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</si>
  <si>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</si>
  <si>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</si>
  <si>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</si>
  <si>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</si>
  <si>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</si>
  <si>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</si>
  <si>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</si>
  <si>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</si>
  <si>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</si>
  <si>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</si>
  <si>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</si>
  <si>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</si>
  <si>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</si>
  <si>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</si>
  <si>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</si>
  <si>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</si>
  <si>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</si>
  <si>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</si>
  <si>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</si>
  <si>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</si>
  <si>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</si>
  <si>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</si>
  <si>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</si>
  <si>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</si>
  <si>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</si>
  <si>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</si>
  <si>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</si>
  <si>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</si>
  <si>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</si>
  <si>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</si>
  <si>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</si>
  <si>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</si>
  <si>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</si>
  <si>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</si>
  <si>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</si>
  <si>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</si>
  <si>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</si>
  <si>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</si>
  <si>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</si>
  <si>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</si>
  <si>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</si>
  <si>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</si>
  <si>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</si>
  <si>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</si>
  <si>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</si>
  <si>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</si>
  <si>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</si>
  <si>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</si>
  <si>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</si>
  <si>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</si>
  <si>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</si>
  <si>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</si>
  <si>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</si>
  <si>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</si>
  <si>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</si>
  <si>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</si>
  <si>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</si>
  <si>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</si>
  <si>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</si>
  <si>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</si>
  <si>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</si>
  <si>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</si>
  <si>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</si>
  <si>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</si>
  <si>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</si>
  <si>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</si>
  <si>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</si>
  <si>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</si>
  <si>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</si>
  <si>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</si>
  <si>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</si>
  <si>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</si>
  <si>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</si>
  <si>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</si>
  <si>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</si>
  <si>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</si>
  <si>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</si>
  <si>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</si>
  <si>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</si>
  <si>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</si>
  <si>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</si>
  <si>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</si>
  <si>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</si>
  <si>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</si>
  <si>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</si>
  <si>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</si>
  <si>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</si>
  <si>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</si>
  <si>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</si>
  <si>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</si>
  <si>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</si>
  <si>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</si>
  <si>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</si>
  <si>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</si>
  <si>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</si>
  <si>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</si>
  <si>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</si>
  <si>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</si>
  <si>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</si>
  <si>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</si>
  <si>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</si>
  <si>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</si>
  <si>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</si>
  <si>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</si>
  <si>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</si>
  <si>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</si>
  <si>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</si>
  <si>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</si>
  <si>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</si>
  <si>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</si>
  <si>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</si>
  <si>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</si>
  <si>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</si>
  <si>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</si>
  <si>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</si>
  <si>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</si>
  <si>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</si>
  <si>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</si>
  <si>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</si>
  <si>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</si>
  <si>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</si>
  <si>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</si>
  <si>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</si>
  <si>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</si>
  <si>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</si>
  <si>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</si>
  <si>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</si>
  <si>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</si>
  <si>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</si>
  <si>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</si>
  <si>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</si>
  <si>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</si>
  <si>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</si>
  <si>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</si>
  <si>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</si>
  <si>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</si>
  <si>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</si>
  <si>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</si>
  <si>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</si>
  <si>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</si>
  <si>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</si>
  <si>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</si>
  <si>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</si>
  <si>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</si>
  <si>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</si>
  <si>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</si>
  <si>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</si>
  <si>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</si>
  <si>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</si>
  <si>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</si>
  <si>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</si>
  <si>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</si>
  <si>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</si>
  <si>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</si>
  <si>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</si>
  <si>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</si>
  <si>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</si>
  <si>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</si>
  <si>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</si>
  <si>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</si>
  <si>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</si>
  <si>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</si>
  <si>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</si>
  <si>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</si>
  <si>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</si>
  <si>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</si>
  <si>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</si>
  <si>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</si>
  <si>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</si>
  <si>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</si>
  <si>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</si>
  <si>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</si>
  <si>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</si>
  <si>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</si>
  <si>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</si>
  <si>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</si>
  <si>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</si>
  <si>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</si>
  <si>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</si>
  <si>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</si>
  <si>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</si>
  <si>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</si>
  <si>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</si>
  <si>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</si>
  <si>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</si>
  <si>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</si>
  <si>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</si>
  <si>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</si>
  <si>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</si>
  <si>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</si>
  <si>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</si>
  <si>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</si>
  <si>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</si>
  <si>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</si>
  <si>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</si>
  <si>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</si>
  <si>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</si>
  <si>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</si>
  <si>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</si>
  <si>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</si>
  <si>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</si>
  <si>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</si>
  <si>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</si>
  <si>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</si>
  <si>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</si>
  <si>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</si>
  <si>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</si>
  <si>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</si>
  <si>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</si>
  <si>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</si>
  <si>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</si>
  <si>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</si>
  <si>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</si>
  <si>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</si>
  <si>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</si>
  <si>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</si>
  <si>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</si>
  <si>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</si>
  <si>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</si>
  <si>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</si>
  <si>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</si>
  <si>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</si>
  <si>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</si>
  <si>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</si>
  <si>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</si>
  <si>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</si>
  <si>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</si>
  <si>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</si>
  <si>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</si>
  <si>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</si>
  <si>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</si>
  <si>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</si>
  <si>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</si>
  <si>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</si>
  <si>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</si>
  <si>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</si>
  <si>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</si>
  <si>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</si>
  <si>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>TP pronta 08:04, aguardando manobra do I10 previsao 10:30</t>
  </si>
  <si>
    <t xml:space="preserve">Sem oportunidade devido priorizar a circulação , sem faixa </t>
  </si>
  <si>
    <t xml:space="preserve">Descarga de pedra </t>
  </si>
  <si>
    <t>TQI-2</t>
  </si>
  <si>
    <t xml:space="preserve">TP pronta 08:47, após a passagem do I11 prev. 14hrs </t>
  </si>
  <si>
    <t>Paulo</t>
  </si>
  <si>
    <t xml:space="preserve">Previsão MC1 10HRS, atraso devido deslocamento </t>
  </si>
  <si>
    <t>No km 1867 tecnico da engenharia embarca para aplicação fixação e desembarca no km 1894, e no km 1887 substuição de galochas (A20) segue em comboio</t>
  </si>
  <si>
    <t xml:space="preserve">MC1 08:32, previsão após Y69 11HRS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</si>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</sst>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74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73"/>
    <tableColumn id="8" xr3:uid="{69D5AC3B-4F64-4F8F-AD2A-0AD158918DDD}" name="CORRELATO" dataDxfId="57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71" dataDxfId="570" headerRowBorderDxfId="568" tableBorderDxfId="569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67"/>
    <tableColumn id="2" xr3:uid="{9E43233E-7748-4A18-BD5C-D467FDF5017A}" name="Coordenação Cod" dataDxfId="566"/>
    <tableColumn id="11" xr3:uid="{FD8283FB-AAA5-4439-BBB5-16F2C616F05C}" name="Coordenação" dataDxfId="565"/>
    <tableColumn id="3" xr3:uid="{233C0146-C13B-48F7-8302-BFD40A668E71}" name="Gerência" dataDxfId="564"/>
    <tableColumn id="4" xr3:uid="{FA8E26C9-C7A0-4153-984D-07BC3F448870}" name="SUB" dataDxfId="563"/>
    <tableColumn id="5" xr3:uid="{670CAAC7-5604-4ED8-A835-267C41306B57}" name="KM Inicio" dataDxfId="562"/>
    <tableColumn id="6" xr3:uid="{503331F6-B322-4EA9-9C5E-881831CF446A}" name="KM Fim" dataDxfId="561"/>
    <tableColumn id="7" xr3:uid="{431695A4-A142-4A1D-976E-66DB088ADEF7}" name="Trecho" dataDxfId="560"/>
    <tableColumn id="8" xr3:uid="{3A197E61-EA0C-4C39-8479-8489B8B7595A}" name="SB" dataDxfId="559"/>
    <tableColumn id="9" xr3:uid="{9A9C9E13-3B2B-4320-BE1B-6526B0C780E6}" name="NOME SUB" dataDxfId="558"/>
    <tableColumn id="10" xr3:uid="{7620F8D3-C19C-4362-A6E4-DE62B4CB9A90}" name="Trecho Coordenação" dataDxfId="55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V104" activePane="bottomRight" state="frozen"/>
      <selection pane="bottomRight" activeCell="Y116" sqref="Y116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187</v>
      </c>
      <c r="G105" s="10" t="str">
        <f>IF(D105="","*",VLOOKUP(F105,BS_ATIVIDADE[#All],3,FALSE))</f>
        <v>PEDRA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VAGÕES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PDM - PEDRA - DESCARGA</v>
      </c>
      <c r="AJ105" s="10" t="str">
        <f>IF(D105="","*",VLOOKUP(AI105,BS_ATIVIDADE[#All],3,FALSE))</f>
        <v>PEDRA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VAGÕES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1449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/>
      <c r="AT107" s="46"/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0</v>
      </c>
      <c r="AZ107" s="17"/>
      <c r="BA107" s="79"/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1</v>
      </c>
      <c r="BI107" s="23"/>
      <c r="BJ107" s="23" t="s">
        <v>1452</v>
      </c>
      <c r="BK107" s="23" t="s">
        <v>1453</v>
      </c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Produção e Intervalo</v>
      </c>
      <c r="BR107" s="25">
        <f>IF(OR(B107="",F107=""),"*",AY107/P107)</f>
        <v>0</v>
      </c>
      <c r="BS107" s="25">
        <f>IF(OR(B107="",F107=""),"*",BA107/Q107)</f>
        <v>0</v>
      </c>
      <c r="BT107" s="280" t="str">
        <f t="shared" si="1"/>
        <v/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1</v>
      </c>
      <c r="BI110" s="23"/>
      <c r="BJ110" s="23" t="s">
        <v>1262</v>
      </c>
      <c r="BK110" s="23" t="s">
        <v>1457</v>
      </c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/>
      <c r="AS111" s="46"/>
      <c r="AT111" s="46"/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1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 e Intervalo</v>
      </c>
      <c r="BR111" s="25">
        <f>IF(OR(B111="",F111=""),"*",AY111/P111)</f>
        <v>0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1</v>
      </c>
      <c r="BI112" s="23"/>
      <c r="BJ112" s="23" t="s">
        <v>1232</v>
      </c>
      <c r="BK112" s="23" t="s">
        <v>1461</v>
      </c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>
      <c r="A116" s="58" t="str">
        <f>D116&amp;B116</f>
        <v>W71</v>
      </c>
      <c r="B116" s="195"/>
      <c r="C116" s="9" t="str">
        <f>IF(BS_CONTROLE[[#This Row],[DATA]]="","",WEEKNUM(BS_CONTROLE[[#This Row],[DATA]]))</f>
        <v/>
      </c>
      <c r="D116" s="59" t="s">
        <v>236</v>
      </c>
      <c r="E116" s="156" t="s">
        <v>1337</v>
      </c>
      <c r="F116" s="196" t="s">
        <v>187</v>
      </c>
      <c r="G116" s="10" t="str">
        <f>IF(D116="","*",VLOOKUP(F116,BS_ATIVIDADE[#All],3,FALSE))</f>
        <v>PEDRA</v>
      </c>
      <c r="H116" s="154" t="s">
        <v>1217</v>
      </c>
      <c r="I116" s="154" t="s">
        <v>682</v>
      </c>
      <c r="J116" s="45">
        <v>98</v>
      </c>
      <c r="K116" s="45">
        <v>752.38</v>
      </c>
      <c r="L116" s="92" t="s">
        <v>11</v>
      </c>
      <c r="M116" s="255" t="s">
        <v>1218</v>
      </c>
      <c r="N116" s="255" t="s">
        <v>1219</v>
      </c>
      <c r="O116" s="154">
        <v>0.79166666666666663</v>
      </c>
      <c r="P116" s="154">
        <v>4.1666666666666664E-2</v>
      </c>
      <c r="Q116" s="92">
        <v>1</v>
      </c>
      <c r="R116" s="11" t="str">
        <f>IFERROR(_xlfn.XLOOKUP(F116, BS_ATIVIDADE[ATIVIDADE],BS_ATIVIDADE[UNIDADE] ), "*")</f>
        <v>VAGÕES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6" s="89" t="str">
        <f>IFERROR(_xlfn.XLOOKUP(J116, TabelaMap[SUB], TabelaMap[NOME SUB]), "ERRO")</f>
        <v xml:space="preserve"> ALTO ARAGUAIA  -  RONDONOPOLIS</v>
      </c>
      <c r="V116" s="230" t="s">
        <v>1220</v>
      </c>
      <c r="W116" s="197" t="s">
        <v>1221</v>
      </c>
      <c r="X116" s="59" t="s">
        <v>349</v>
      </c>
      <c r="Y116" s="174"/>
      <c r="Z116" s="174" t="s">
        <v>350</v>
      </c>
      <c r="AA116" s="155">
        <v>1</v>
      </c>
      <c r="AB116" s="78" t="s">
        <v>345</v>
      </c>
      <c r="AC116" s="78" t="s">
        <v>340</v>
      </c>
      <c r="AD116" s="197">
        <v>0.66666666666666663</v>
      </c>
      <c r="AE116" s="92">
        <v>9045</v>
      </c>
      <c r="AF116" s="92">
        <v>9047</v>
      </c>
      <c r="AG116" s="92" t="s">
        <v>11</v>
      </c>
      <c r="AH116" s="56"/>
      <c r="AI116" s="153" t="str">
        <f>IF(BS_CONTROLE[[#This Row],[Atividade]]=0, "-", BS_CONTROLE[[#This Row],[Atividade]])</f>
        <v>PDM - PEDRA - DESCARGA</v>
      </c>
      <c r="AJ116" s="10" t="str">
        <f>IF(D116="","*",VLOOKUP(AI116,BS_ATIVIDADE[#All],3,FALSE))</f>
        <v>PEDRA</v>
      </c>
      <c r="AK116" s="146" t="str">
        <f>BS_CONTROLE[[#This Row],[Local - Partida]]</f>
        <v>752RVD</v>
      </c>
      <c r="AL116" s="146" t="str">
        <f>BS_CONTROLE[[#This Row],[Local - Encerramento]]</f>
        <v>TGR2</v>
      </c>
      <c r="AM116" s="146" t="str">
        <f>BS_CONTROLE[[#This Row],[Entre - Estações]]</f>
        <v>RVD-TAG</v>
      </c>
      <c r="AN116" s="146" t="str">
        <f>BS_CONTROLE[[#This Row],[SB]]</f>
        <v>RVDTAG</v>
      </c>
      <c r="AO116" s="37">
        <f>BS_CONTROLE[[#This Row],[SUB]]</f>
        <v>98</v>
      </c>
      <c r="AP116" s="37">
        <f>BS_CONTROLE[[#This Row],[KM - Inicio]]</f>
        <v>752.38</v>
      </c>
      <c r="AQ116" s="37" t="str">
        <f>BS_CONTROLE[[#This Row],[KM - Fim]]</f>
        <v>-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VAGÕES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6" s="12" t="str">
        <f>IFERROR(_xlfn.XLOOKUP(AO116, TabelaMap[SUB], TabelaMap[NOME SUB]), "ERRO")</f>
        <v xml:space="preserve"> ALTO ARAGUAIA  -  RONDONOPOLIS</v>
      </c>
      <c r="BF116" s="18" t="str">
        <f>IF(BS_CONTROLE[[#This Row],[Responsavel pelo boletim]]=0, "-", BS_CONTROLE[[#This Row],[Responsavel pelo boletim]])</f>
        <v xml:space="preserve">Marcelo 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13:Y115 V107:X108 V101:Y105 X106:Y106 V112:X112 Y107:Y112 V117:Y414 Y116" name="Range1_11_8"/>
    <protectedRange sqref="Z17:AD17 Z30:AD32 Z52:AD55 Z59:AD59 Z61:AD63 Z76:AD90 Z70:AD70 Z92:AD95 Z110:AD110 Z112:AD115 Z107:AD108 Z97:AD105 Z117:AD414" name="Range1_12_8"/>
    <protectedRange sqref="V6:Y16 V28:X29 V26:X26 V18:X20 V22:X24 V33:X35 V37:X40 V43:X46 W55 V56:X58 V49:X50 V60:X60 V64:X64 W70 V72:X72 V74:X74 V66:X68 V91:X91 V109:X109 V116:X116" name="Range1_11_1"/>
    <protectedRange sqref="Z6:AD16 Z28:AD29 Z26:AD26 Z18:AD20 Z22:AD24 Z33:AD35 Z43:AD46 Z56:AD58 Z66:AD68 Z60:AD60 Z64:AD64 AB47:AC47 Z37:AD40 Z72:AD72 Z74:AD74 Z49:Z50 AB49:AD50 AA50 Z91:AD91 Z109:AD109 Z116:AD116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" name="Range1_11_2"/>
    <protectedRange sqref="Z111:AD111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56" priority="2240" operator="equal">
      <formula>"ERRO"</formula>
    </cfRule>
  </conditionalFormatting>
  <conditionalFormatting sqref="X4 Y1:Z5 Y456:Y531 Y415:Z455">
    <cfRule type="cellIs" dxfId="555" priority="2229" operator="equal">
      <formula>"OPORTUNIDADE"</formula>
    </cfRule>
  </conditionalFormatting>
  <conditionalFormatting sqref="AZ6:AZ503">
    <cfRule type="expression" dxfId="554" priority="2224">
      <formula>$BU6=1</formula>
    </cfRule>
  </conditionalFormatting>
  <conditionalFormatting sqref="BQ6:BQ533">
    <cfRule type="cellIs" dxfId="553" priority="2235" operator="equal">
      <formula>"Produção e Intervalo"</formula>
    </cfRule>
    <cfRule type="cellIs" dxfId="552" priority="2236" operator="equal">
      <formula>"Aderente"</formula>
    </cfRule>
    <cfRule type="cellIs" dxfId="551" priority="2237" operator="equal">
      <formula>"Intervalo"</formula>
    </cfRule>
    <cfRule type="cellIs" dxfId="550" priority="2238" operator="equal">
      <formula>"Produção"</formula>
    </cfRule>
    <cfRule type="cellIs" dxfId="549" priority="2239" operator="equal">
      <formula>"ERRO"</formula>
    </cfRule>
  </conditionalFormatting>
  <conditionalFormatting sqref="BR6:BS533">
    <cfRule type="cellIs" dxfId="548" priority="2217" operator="equal">
      <formula>"*"</formula>
    </cfRule>
    <cfRule type="cellIs" dxfId="547" priority="2218" operator="greaterThanOrEqual">
      <formula>1</formula>
    </cfRule>
    <cfRule type="cellIs" dxfId="546" priority="2219" operator="lessThan">
      <formula>1</formula>
    </cfRule>
  </conditionalFormatting>
  <conditionalFormatting sqref="X456:X503 Y456:Y531 Y415:Z455">
    <cfRule type="cellIs" dxfId="545" priority="2165" operator="equal">
      <formula>"NÃO"</formula>
    </cfRule>
    <cfRule type="cellIs" dxfId="544" priority="2166" operator="equal">
      <formula>"SIM"</formula>
    </cfRule>
  </conditionalFormatting>
  <conditionalFormatting sqref="X456:X503">
    <cfRule type="cellIs" dxfId="543" priority="2164" operator="equal">
      <formula>"OPORTUNIDADE"</formula>
    </cfRule>
  </conditionalFormatting>
  <conditionalFormatting sqref="Z456:Z503">
    <cfRule type="cellIs" dxfId="542" priority="2162" operator="equal">
      <formula>"NÃO"</formula>
    </cfRule>
    <cfRule type="cellIs" dxfId="541" priority="2163" operator="equal">
      <formula>"SIM"</formula>
    </cfRule>
  </conditionalFormatting>
  <conditionalFormatting sqref="Z456:Z503">
    <cfRule type="cellIs" dxfId="540" priority="2161" operator="equal">
      <formula>"OPORTUNIDADE"</formula>
    </cfRule>
  </conditionalFormatting>
  <conditionalFormatting sqref="Y1048575:Y1048576">
    <cfRule type="cellIs" dxfId="539" priority="2046" operator="equal">
      <formula>"OPORTUNIDADE"</formula>
    </cfRule>
  </conditionalFormatting>
  <conditionalFormatting sqref="Y1048575:Y1048576">
    <cfRule type="cellIs" dxfId="538" priority="2044" operator="equal">
      <formula>"NÃO"</formula>
    </cfRule>
    <cfRule type="cellIs" dxfId="537" priority="2045" operator="equal">
      <formula>"SIM"</formula>
    </cfRule>
  </conditionalFormatting>
  <conditionalFormatting sqref="Z504:Z529">
    <cfRule type="cellIs" dxfId="536" priority="1781" operator="equal">
      <formula>"OPORTUNIDADE"</formula>
    </cfRule>
  </conditionalFormatting>
  <conditionalFormatting sqref="Z504:Z529">
    <cfRule type="cellIs" dxfId="535" priority="1779" operator="equal">
      <formula>"NÃO"</formula>
    </cfRule>
    <cfRule type="cellIs" dxfId="534" priority="1780" operator="equal">
      <formula>"SIM"</formula>
    </cfRule>
  </conditionalFormatting>
  <conditionalFormatting sqref="X530">
    <cfRule type="cellIs" dxfId="533" priority="1767" operator="equal">
      <formula>"NÃO"</formula>
    </cfRule>
    <cfRule type="cellIs" dxfId="532" priority="1768" operator="equal">
      <formula>"SIM"</formula>
    </cfRule>
  </conditionalFormatting>
  <conditionalFormatting sqref="X530">
    <cfRule type="cellIs" dxfId="531" priority="1766" operator="equal">
      <formula>"OPORTUNIDADE"</formula>
    </cfRule>
  </conditionalFormatting>
  <conditionalFormatting sqref="Z530">
    <cfRule type="cellIs" dxfId="530" priority="1764" operator="equal">
      <formula>"NÃO"</formula>
    </cfRule>
    <cfRule type="cellIs" dxfId="529" priority="1765" operator="equal">
      <formula>"SIM"</formula>
    </cfRule>
  </conditionalFormatting>
  <conditionalFormatting sqref="Z530">
    <cfRule type="cellIs" dxfId="528" priority="1763" operator="equal">
      <formula>"OPORTUNIDADE"</formula>
    </cfRule>
  </conditionalFormatting>
  <conditionalFormatting sqref="BI530">
    <cfRule type="iconSet" priority="1772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73">
      <iconSet showValue="0">
        <cfvo type="percent" val="0"/>
        <cfvo type="num" val="1"/>
        <cfvo type="num" val="1" gte="0"/>
      </iconSet>
    </cfRule>
    <cfRule type="iconSet" priority="1774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75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27" priority="2383">
      <formula>$BU473=1</formula>
    </cfRule>
  </conditionalFormatting>
  <conditionalFormatting sqref="Y17:Z18 Z26 Y30:Z32 Y46:Z46 Z39 Z52:Z55 Z57 Z59 Y67:Z67 Y61:Z63 Z66 Y74:Z74 Z73:Z74 Y70:Z70 Y76:Z92 Z93:Z95 Z97:Z100 Y93:Y100 Z109:Z110 Y101:Z105 Z112 Y107:Y112 Y113:Z414">
    <cfRule type="cellIs" dxfId="526" priority="951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13:Z414">
    <cfRule type="cellIs" dxfId="525" priority="949" operator="equal">
      <formula>"NÃO"</formula>
    </cfRule>
    <cfRule type="cellIs" dxfId="524" priority="950" operator="equal">
      <formula>"SIM"</formula>
    </cfRule>
  </conditionalFormatting>
  <conditionalFormatting sqref="BI6:BI503">
    <cfRule type="iconSet" priority="2504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506">
      <iconSet showValue="0">
        <cfvo type="percent" val="0"/>
        <cfvo type="num" val="1"/>
        <cfvo type="num" val="1" gte="0"/>
      </iconSet>
    </cfRule>
    <cfRule type="iconSet" priority="2507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23" priority="2543">
      <formula>$BU478=1</formula>
    </cfRule>
  </conditionalFormatting>
  <conditionalFormatting sqref="BI504:BI529">
    <cfRule type="iconSet" priority="2544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546">
      <iconSet showValue="0">
        <cfvo type="percent" val="0"/>
        <cfvo type="num" val="1"/>
        <cfvo type="num" val="1" gte="0"/>
      </iconSet>
    </cfRule>
    <cfRule type="iconSet" priority="2547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50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52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22" priority="722" operator="equal">
      <formula>"OPORTUNIDADE"</formula>
    </cfRule>
  </conditionalFormatting>
  <conditionalFormatting sqref="Y6:Z16">
    <cfRule type="cellIs" dxfId="521" priority="720" operator="equal">
      <formula>"NÃO"</formula>
    </cfRule>
    <cfRule type="cellIs" dxfId="520" priority="721" operator="equal">
      <formula>"SIM"</formula>
    </cfRule>
  </conditionalFormatting>
  <conditionalFormatting sqref="BJ6">
    <cfRule type="iconSet" priority="719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18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19" priority="717" operator="equal">
      <formula>"OPORTUNIDADE"</formula>
    </cfRule>
  </conditionalFormatting>
  <conditionalFormatting sqref="Z23">
    <cfRule type="cellIs" dxfId="518" priority="715" operator="equal">
      <formula>"NÃO"</formula>
    </cfRule>
    <cfRule type="cellIs" dxfId="517" priority="716" operator="equal">
      <formula>"SIM"</formula>
    </cfRule>
  </conditionalFormatting>
  <conditionalFormatting sqref="Z20:Z21">
    <cfRule type="cellIs" dxfId="516" priority="711" operator="equal">
      <formula>"OPORTUNIDADE"</formula>
    </cfRule>
  </conditionalFormatting>
  <conditionalFormatting sqref="Z20:Z21">
    <cfRule type="cellIs" dxfId="515" priority="709" operator="equal">
      <formula>"NÃO"</formula>
    </cfRule>
    <cfRule type="cellIs" dxfId="514" priority="710" operator="equal">
      <formula>"SIM"</formula>
    </cfRule>
  </conditionalFormatting>
  <conditionalFormatting sqref="Z25:Z26">
    <cfRule type="cellIs" dxfId="513" priority="705" operator="equal">
      <formula>"OPORTUNIDADE"</formula>
    </cfRule>
  </conditionalFormatting>
  <conditionalFormatting sqref="Z25:Z26">
    <cfRule type="cellIs" dxfId="512" priority="703" operator="equal">
      <formula>"NÃO"</formula>
    </cfRule>
    <cfRule type="cellIs" dxfId="511" priority="704" operator="equal">
      <formula>"SIM"</formula>
    </cfRule>
  </conditionalFormatting>
  <conditionalFormatting sqref="Z23:Z24">
    <cfRule type="cellIs" dxfId="510" priority="702" operator="equal">
      <formula>"OPORTUNIDADE"</formula>
    </cfRule>
  </conditionalFormatting>
  <conditionalFormatting sqref="Z23:Z24">
    <cfRule type="cellIs" dxfId="509" priority="700" operator="equal">
      <formula>"NÃO"</formula>
    </cfRule>
    <cfRule type="cellIs" dxfId="508" priority="701" operator="equal">
      <formula>"SIM"</formula>
    </cfRule>
  </conditionalFormatting>
  <conditionalFormatting sqref="Z19:Z21">
    <cfRule type="cellIs" dxfId="507" priority="699" operator="equal">
      <formula>"OPORTUNIDADE"</formula>
    </cfRule>
  </conditionalFormatting>
  <conditionalFormatting sqref="Z19:Z21">
    <cfRule type="cellIs" dxfId="506" priority="697" operator="equal">
      <formula>"NÃO"</formula>
    </cfRule>
    <cfRule type="cellIs" dxfId="505" priority="698" operator="equal">
      <formula>"SIM"</formula>
    </cfRule>
  </conditionalFormatting>
  <conditionalFormatting sqref="Y19:Y29">
    <cfRule type="cellIs" dxfId="504" priority="696" operator="equal">
      <formula>"OPORTUNIDADE"</formula>
    </cfRule>
  </conditionalFormatting>
  <conditionalFormatting sqref="Y19:Y29">
    <cfRule type="cellIs" dxfId="503" priority="694" operator="equal">
      <formula>"NÃO"</formula>
    </cfRule>
    <cfRule type="cellIs" dxfId="502" priority="695" operator="equal">
      <formula>"SIM"</formula>
    </cfRule>
  </conditionalFormatting>
  <conditionalFormatting sqref="Z19:Z20">
    <cfRule type="cellIs" dxfId="501" priority="693" operator="equal">
      <formula>"OPORTUNIDADE"</formula>
    </cfRule>
  </conditionalFormatting>
  <conditionalFormatting sqref="Z19:Z20">
    <cfRule type="cellIs" dxfId="500" priority="691" operator="equal">
      <formula>"NÃO"</formula>
    </cfRule>
    <cfRule type="cellIs" dxfId="499" priority="692" operator="equal">
      <formula>"SIM"</formula>
    </cfRule>
  </conditionalFormatting>
  <conditionalFormatting sqref="Y19:Y29">
    <cfRule type="cellIs" dxfId="498" priority="690" operator="equal">
      <formula>"OPORTUNIDADE"</formula>
    </cfRule>
  </conditionalFormatting>
  <conditionalFormatting sqref="Y19:Y29">
    <cfRule type="cellIs" dxfId="497" priority="688" operator="equal">
      <formula>"NÃO"</formula>
    </cfRule>
    <cfRule type="cellIs" dxfId="496" priority="689" operator="equal">
      <formula>"SIM"</formula>
    </cfRule>
  </conditionalFormatting>
  <conditionalFormatting sqref="BP13">
    <cfRule type="iconSet" priority="687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95" priority="686" operator="equal">
      <formula>"OPORTUNIDADE"</formula>
    </cfRule>
  </conditionalFormatting>
  <conditionalFormatting sqref="Z28">
    <cfRule type="cellIs" dxfId="494" priority="684" operator="equal">
      <formula>"NÃO"</formula>
    </cfRule>
    <cfRule type="cellIs" dxfId="493" priority="685" operator="equal">
      <formula>"SIM"</formula>
    </cfRule>
  </conditionalFormatting>
  <conditionalFormatting sqref="Z29">
    <cfRule type="cellIs" dxfId="492" priority="680" operator="equal">
      <formula>"OPORTUNIDADE"</formula>
    </cfRule>
  </conditionalFormatting>
  <conditionalFormatting sqref="Z29">
    <cfRule type="cellIs" dxfId="491" priority="678" operator="equal">
      <formula>"NÃO"</formula>
    </cfRule>
    <cfRule type="cellIs" dxfId="490" priority="679" operator="equal">
      <formula>"SIM"</formula>
    </cfRule>
  </conditionalFormatting>
  <conditionalFormatting sqref="Z27">
    <cfRule type="cellIs" dxfId="489" priority="677" operator="equal">
      <formula>"OPORTUNIDADE"</formula>
    </cfRule>
  </conditionalFormatting>
  <conditionalFormatting sqref="Z27">
    <cfRule type="cellIs" dxfId="488" priority="675" operator="equal">
      <formula>"NÃO"</formula>
    </cfRule>
    <cfRule type="cellIs" dxfId="487" priority="676" operator="equal">
      <formula>"SIM"</formula>
    </cfRule>
  </conditionalFormatting>
  <conditionalFormatting sqref="Z18:Z19">
    <cfRule type="cellIs" dxfId="486" priority="671" operator="equal">
      <formula>"OPORTUNIDADE"</formula>
    </cfRule>
  </conditionalFormatting>
  <conditionalFormatting sqref="Z18:Z19">
    <cfRule type="cellIs" dxfId="485" priority="669" operator="equal">
      <formula>"NÃO"</formula>
    </cfRule>
    <cfRule type="cellIs" dxfId="484" priority="670" operator="equal">
      <formula>"SIM"</formula>
    </cfRule>
  </conditionalFormatting>
  <conditionalFormatting sqref="Y18:Y29">
    <cfRule type="cellIs" dxfId="483" priority="668" operator="equal">
      <formula>"OPORTUNIDADE"</formula>
    </cfRule>
  </conditionalFormatting>
  <conditionalFormatting sqref="Y18:Y29">
    <cfRule type="cellIs" dxfId="482" priority="666" operator="equal">
      <formula>"NÃO"</formula>
    </cfRule>
    <cfRule type="cellIs" dxfId="481" priority="667" operator="equal">
      <formula>"SIM"</formula>
    </cfRule>
  </conditionalFormatting>
  <conditionalFormatting sqref="BK6">
    <cfRule type="iconSet" priority="665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64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80" priority="663" operator="equal">
      <formula>"OPORTUNIDADE"</formula>
    </cfRule>
  </conditionalFormatting>
  <conditionalFormatting sqref="Z24">
    <cfRule type="cellIs" dxfId="479" priority="661" operator="equal">
      <formula>"NÃO"</formula>
    </cfRule>
    <cfRule type="cellIs" dxfId="478" priority="662" operator="equal">
      <formula>"SIM"</formula>
    </cfRule>
  </conditionalFormatting>
  <conditionalFormatting sqref="BP9">
    <cfRule type="iconSet" priority="660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77" priority="659" operator="equal">
      <formula>"OPORTUNIDADE"</formula>
    </cfRule>
  </conditionalFormatting>
  <conditionalFormatting sqref="Z25">
    <cfRule type="cellIs" dxfId="476" priority="657" operator="equal">
      <formula>"NÃO"</formula>
    </cfRule>
    <cfRule type="cellIs" dxfId="475" priority="658" operator="equal">
      <formula>"SIM"</formula>
    </cfRule>
  </conditionalFormatting>
  <conditionalFormatting sqref="Z21">
    <cfRule type="cellIs" dxfId="474" priority="653" operator="equal">
      <formula>"OPORTUNIDADE"</formula>
    </cfRule>
  </conditionalFormatting>
  <conditionalFormatting sqref="Z21">
    <cfRule type="cellIs" dxfId="473" priority="651" operator="equal">
      <formula>"NÃO"</formula>
    </cfRule>
    <cfRule type="cellIs" dxfId="472" priority="652" operator="equal">
      <formula>"SIM"</formula>
    </cfRule>
  </conditionalFormatting>
  <conditionalFormatting sqref="Z22">
    <cfRule type="cellIs" dxfId="471" priority="650" operator="equal">
      <formula>"OPORTUNIDADE"</formula>
    </cfRule>
  </conditionalFormatting>
  <conditionalFormatting sqref="Z22">
    <cfRule type="cellIs" dxfId="470" priority="648" operator="equal">
      <formula>"NÃO"</formula>
    </cfRule>
    <cfRule type="cellIs" dxfId="469" priority="649" operator="equal">
      <formula>"SIM"</formula>
    </cfRule>
  </conditionalFormatting>
  <conditionalFormatting sqref="BJ19">
    <cfRule type="iconSet" priority="644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42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41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40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39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38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37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68" priority="636" operator="equal">
      <formula>"OPORTUNIDADE"</formula>
    </cfRule>
  </conditionalFormatting>
  <conditionalFormatting sqref="Z36">
    <cfRule type="cellIs" dxfId="467" priority="634" operator="equal">
      <formula>"NÃO"</formula>
    </cfRule>
    <cfRule type="cellIs" dxfId="466" priority="635" operator="equal">
      <formula>"SIM"</formula>
    </cfRule>
  </conditionalFormatting>
  <conditionalFormatting sqref="Z36">
    <cfRule type="cellIs" dxfId="465" priority="633" operator="equal">
      <formula>"OPORTUNIDADE"</formula>
    </cfRule>
  </conditionalFormatting>
  <conditionalFormatting sqref="Z36">
    <cfRule type="cellIs" dxfId="464" priority="631" operator="equal">
      <formula>"NÃO"</formula>
    </cfRule>
    <cfRule type="cellIs" dxfId="463" priority="632" operator="equal">
      <formula>"SIM"</formula>
    </cfRule>
  </conditionalFormatting>
  <conditionalFormatting sqref="Z36">
    <cfRule type="cellIs" dxfId="462" priority="621" operator="equal">
      <formula>"OPORTUNIDADE"</formula>
    </cfRule>
  </conditionalFormatting>
  <conditionalFormatting sqref="Z36">
    <cfRule type="cellIs" dxfId="461" priority="619" operator="equal">
      <formula>"NÃO"</formula>
    </cfRule>
    <cfRule type="cellIs" dxfId="460" priority="620" operator="equal">
      <formula>"SIM"</formula>
    </cfRule>
  </conditionalFormatting>
  <conditionalFormatting sqref="Z37:Z38">
    <cfRule type="cellIs" dxfId="459" priority="618" operator="equal">
      <formula>"OPORTUNIDADE"</formula>
    </cfRule>
  </conditionalFormatting>
  <conditionalFormatting sqref="Z37:Z38">
    <cfRule type="cellIs" dxfId="458" priority="616" operator="equal">
      <formula>"NÃO"</formula>
    </cfRule>
    <cfRule type="cellIs" dxfId="457" priority="617" operator="equal">
      <formula>"SIM"</formula>
    </cfRule>
  </conditionalFormatting>
  <conditionalFormatting sqref="BJ18">
    <cfRule type="iconSet" priority="609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08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56" priority="607" operator="equal">
      <formula>"OPORTUNIDADE"</formula>
    </cfRule>
  </conditionalFormatting>
  <conditionalFormatting sqref="Z35:Z36">
    <cfRule type="cellIs" dxfId="455" priority="605" operator="equal">
      <formula>"NÃO"</formula>
    </cfRule>
    <cfRule type="cellIs" dxfId="454" priority="606" operator="equal">
      <formula>"SIM"</formula>
    </cfRule>
  </conditionalFormatting>
  <conditionalFormatting sqref="BK27">
    <cfRule type="iconSet" priority="601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600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83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53" priority="582" operator="equal">
      <formula>"OPORTUNIDADE"</formula>
    </cfRule>
  </conditionalFormatting>
  <conditionalFormatting sqref="Z34:Z35">
    <cfRule type="cellIs" dxfId="452" priority="580" operator="equal">
      <formula>"NÃO"</formula>
    </cfRule>
    <cfRule type="cellIs" dxfId="451" priority="581" operator="equal">
      <formula>"SIM"</formula>
    </cfRule>
  </conditionalFormatting>
  <conditionalFormatting sqref="Z33:Z35">
    <cfRule type="cellIs" dxfId="450" priority="579" operator="equal">
      <formula>"OPORTUNIDADE"</formula>
    </cfRule>
  </conditionalFormatting>
  <conditionalFormatting sqref="Z33:Z35">
    <cfRule type="cellIs" dxfId="449" priority="577" operator="equal">
      <formula>"NÃO"</formula>
    </cfRule>
    <cfRule type="cellIs" dxfId="448" priority="578" operator="equal">
      <formula>"SIM"</formula>
    </cfRule>
  </conditionalFormatting>
  <conditionalFormatting sqref="Z33:Z35">
    <cfRule type="cellIs" dxfId="447" priority="573" operator="equal">
      <formula>"OPORTUNIDADE"</formula>
    </cfRule>
  </conditionalFormatting>
  <conditionalFormatting sqref="Z33:Z35">
    <cfRule type="cellIs" dxfId="446" priority="571" operator="equal">
      <formula>"NÃO"</formula>
    </cfRule>
    <cfRule type="cellIs" dxfId="445" priority="572" operator="equal">
      <formula>"SIM"</formula>
    </cfRule>
  </conditionalFormatting>
  <conditionalFormatting sqref="Z33:Z34">
    <cfRule type="cellIs" dxfId="444" priority="567" operator="equal">
      <formula>"OPORTUNIDADE"</formula>
    </cfRule>
  </conditionalFormatting>
  <conditionalFormatting sqref="Z33:Z34">
    <cfRule type="cellIs" dxfId="443" priority="565" operator="equal">
      <formula>"NÃO"</formula>
    </cfRule>
    <cfRule type="cellIs" dxfId="442" priority="566" operator="equal">
      <formula>"SIM"</formula>
    </cfRule>
  </conditionalFormatting>
  <conditionalFormatting sqref="Y33:Y45">
    <cfRule type="cellIs" dxfId="441" priority="561" operator="equal">
      <formula>"OPORTUNIDADE"</formula>
    </cfRule>
  </conditionalFormatting>
  <conditionalFormatting sqref="Y33:Y45">
    <cfRule type="cellIs" dxfId="440" priority="559" operator="equal">
      <formula>"NÃO"</formula>
    </cfRule>
    <cfRule type="cellIs" dxfId="439" priority="560" operator="equal">
      <formula>"SIM"</formula>
    </cfRule>
  </conditionalFormatting>
  <conditionalFormatting sqref="Y34:Y45">
    <cfRule type="cellIs" dxfId="438" priority="558" operator="equal">
      <formula>"OPORTUNIDADE"</formula>
    </cfRule>
  </conditionalFormatting>
  <conditionalFormatting sqref="Y34:Y45">
    <cfRule type="cellIs" dxfId="437" priority="556" operator="equal">
      <formula>"NÃO"</formula>
    </cfRule>
    <cfRule type="cellIs" dxfId="436" priority="557" operator="equal">
      <formula>"SIM"</formula>
    </cfRule>
  </conditionalFormatting>
  <conditionalFormatting sqref="BK22">
    <cfRule type="iconSet" priority="555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35" priority="548" operator="equal">
      <formula>"OPORTUNIDADE"</formula>
    </cfRule>
  </conditionalFormatting>
  <conditionalFormatting sqref="Z42:Z43">
    <cfRule type="cellIs" dxfId="434" priority="546" operator="equal">
      <formula>"NÃO"</formula>
    </cfRule>
    <cfRule type="cellIs" dxfId="433" priority="547" operator="equal">
      <formula>"SIM"</formula>
    </cfRule>
  </conditionalFormatting>
  <conditionalFormatting sqref="Y46:Y50 Y52:Y60">
    <cfRule type="cellIs" dxfId="432" priority="542" operator="equal">
      <formula>"OPORTUNIDADE"</formula>
    </cfRule>
  </conditionalFormatting>
  <conditionalFormatting sqref="Y46:Y50 Y52:Y60">
    <cfRule type="cellIs" dxfId="431" priority="540" operator="equal">
      <formula>"NÃO"</formula>
    </cfRule>
    <cfRule type="cellIs" dxfId="430" priority="541" operator="equal">
      <formula>"SIM"</formula>
    </cfRule>
  </conditionalFormatting>
  <conditionalFormatting sqref="Z43:Z45">
    <cfRule type="cellIs" dxfId="429" priority="533" operator="equal">
      <formula>"OPORTUNIDADE"</formula>
    </cfRule>
  </conditionalFormatting>
  <conditionalFormatting sqref="Z43:Z45">
    <cfRule type="cellIs" dxfId="428" priority="531" operator="equal">
      <formula>"NÃO"</formula>
    </cfRule>
    <cfRule type="cellIs" dxfId="427" priority="532" operator="equal">
      <formula>"SIM"</formula>
    </cfRule>
  </conditionalFormatting>
  <conditionalFormatting sqref="Z39">
    <cfRule type="cellIs" dxfId="426" priority="527" operator="equal">
      <formula>"OPORTUNIDADE"</formula>
    </cfRule>
  </conditionalFormatting>
  <conditionalFormatting sqref="Z39">
    <cfRule type="cellIs" dxfId="425" priority="525" operator="equal">
      <formula>"NÃO"</formula>
    </cfRule>
    <cfRule type="cellIs" dxfId="424" priority="526" operator="equal">
      <formula>"SIM"</formula>
    </cfRule>
  </conditionalFormatting>
  <conditionalFormatting sqref="Z43:Z44">
    <cfRule type="cellIs" dxfId="423" priority="500" operator="equal">
      <formula>"OPORTUNIDADE"</formula>
    </cfRule>
  </conditionalFormatting>
  <conditionalFormatting sqref="Z43:Z44">
    <cfRule type="cellIs" dxfId="422" priority="498" operator="equal">
      <formula>"NÃO"</formula>
    </cfRule>
    <cfRule type="cellIs" dxfId="421" priority="499" operator="equal">
      <formula>"SIM"</formula>
    </cfRule>
  </conditionalFormatting>
  <conditionalFormatting sqref="Z44:Z46">
    <cfRule type="cellIs" dxfId="420" priority="491" operator="equal">
      <formula>"OPORTUNIDADE"</formula>
    </cfRule>
  </conditionalFormatting>
  <conditionalFormatting sqref="Z44:Z46">
    <cfRule type="cellIs" dxfId="419" priority="489" operator="equal">
      <formula>"NÃO"</formula>
    </cfRule>
    <cfRule type="cellIs" dxfId="418" priority="490" operator="equal">
      <formula>"SIM"</formula>
    </cfRule>
  </conditionalFormatting>
  <conditionalFormatting sqref="BP27">
    <cfRule type="iconSet" priority="470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17" priority="469" operator="equal">
      <formula>"OPORTUNIDADE"</formula>
    </cfRule>
  </conditionalFormatting>
  <conditionalFormatting sqref="Y47:Y60">
    <cfRule type="cellIs" dxfId="416" priority="467" operator="equal">
      <formula>"NÃO"</formula>
    </cfRule>
    <cfRule type="cellIs" dxfId="415" priority="468" operator="equal">
      <formula>"SIM"</formula>
    </cfRule>
  </conditionalFormatting>
  <conditionalFormatting sqref="Z47:Z48">
    <cfRule type="cellIs" dxfId="414" priority="466" operator="equal">
      <formula>"OPORTUNIDADE"</formula>
    </cfRule>
  </conditionalFormatting>
  <conditionalFormatting sqref="Z47:Z48">
    <cfRule type="cellIs" dxfId="413" priority="464" operator="equal">
      <formula>"NÃO"</formula>
    </cfRule>
    <cfRule type="cellIs" dxfId="412" priority="465" operator="equal">
      <formula>"SIM"</formula>
    </cfRule>
  </conditionalFormatting>
  <conditionalFormatting sqref="Z47:Z48">
    <cfRule type="cellIs" dxfId="411" priority="463" operator="equal">
      <formula>"OPORTUNIDADE"</formula>
    </cfRule>
  </conditionalFormatting>
  <conditionalFormatting sqref="Z47:Z48">
    <cfRule type="cellIs" dxfId="410" priority="461" operator="equal">
      <formula>"NÃO"</formula>
    </cfRule>
    <cfRule type="cellIs" dxfId="409" priority="462" operator="equal">
      <formula>"SIM"</formula>
    </cfRule>
  </conditionalFormatting>
  <conditionalFormatting sqref="Y47:Y50 Y52:Y60">
    <cfRule type="cellIs" dxfId="408" priority="460" operator="equal">
      <formula>"OPORTUNIDADE"</formula>
    </cfRule>
  </conditionalFormatting>
  <conditionalFormatting sqref="Y47:Y50 Y52:Y60">
    <cfRule type="cellIs" dxfId="407" priority="458" operator="equal">
      <formula>"NÃO"</formula>
    </cfRule>
    <cfRule type="cellIs" dxfId="406" priority="459" operator="equal">
      <formula>"SIM"</formula>
    </cfRule>
  </conditionalFormatting>
  <conditionalFormatting sqref="Z47">
    <cfRule type="cellIs" dxfId="405" priority="457" operator="equal">
      <formula>"OPORTUNIDADE"</formula>
    </cfRule>
  </conditionalFormatting>
  <conditionalFormatting sqref="Z47">
    <cfRule type="cellIs" dxfId="404" priority="455" operator="equal">
      <formula>"NÃO"</formula>
    </cfRule>
    <cfRule type="cellIs" dxfId="403" priority="456" operator="equal">
      <formula>"SIM"</formula>
    </cfRule>
  </conditionalFormatting>
  <conditionalFormatting sqref="Z47">
    <cfRule type="cellIs" dxfId="402" priority="454" operator="equal">
      <formula>"OPORTUNIDADE"</formula>
    </cfRule>
  </conditionalFormatting>
  <conditionalFormatting sqref="Z47">
    <cfRule type="cellIs" dxfId="401" priority="452" operator="equal">
      <formula>"NÃO"</formula>
    </cfRule>
    <cfRule type="cellIs" dxfId="400" priority="453" operator="equal">
      <formula>"SIM"</formula>
    </cfRule>
  </conditionalFormatting>
  <conditionalFormatting sqref="Z47">
    <cfRule type="cellIs" dxfId="399" priority="451" operator="equal">
      <formula>"OPORTUNIDADE"</formula>
    </cfRule>
  </conditionalFormatting>
  <conditionalFormatting sqref="Z47">
    <cfRule type="cellIs" dxfId="398" priority="449" operator="equal">
      <formula>"NÃO"</formula>
    </cfRule>
    <cfRule type="cellIs" dxfId="397" priority="450" operator="equal">
      <formula>"SIM"</formula>
    </cfRule>
  </conditionalFormatting>
  <conditionalFormatting sqref="Z41">
    <cfRule type="cellIs" dxfId="396" priority="445" operator="equal">
      <formula>"OPORTUNIDADE"</formula>
    </cfRule>
  </conditionalFormatting>
  <conditionalFormatting sqref="Z41">
    <cfRule type="cellIs" dxfId="395" priority="443" operator="equal">
      <formula>"NÃO"</formula>
    </cfRule>
    <cfRule type="cellIs" dxfId="394" priority="444" operator="equal">
      <formula>"SIM"</formula>
    </cfRule>
  </conditionalFormatting>
  <conditionalFormatting sqref="Z41">
    <cfRule type="cellIs" dxfId="393" priority="442" operator="equal">
      <formula>"OPORTUNIDADE"</formula>
    </cfRule>
  </conditionalFormatting>
  <conditionalFormatting sqref="Z41">
    <cfRule type="cellIs" dxfId="392" priority="440" operator="equal">
      <formula>"NÃO"</formula>
    </cfRule>
    <cfRule type="cellIs" dxfId="391" priority="441" operator="equal">
      <formula>"SIM"</formula>
    </cfRule>
  </conditionalFormatting>
  <conditionalFormatting sqref="Z40">
    <cfRule type="cellIs" dxfId="390" priority="436" operator="equal">
      <formula>"OPORTUNIDADE"</formula>
    </cfRule>
  </conditionalFormatting>
  <conditionalFormatting sqref="Z40">
    <cfRule type="cellIs" dxfId="389" priority="434" operator="equal">
      <formula>"NÃO"</formula>
    </cfRule>
    <cfRule type="cellIs" dxfId="388" priority="435" operator="equal">
      <formula>"SIM"</formula>
    </cfRule>
  </conditionalFormatting>
  <conditionalFormatting sqref="Z40">
    <cfRule type="cellIs" dxfId="387" priority="433" operator="equal">
      <formula>"OPORTUNIDADE"</formula>
    </cfRule>
  </conditionalFormatting>
  <conditionalFormatting sqref="Z40">
    <cfRule type="cellIs" dxfId="386" priority="431" operator="equal">
      <formula>"NÃO"</formula>
    </cfRule>
    <cfRule type="cellIs" dxfId="385" priority="432" operator="equal">
      <formula>"SIM"</formula>
    </cfRule>
  </conditionalFormatting>
  <conditionalFormatting sqref="Z40">
    <cfRule type="cellIs" dxfId="384" priority="430" operator="equal">
      <formula>"OPORTUNIDADE"</formula>
    </cfRule>
  </conditionalFormatting>
  <conditionalFormatting sqref="Z40">
    <cfRule type="cellIs" dxfId="383" priority="428" operator="equal">
      <formula>"NÃO"</formula>
    </cfRule>
    <cfRule type="cellIs" dxfId="382" priority="429" operator="equal">
      <formula>"SIM"</formula>
    </cfRule>
  </conditionalFormatting>
  <conditionalFormatting sqref="BP23">
    <cfRule type="iconSet" priority="427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26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81" priority="425" operator="equal">
      <formula>"OPORTUNIDADE"</formula>
    </cfRule>
  </conditionalFormatting>
  <conditionalFormatting sqref="Z45">
    <cfRule type="cellIs" dxfId="380" priority="423" operator="equal">
      <formula>"NÃO"</formula>
    </cfRule>
    <cfRule type="cellIs" dxfId="379" priority="424" operator="equal">
      <formula>"SIM"</formula>
    </cfRule>
  </conditionalFormatting>
  <conditionalFormatting sqref="BJ35:BK35">
    <cfRule type="iconSet" priority="422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21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20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19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553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78" priority="418" operator="equal">
      <formula>"OPORTUNIDADE"</formula>
    </cfRule>
  </conditionalFormatting>
  <conditionalFormatting sqref="Z47:Z49">
    <cfRule type="cellIs" dxfId="377" priority="416" operator="equal">
      <formula>"NÃO"</formula>
    </cfRule>
    <cfRule type="cellIs" dxfId="376" priority="417" operator="equal">
      <formula>"SIM"</formula>
    </cfRule>
  </conditionalFormatting>
  <conditionalFormatting sqref="Z47:Z49">
    <cfRule type="cellIs" dxfId="375" priority="415" operator="equal">
      <formula>"OPORTUNIDADE"</formula>
    </cfRule>
  </conditionalFormatting>
  <conditionalFormatting sqref="Z47:Z49">
    <cfRule type="cellIs" dxfId="374" priority="413" operator="equal">
      <formula>"NÃO"</formula>
    </cfRule>
    <cfRule type="cellIs" dxfId="373" priority="414" operator="equal">
      <formula>"SIM"</formula>
    </cfRule>
  </conditionalFormatting>
  <conditionalFormatting sqref="Z47:Z49">
    <cfRule type="cellIs" dxfId="372" priority="412" operator="equal">
      <formula>"OPORTUNIDADE"</formula>
    </cfRule>
  </conditionalFormatting>
  <conditionalFormatting sqref="Z47:Z49">
    <cfRule type="cellIs" dxfId="371" priority="410" operator="equal">
      <formula>"NÃO"</formula>
    </cfRule>
    <cfRule type="cellIs" dxfId="370" priority="411" operator="equal">
      <formula>"SIM"</formula>
    </cfRule>
  </conditionalFormatting>
  <conditionalFormatting sqref="Z47:Z49">
    <cfRule type="cellIs" dxfId="369" priority="409" operator="equal">
      <formula>"OPORTUNIDADE"</formula>
    </cfRule>
  </conditionalFormatting>
  <conditionalFormatting sqref="Z47:Z49">
    <cfRule type="cellIs" dxfId="368" priority="407" operator="equal">
      <formula>"NÃO"</formula>
    </cfRule>
    <cfRule type="cellIs" dxfId="367" priority="408" operator="equal">
      <formula>"SIM"</formula>
    </cfRule>
  </conditionalFormatting>
  <conditionalFormatting sqref="Z49">
    <cfRule type="cellIs" dxfId="366" priority="400" operator="equal">
      <formula>"OPORTUNIDADE"</formula>
    </cfRule>
  </conditionalFormatting>
  <conditionalFormatting sqref="Z49">
    <cfRule type="cellIs" dxfId="365" priority="398" operator="equal">
      <formula>"NÃO"</formula>
    </cfRule>
    <cfRule type="cellIs" dxfId="364" priority="399" operator="equal">
      <formula>"SIM"</formula>
    </cfRule>
  </conditionalFormatting>
  <conditionalFormatting sqref="Z49">
    <cfRule type="cellIs" dxfId="363" priority="397" operator="equal">
      <formula>"OPORTUNIDADE"</formula>
    </cfRule>
  </conditionalFormatting>
  <conditionalFormatting sqref="Z49">
    <cfRule type="cellIs" dxfId="362" priority="395" operator="equal">
      <formula>"NÃO"</formula>
    </cfRule>
    <cfRule type="cellIs" dxfId="361" priority="396" operator="equal">
      <formula>"SIM"</formula>
    </cfRule>
  </conditionalFormatting>
  <conditionalFormatting sqref="Z49">
    <cfRule type="cellIs" dxfId="360" priority="394" operator="equal">
      <formula>"OPORTUNIDADE"</formula>
    </cfRule>
  </conditionalFormatting>
  <conditionalFormatting sqref="Z49">
    <cfRule type="cellIs" dxfId="359" priority="392" operator="equal">
      <formula>"NÃO"</formula>
    </cfRule>
    <cfRule type="cellIs" dxfId="358" priority="393" operator="equal">
      <formula>"SIM"</formula>
    </cfRule>
  </conditionalFormatting>
  <conditionalFormatting sqref="Z49">
    <cfRule type="cellIs" dxfId="357" priority="391" operator="equal">
      <formula>"OPORTUNIDADE"</formula>
    </cfRule>
  </conditionalFormatting>
  <conditionalFormatting sqref="Z49">
    <cfRule type="cellIs" dxfId="356" priority="389" operator="equal">
      <formula>"NÃO"</formula>
    </cfRule>
    <cfRule type="cellIs" dxfId="355" priority="390" operator="equal">
      <formula>"SIM"</formula>
    </cfRule>
  </conditionalFormatting>
  <conditionalFormatting sqref="Z56">
    <cfRule type="cellIs" dxfId="354" priority="376" operator="equal">
      <formula>"OPORTUNIDADE"</formula>
    </cfRule>
  </conditionalFormatting>
  <conditionalFormatting sqref="Z56">
    <cfRule type="cellIs" dxfId="353" priority="374" operator="equal">
      <formula>"NÃO"</formula>
    </cfRule>
    <cfRule type="cellIs" dxfId="352" priority="375" operator="equal">
      <formula>"SIM"</formula>
    </cfRule>
  </conditionalFormatting>
  <conditionalFormatting sqref="Z56">
    <cfRule type="cellIs" dxfId="351" priority="373" operator="equal">
      <formula>"OPORTUNIDADE"</formula>
    </cfRule>
  </conditionalFormatting>
  <conditionalFormatting sqref="Z56">
    <cfRule type="cellIs" dxfId="350" priority="371" operator="equal">
      <formula>"NÃO"</formula>
    </cfRule>
    <cfRule type="cellIs" dxfId="349" priority="372" operator="equal">
      <formula>"SIM"</formula>
    </cfRule>
  </conditionalFormatting>
  <conditionalFormatting sqref="Z56">
    <cfRule type="cellIs" dxfId="348" priority="370" operator="equal">
      <formula>"OPORTUNIDADE"</formula>
    </cfRule>
  </conditionalFormatting>
  <conditionalFormatting sqref="Z56">
    <cfRule type="cellIs" dxfId="347" priority="368" operator="equal">
      <formula>"NÃO"</formula>
    </cfRule>
    <cfRule type="cellIs" dxfId="346" priority="369" operator="equal">
      <formula>"SIM"</formula>
    </cfRule>
  </conditionalFormatting>
  <conditionalFormatting sqref="Z58">
    <cfRule type="cellIs" dxfId="345" priority="364" operator="equal">
      <formula>"OPORTUNIDADE"</formula>
    </cfRule>
  </conditionalFormatting>
  <conditionalFormatting sqref="Z58">
    <cfRule type="cellIs" dxfId="344" priority="362" operator="equal">
      <formula>"NÃO"</formula>
    </cfRule>
    <cfRule type="cellIs" dxfId="343" priority="363" operator="equal">
      <formula>"SIM"</formula>
    </cfRule>
  </conditionalFormatting>
  <conditionalFormatting sqref="Z58">
    <cfRule type="cellIs" dxfId="342" priority="361" operator="equal">
      <formula>"OPORTUNIDADE"</formula>
    </cfRule>
  </conditionalFormatting>
  <conditionalFormatting sqref="Z58">
    <cfRule type="cellIs" dxfId="341" priority="359" operator="equal">
      <formula>"NÃO"</formula>
    </cfRule>
    <cfRule type="cellIs" dxfId="340" priority="360" operator="equal">
      <formula>"SIM"</formula>
    </cfRule>
  </conditionalFormatting>
  <conditionalFormatting sqref="Z57">
    <cfRule type="cellIs" dxfId="339" priority="346" operator="equal">
      <formula>"OPORTUNIDADE"</formula>
    </cfRule>
  </conditionalFormatting>
  <conditionalFormatting sqref="Z57">
    <cfRule type="cellIs" dxfId="338" priority="344" operator="equal">
      <formula>"NÃO"</formula>
    </cfRule>
    <cfRule type="cellIs" dxfId="337" priority="345" operator="equal">
      <formula>"SIM"</formula>
    </cfRule>
  </conditionalFormatting>
  <conditionalFormatting sqref="BP45">
    <cfRule type="iconSet" priority="342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36" priority="341" operator="equal">
      <formula>"OPORTUNIDADE"</formula>
    </cfRule>
  </conditionalFormatting>
  <conditionalFormatting sqref="Y66">
    <cfRule type="cellIs" dxfId="335" priority="339" operator="equal">
      <formula>"NÃO"</formula>
    </cfRule>
    <cfRule type="cellIs" dxfId="334" priority="340" operator="equal">
      <formula>"SIM"</formula>
    </cfRule>
  </conditionalFormatting>
  <conditionalFormatting sqref="Z66">
    <cfRule type="cellIs" dxfId="333" priority="338" operator="equal">
      <formula>"OPORTUNIDADE"</formula>
    </cfRule>
  </conditionalFormatting>
  <conditionalFormatting sqref="Z66">
    <cfRule type="cellIs" dxfId="332" priority="336" operator="equal">
      <formula>"NÃO"</formula>
    </cfRule>
    <cfRule type="cellIs" dxfId="331" priority="337" operator="equal">
      <formula>"SIM"</formula>
    </cfRule>
  </conditionalFormatting>
  <conditionalFormatting sqref="Z51">
    <cfRule type="cellIs" dxfId="330" priority="335" operator="equal">
      <formula>"OPORTUNIDADE"</formula>
    </cfRule>
  </conditionalFormatting>
  <conditionalFormatting sqref="Z51">
    <cfRule type="cellIs" dxfId="329" priority="333" operator="equal">
      <formula>"NÃO"</formula>
    </cfRule>
    <cfRule type="cellIs" dxfId="328" priority="334" operator="equal">
      <formula>"SIM"</formula>
    </cfRule>
  </conditionalFormatting>
  <conditionalFormatting sqref="Z51">
    <cfRule type="cellIs" dxfId="327" priority="332" operator="equal">
      <formula>"OPORTUNIDADE"</formula>
    </cfRule>
  </conditionalFormatting>
  <conditionalFormatting sqref="Z51">
    <cfRule type="cellIs" dxfId="326" priority="330" operator="equal">
      <formula>"NÃO"</formula>
    </cfRule>
    <cfRule type="cellIs" dxfId="325" priority="331" operator="equal">
      <formula>"SIM"</formula>
    </cfRule>
  </conditionalFormatting>
  <conditionalFormatting sqref="Z51">
    <cfRule type="cellIs" dxfId="324" priority="320" operator="equal">
      <formula>"OPORTUNIDADE"</formula>
    </cfRule>
  </conditionalFormatting>
  <conditionalFormatting sqref="Z51">
    <cfRule type="cellIs" dxfId="323" priority="318" operator="equal">
      <formula>"NÃO"</formula>
    </cfRule>
    <cfRule type="cellIs" dxfId="322" priority="319" operator="equal">
      <formula>"SIM"</formula>
    </cfRule>
  </conditionalFormatting>
  <conditionalFormatting sqref="Z50">
    <cfRule type="cellIs" dxfId="321" priority="317" operator="equal">
      <formula>"OPORTUNIDADE"</formula>
    </cfRule>
  </conditionalFormatting>
  <conditionalFormatting sqref="Z50">
    <cfRule type="cellIs" dxfId="320" priority="315" operator="equal">
      <formula>"NÃO"</formula>
    </cfRule>
    <cfRule type="cellIs" dxfId="319" priority="316" operator="equal">
      <formula>"SIM"</formula>
    </cfRule>
  </conditionalFormatting>
  <conditionalFormatting sqref="Z60">
    <cfRule type="cellIs" dxfId="318" priority="302" operator="equal">
      <formula>"OPORTUNIDADE"</formula>
    </cfRule>
  </conditionalFormatting>
  <conditionalFormatting sqref="Z60">
    <cfRule type="cellIs" dxfId="317" priority="300" operator="equal">
      <formula>"NÃO"</formula>
    </cfRule>
    <cfRule type="cellIs" dxfId="316" priority="301" operator="equal">
      <formula>"SIM"</formula>
    </cfRule>
  </conditionalFormatting>
  <conditionalFormatting sqref="Z60">
    <cfRule type="cellIs" dxfId="315" priority="299" operator="equal">
      <formula>"OPORTUNIDADE"</formula>
    </cfRule>
  </conditionalFormatting>
  <conditionalFormatting sqref="Z60">
    <cfRule type="cellIs" dxfId="314" priority="297" operator="equal">
      <formula>"NÃO"</formula>
    </cfRule>
    <cfRule type="cellIs" dxfId="313" priority="298" operator="equal">
      <formula>"SIM"</formula>
    </cfRule>
  </conditionalFormatting>
  <conditionalFormatting sqref="Z60">
    <cfRule type="cellIs" dxfId="312" priority="296" operator="equal">
      <formula>"OPORTUNIDADE"</formula>
    </cfRule>
  </conditionalFormatting>
  <conditionalFormatting sqref="Z60">
    <cfRule type="cellIs" dxfId="311" priority="294" operator="equal">
      <formula>"NÃO"</formula>
    </cfRule>
    <cfRule type="cellIs" dxfId="310" priority="295" operator="equal">
      <formula>"SIM"</formula>
    </cfRule>
  </conditionalFormatting>
  <conditionalFormatting sqref="Y64">
    <cfRule type="cellIs" dxfId="309" priority="290" operator="equal">
      <formula>"OPORTUNIDADE"</formula>
    </cfRule>
  </conditionalFormatting>
  <conditionalFormatting sqref="Y64">
    <cfRule type="cellIs" dxfId="308" priority="288" operator="equal">
      <formula>"NÃO"</formula>
    </cfRule>
    <cfRule type="cellIs" dxfId="307" priority="289" operator="equal">
      <formula>"SIM"</formula>
    </cfRule>
  </conditionalFormatting>
  <conditionalFormatting sqref="Z64">
    <cfRule type="cellIs" dxfId="306" priority="287" operator="equal">
      <formula>"OPORTUNIDADE"</formula>
    </cfRule>
  </conditionalFormatting>
  <conditionalFormatting sqref="Z64">
    <cfRule type="cellIs" dxfId="305" priority="285" operator="equal">
      <formula>"NÃO"</formula>
    </cfRule>
    <cfRule type="cellIs" dxfId="304" priority="286" operator="equal">
      <formula>"SIM"</formula>
    </cfRule>
  </conditionalFormatting>
  <conditionalFormatting sqref="Y65">
    <cfRule type="cellIs" dxfId="303" priority="260" operator="equal">
      <formula>"OPORTUNIDADE"</formula>
    </cfRule>
  </conditionalFormatting>
  <conditionalFormatting sqref="Y65">
    <cfRule type="cellIs" dxfId="302" priority="258" operator="equal">
      <formula>"NÃO"</formula>
    </cfRule>
    <cfRule type="cellIs" dxfId="301" priority="259" operator="equal">
      <formula>"SIM"</formula>
    </cfRule>
  </conditionalFormatting>
  <conditionalFormatting sqref="Z65">
    <cfRule type="cellIs" dxfId="300" priority="257" operator="equal">
      <formula>"OPORTUNIDADE"</formula>
    </cfRule>
  </conditionalFormatting>
  <conditionalFormatting sqref="Z65">
    <cfRule type="cellIs" dxfId="299" priority="255" operator="equal">
      <formula>"NÃO"</formula>
    </cfRule>
    <cfRule type="cellIs" dxfId="298" priority="256" operator="equal">
      <formula>"SIM"</formula>
    </cfRule>
  </conditionalFormatting>
  <conditionalFormatting sqref="Z65">
    <cfRule type="cellIs" dxfId="297" priority="254" operator="equal">
      <formula>"OPORTUNIDADE"</formula>
    </cfRule>
  </conditionalFormatting>
  <conditionalFormatting sqref="Z65">
    <cfRule type="cellIs" dxfId="296" priority="252" operator="equal">
      <formula>"NÃO"</formula>
    </cfRule>
    <cfRule type="cellIs" dxfId="295" priority="253" operator="equal">
      <formula>"SIM"</formula>
    </cfRule>
  </conditionalFormatting>
  <conditionalFormatting sqref="Z65">
    <cfRule type="cellIs" dxfId="294" priority="251" operator="equal">
      <formula>"OPORTUNIDADE"</formula>
    </cfRule>
  </conditionalFormatting>
  <conditionalFormatting sqref="Z65">
    <cfRule type="cellIs" dxfId="293" priority="249" operator="equal">
      <formula>"NÃO"</formula>
    </cfRule>
    <cfRule type="cellIs" dxfId="292" priority="250" operator="equal">
      <formula>"SIM"</formula>
    </cfRule>
  </conditionalFormatting>
  <conditionalFormatting sqref="Y73:Y75">
    <cfRule type="cellIs" dxfId="291" priority="248" operator="equal">
      <formula>"OPORTUNIDADE"</formula>
    </cfRule>
  </conditionalFormatting>
  <conditionalFormatting sqref="Y73:Y75">
    <cfRule type="cellIs" dxfId="290" priority="246" operator="equal">
      <formula>"NÃO"</formula>
    </cfRule>
    <cfRule type="cellIs" dxfId="289" priority="247" operator="equal">
      <formula>"SIM"</formula>
    </cfRule>
  </conditionalFormatting>
  <conditionalFormatting sqref="Z73:Z74">
    <cfRule type="cellIs" dxfId="288" priority="245" operator="equal">
      <formula>"OPORTUNIDADE"</formula>
    </cfRule>
  </conditionalFormatting>
  <conditionalFormatting sqref="Z73:Z74">
    <cfRule type="cellIs" dxfId="287" priority="243" operator="equal">
      <formula>"NÃO"</formula>
    </cfRule>
    <cfRule type="cellIs" dxfId="286" priority="244" operator="equal">
      <formula>"SIM"</formula>
    </cfRule>
  </conditionalFormatting>
  <conditionalFormatting sqref="Z72">
    <cfRule type="cellIs" dxfId="285" priority="242" operator="equal">
      <formula>"OPORTUNIDADE"</formula>
    </cfRule>
  </conditionalFormatting>
  <conditionalFormatting sqref="Z72">
    <cfRule type="cellIs" dxfId="284" priority="240" operator="equal">
      <formula>"NÃO"</formula>
    </cfRule>
    <cfRule type="cellIs" dxfId="283" priority="241" operator="equal">
      <formula>"SIM"</formula>
    </cfRule>
  </conditionalFormatting>
  <conditionalFormatting sqref="Z72">
    <cfRule type="cellIs" dxfId="282" priority="239" operator="equal">
      <formula>"OPORTUNIDADE"</formula>
    </cfRule>
  </conditionalFormatting>
  <conditionalFormatting sqref="Z72">
    <cfRule type="cellIs" dxfId="281" priority="237" operator="equal">
      <formula>"NÃO"</formula>
    </cfRule>
    <cfRule type="cellIs" dxfId="280" priority="238" operator="equal">
      <formula>"SIM"</formula>
    </cfRule>
  </conditionalFormatting>
  <conditionalFormatting sqref="Z72">
    <cfRule type="cellIs" dxfId="279" priority="236" operator="equal">
      <formula>"OPORTUNIDADE"</formula>
    </cfRule>
  </conditionalFormatting>
  <conditionalFormatting sqref="Z72">
    <cfRule type="cellIs" dxfId="278" priority="234" operator="equal">
      <formula>"NÃO"</formula>
    </cfRule>
    <cfRule type="cellIs" dxfId="277" priority="235" operator="equal">
      <formula>"SIM"</formula>
    </cfRule>
  </conditionalFormatting>
  <conditionalFormatting sqref="Y72:Y73">
    <cfRule type="cellIs" dxfId="276" priority="233" operator="equal">
      <formula>"OPORTUNIDADE"</formula>
    </cfRule>
  </conditionalFormatting>
  <conditionalFormatting sqref="Y72:Y73">
    <cfRule type="cellIs" dxfId="275" priority="231" operator="equal">
      <formula>"NÃO"</formula>
    </cfRule>
    <cfRule type="cellIs" dxfId="274" priority="232" operator="equal">
      <formula>"SIM"</formula>
    </cfRule>
  </conditionalFormatting>
  <conditionalFormatting sqref="BK38">
    <cfRule type="iconSet" priority="230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73" priority="229" operator="equal">
      <formula>"OPORTUNIDADE"</formula>
    </cfRule>
  </conditionalFormatting>
  <conditionalFormatting sqref="Z72:Z73">
    <cfRule type="cellIs" dxfId="272" priority="227" operator="equal">
      <formula>"NÃO"</formula>
    </cfRule>
    <cfRule type="cellIs" dxfId="271" priority="228" operator="equal">
      <formula>"SIM"</formula>
    </cfRule>
  </conditionalFormatting>
  <conditionalFormatting sqref="Y71">
    <cfRule type="cellIs" dxfId="270" priority="226" operator="equal">
      <formula>"OPORTUNIDADE"</formula>
    </cfRule>
  </conditionalFormatting>
  <conditionalFormatting sqref="Y71">
    <cfRule type="cellIs" dxfId="269" priority="224" operator="equal">
      <formula>"NÃO"</formula>
    </cfRule>
    <cfRule type="cellIs" dxfId="268" priority="225" operator="equal">
      <formula>"SIM"</formula>
    </cfRule>
  </conditionalFormatting>
  <conditionalFormatting sqref="Z71">
    <cfRule type="cellIs" dxfId="267" priority="223" operator="equal">
      <formula>"OPORTUNIDADE"</formula>
    </cfRule>
  </conditionalFormatting>
  <conditionalFormatting sqref="Z71">
    <cfRule type="cellIs" dxfId="266" priority="221" operator="equal">
      <formula>"NÃO"</formula>
    </cfRule>
    <cfRule type="cellIs" dxfId="265" priority="222" operator="equal">
      <formula>"SIM"</formula>
    </cfRule>
  </conditionalFormatting>
  <conditionalFormatting sqref="Z71">
    <cfRule type="cellIs" dxfId="264" priority="220" operator="equal">
      <formula>"OPORTUNIDADE"</formula>
    </cfRule>
  </conditionalFormatting>
  <conditionalFormatting sqref="Z71">
    <cfRule type="cellIs" dxfId="263" priority="218" operator="equal">
      <formula>"NÃO"</formula>
    </cfRule>
    <cfRule type="cellIs" dxfId="262" priority="219" operator="equal">
      <formula>"SIM"</formula>
    </cfRule>
  </conditionalFormatting>
  <conditionalFormatting sqref="Z71">
    <cfRule type="cellIs" dxfId="261" priority="217" operator="equal">
      <formula>"OPORTUNIDADE"</formula>
    </cfRule>
  </conditionalFormatting>
  <conditionalFormatting sqref="Z71">
    <cfRule type="cellIs" dxfId="260" priority="215" operator="equal">
      <formula>"NÃO"</formula>
    </cfRule>
    <cfRule type="cellIs" dxfId="259" priority="216" operator="equal">
      <formula>"SIM"</formula>
    </cfRule>
  </conditionalFormatting>
  <conditionalFormatting sqref="Z75">
    <cfRule type="cellIs" dxfId="258" priority="208" operator="equal">
      <formula>"OPORTUNIDADE"</formula>
    </cfRule>
  </conditionalFormatting>
  <conditionalFormatting sqref="Z75">
    <cfRule type="cellIs" dxfId="257" priority="206" operator="equal">
      <formula>"NÃO"</formula>
    </cfRule>
    <cfRule type="cellIs" dxfId="256" priority="207" operator="equal">
      <formula>"SIM"</formula>
    </cfRule>
  </conditionalFormatting>
  <conditionalFormatting sqref="Y75">
    <cfRule type="cellIs" dxfId="255" priority="205" operator="equal">
      <formula>"OPORTUNIDADE"</formula>
    </cfRule>
  </conditionalFormatting>
  <conditionalFormatting sqref="Y75">
    <cfRule type="cellIs" dxfId="254" priority="203" operator="equal">
      <formula>"NÃO"</formula>
    </cfRule>
    <cfRule type="cellIs" dxfId="253" priority="204" operator="equal">
      <formula>"SIM"</formula>
    </cfRule>
  </conditionalFormatting>
  <conditionalFormatting sqref="BK33">
    <cfRule type="iconSet" priority="202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52" priority="201" operator="equal">
      <formula>"OPORTUNIDADE"</formula>
    </cfRule>
  </conditionalFormatting>
  <conditionalFormatting sqref="Y68:Y69">
    <cfRule type="cellIs" dxfId="251" priority="199" operator="equal">
      <formula>"NÃO"</formula>
    </cfRule>
    <cfRule type="cellIs" dxfId="250" priority="200" operator="equal">
      <formula>"SIM"</formula>
    </cfRule>
  </conditionalFormatting>
  <conditionalFormatting sqref="Z68">
    <cfRule type="cellIs" dxfId="249" priority="198" operator="equal">
      <formula>"OPORTUNIDADE"</formula>
    </cfRule>
  </conditionalFormatting>
  <conditionalFormatting sqref="Z68">
    <cfRule type="cellIs" dxfId="248" priority="196" operator="equal">
      <formula>"NÃO"</formula>
    </cfRule>
    <cfRule type="cellIs" dxfId="247" priority="197" operator="equal">
      <formula>"SIM"</formula>
    </cfRule>
  </conditionalFormatting>
  <conditionalFormatting sqref="Z68">
    <cfRule type="cellIs" dxfId="246" priority="195" operator="equal">
      <formula>"OPORTUNIDADE"</formula>
    </cfRule>
  </conditionalFormatting>
  <conditionalFormatting sqref="Z68">
    <cfRule type="cellIs" dxfId="245" priority="193" operator="equal">
      <formula>"NÃO"</formula>
    </cfRule>
    <cfRule type="cellIs" dxfId="244" priority="194" operator="equal">
      <formula>"SIM"</formula>
    </cfRule>
  </conditionalFormatting>
  <conditionalFormatting sqref="Z68">
    <cfRule type="cellIs" dxfId="243" priority="192" operator="equal">
      <formula>"OPORTUNIDADE"</formula>
    </cfRule>
  </conditionalFormatting>
  <conditionalFormatting sqref="Z68">
    <cfRule type="cellIs" dxfId="242" priority="190" operator="equal">
      <formula>"NÃO"</formula>
    </cfRule>
    <cfRule type="cellIs" dxfId="241" priority="191" operator="equal">
      <formula>"SIM"</formula>
    </cfRule>
  </conditionalFormatting>
  <conditionalFormatting sqref="Z68">
    <cfRule type="cellIs" dxfId="240" priority="189" operator="equal">
      <formula>"OPORTUNIDADE"</formula>
    </cfRule>
  </conditionalFormatting>
  <conditionalFormatting sqref="Z68">
    <cfRule type="cellIs" dxfId="239" priority="187" operator="equal">
      <formula>"NÃO"</formula>
    </cfRule>
    <cfRule type="cellIs" dxfId="238" priority="188" operator="equal">
      <formula>"SIM"</formula>
    </cfRule>
  </conditionalFormatting>
  <conditionalFormatting sqref="Z68">
    <cfRule type="cellIs" dxfId="237" priority="186" operator="equal">
      <formula>"OPORTUNIDADE"</formula>
    </cfRule>
  </conditionalFormatting>
  <conditionalFormatting sqref="Z68">
    <cfRule type="cellIs" dxfId="236" priority="184" operator="equal">
      <formula>"NÃO"</formula>
    </cfRule>
    <cfRule type="cellIs" dxfId="235" priority="185" operator="equal">
      <formula>"SIM"</formula>
    </cfRule>
  </conditionalFormatting>
  <conditionalFormatting sqref="Z68">
    <cfRule type="cellIs" dxfId="234" priority="183" operator="equal">
      <formula>"OPORTUNIDADE"</formula>
    </cfRule>
  </conditionalFormatting>
  <conditionalFormatting sqref="Z68">
    <cfRule type="cellIs" dxfId="233" priority="181" operator="equal">
      <formula>"NÃO"</formula>
    </cfRule>
    <cfRule type="cellIs" dxfId="232" priority="182" operator="equal">
      <formula>"SIM"</formula>
    </cfRule>
  </conditionalFormatting>
  <conditionalFormatting sqref="Z68">
    <cfRule type="cellIs" dxfId="231" priority="180" operator="equal">
      <formula>"OPORTUNIDADE"</formula>
    </cfRule>
  </conditionalFormatting>
  <conditionalFormatting sqref="Z68">
    <cfRule type="cellIs" dxfId="230" priority="178" operator="equal">
      <formula>"NÃO"</formula>
    </cfRule>
    <cfRule type="cellIs" dxfId="229" priority="179" operator="equal">
      <formula>"SIM"</formula>
    </cfRule>
  </conditionalFormatting>
  <conditionalFormatting sqref="Z68">
    <cfRule type="cellIs" dxfId="228" priority="177" operator="equal">
      <formula>"OPORTUNIDADE"</formula>
    </cfRule>
  </conditionalFormatting>
  <conditionalFormatting sqref="Z68">
    <cfRule type="cellIs" dxfId="227" priority="175" operator="equal">
      <formula>"NÃO"</formula>
    </cfRule>
    <cfRule type="cellIs" dxfId="226" priority="176" operator="equal">
      <formula>"SIM"</formula>
    </cfRule>
  </conditionalFormatting>
  <conditionalFormatting sqref="Y67:Y69">
    <cfRule type="cellIs" dxfId="225" priority="174" operator="equal">
      <formula>"OPORTUNIDADE"</formula>
    </cfRule>
  </conditionalFormatting>
  <conditionalFormatting sqref="Y67:Y69">
    <cfRule type="cellIs" dxfId="224" priority="172" operator="equal">
      <formula>"NÃO"</formula>
    </cfRule>
    <cfRule type="cellIs" dxfId="223" priority="173" operator="equal">
      <formula>"SIM"</formula>
    </cfRule>
  </conditionalFormatting>
  <conditionalFormatting sqref="Z67:Z68">
    <cfRule type="cellIs" dxfId="222" priority="171" operator="equal">
      <formula>"OPORTUNIDADE"</formula>
    </cfRule>
  </conditionalFormatting>
  <conditionalFormatting sqref="Z67:Z68">
    <cfRule type="cellIs" dxfId="221" priority="169" operator="equal">
      <formula>"NÃO"</formula>
    </cfRule>
    <cfRule type="cellIs" dxfId="220" priority="170" operator="equal">
      <formula>"SIM"</formula>
    </cfRule>
  </conditionalFormatting>
  <conditionalFormatting sqref="Z69">
    <cfRule type="cellIs" dxfId="219" priority="168" operator="equal">
      <formula>"OPORTUNIDADE"</formula>
    </cfRule>
  </conditionalFormatting>
  <conditionalFormatting sqref="Z69">
    <cfRule type="cellIs" dxfId="218" priority="166" operator="equal">
      <formula>"NÃO"</formula>
    </cfRule>
    <cfRule type="cellIs" dxfId="217" priority="167" operator="equal">
      <formula>"SIM"</formula>
    </cfRule>
  </conditionalFormatting>
  <conditionalFormatting sqref="Z69">
    <cfRule type="cellIs" dxfId="216" priority="165" operator="equal">
      <formula>"OPORTUNIDADE"</formula>
    </cfRule>
  </conditionalFormatting>
  <conditionalFormatting sqref="Z69">
    <cfRule type="cellIs" dxfId="215" priority="163" operator="equal">
      <formula>"NÃO"</formula>
    </cfRule>
    <cfRule type="cellIs" dxfId="214" priority="164" operator="equal">
      <formula>"SIM"</formula>
    </cfRule>
  </conditionalFormatting>
  <conditionalFormatting sqref="Z69">
    <cfRule type="cellIs" dxfId="213" priority="162" operator="equal">
      <formula>"OPORTUNIDADE"</formula>
    </cfRule>
  </conditionalFormatting>
  <conditionalFormatting sqref="Z69">
    <cfRule type="cellIs" dxfId="212" priority="160" operator="equal">
      <formula>"NÃO"</formula>
    </cfRule>
    <cfRule type="cellIs" dxfId="211" priority="161" operator="equal">
      <formula>"SIM"</formula>
    </cfRule>
  </conditionalFormatting>
  <conditionalFormatting sqref="Z69">
    <cfRule type="cellIs" dxfId="210" priority="159" operator="equal">
      <formula>"OPORTUNIDADE"</formula>
    </cfRule>
  </conditionalFormatting>
  <conditionalFormatting sqref="Z69">
    <cfRule type="cellIs" dxfId="209" priority="157" operator="equal">
      <formula>"NÃO"</formula>
    </cfRule>
    <cfRule type="cellIs" dxfId="208" priority="158" operator="equal">
      <formula>"SIM"</formula>
    </cfRule>
  </conditionalFormatting>
  <conditionalFormatting sqref="BK37">
    <cfRule type="iconSet" priority="150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49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48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146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145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144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143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42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41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40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39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38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37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36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35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34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33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07" priority="131" operator="equal">
      <formula>"OPORTUNIDADE"</formula>
    </cfRule>
  </conditionalFormatting>
  <conditionalFormatting sqref="Z91:Z92">
    <cfRule type="cellIs" dxfId="206" priority="129" operator="equal">
      <formula>"NÃO"</formula>
    </cfRule>
    <cfRule type="cellIs" dxfId="205" priority="130" operator="equal">
      <formula>"SIM"</formula>
    </cfRule>
  </conditionalFormatting>
  <conditionalFormatting sqref="Y91:Y100">
    <cfRule type="cellIs" dxfId="204" priority="128" operator="equal">
      <formula>"OPORTUNIDADE"</formula>
    </cfRule>
  </conditionalFormatting>
  <conditionalFormatting sqref="Y91:Y100">
    <cfRule type="cellIs" dxfId="203" priority="126" operator="equal">
      <formula>"NÃO"</formula>
    </cfRule>
    <cfRule type="cellIs" dxfId="202" priority="127" operator="equal">
      <formula>"SIM"</formula>
    </cfRule>
  </conditionalFormatting>
  <conditionalFormatting sqref="BK81">
    <cfRule type="iconSet" priority="125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01" priority="122" operator="equal">
      <formula>"OPORTUNIDADE"</formula>
    </cfRule>
  </conditionalFormatting>
  <conditionalFormatting sqref="Z96">
    <cfRule type="cellIs" dxfId="200" priority="120" operator="equal">
      <formula>"NÃO"</formula>
    </cfRule>
    <cfRule type="cellIs" dxfId="199" priority="121" operator="equal">
      <formula>"SIM"</formula>
    </cfRule>
  </conditionalFormatting>
  <conditionalFormatting sqref="BP84">
    <cfRule type="iconSet" priority="110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09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08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07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104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103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00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99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98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97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96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198" priority="86" operator="equal">
      <formula>"OPORTUNIDADE"</formula>
    </cfRule>
  </conditionalFormatting>
  <conditionalFormatting sqref="Y104:Y112">
    <cfRule type="cellIs" dxfId="197" priority="84" operator="equal">
      <formula>"NÃO"</formula>
    </cfRule>
    <cfRule type="cellIs" dxfId="196" priority="85" operator="equal">
      <formula>"SIM"</formula>
    </cfRule>
  </conditionalFormatting>
  <conditionalFormatting sqref="Z109">
    <cfRule type="cellIs" dxfId="195" priority="80" operator="equal">
      <formula>"OPORTUNIDADE"</formula>
    </cfRule>
  </conditionalFormatting>
  <conditionalFormatting sqref="Z109">
    <cfRule type="cellIs" dxfId="194" priority="78" operator="equal">
      <formula>"NÃO"</formula>
    </cfRule>
    <cfRule type="cellIs" dxfId="193" priority="79" operator="equal">
      <formula>"SIM"</formula>
    </cfRule>
  </conditionalFormatting>
  <conditionalFormatting sqref="Z109">
    <cfRule type="cellIs" dxfId="192" priority="77" operator="equal">
      <formula>"OPORTUNIDADE"</formula>
    </cfRule>
  </conditionalFormatting>
  <conditionalFormatting sqref="Z109">
    <cfRule type="cellIs" dxfId="191" priority="75" operator="equal">
      <formula>"NÃO"</formula>
    </cfRule>
    <cfRule type="cellIs" dxfId="190" priority="76" operator="equal">
      <formula>"SIM"</formula>
    </cfRule>
  </conditionalFormatting>
  <conditionalFormatting sqref="Z109">
    <cfRule type="cellIs" dxfId="189" priority="74" operator="equal">
      <formula>"OPORTUNIDADE"</formula>
    </cfRule>
  </conditionalFormatting>
  <conditionalFormatting sqref="Z109">
    <cfRule type="cellIs" dxfId="188" priority="72" operator="equal">
      <formula>"NÃO"</formula>
    </cfRule>
    <cfRule type="cellIs" dxfId="187" priority="73" operator="equal">
      <formula>"SIM"</formula>
    </cfRule>
  </conditionalFormatting>
  <conditionalFormatting sqref="Z109">
    <cfRule type="cellIs" dxfId="186" priority="68" operator="equal">
      <formula>"OPORTUNIDADE"</formula>
    </cfRule>
  </conditionalFormatting>
  <conditionalFormatting sqref="Z109">
    <cfRule type="cellIs" dxfId="185" priority="66" operator="equal">
      <formula>"NÃO"</formula>
    </cfRule>
    <cfRule type="cellIs" dxfId="184" priority="67" operator="equal">
      <formula>"SIM"</formula>
    </cfRule>
  </conditionalFormatting>
  <conditionalFormatting sqref="Z107:Z108">
    <cfRule type="cellIs" dxfId="183" priority="59" operator="equal">
      <formula>"OPORTUNIDADE"</formula>
    </cfRule>
  </conditionalFormatting>
  <conditionalFormatting sqref="Z107:Z108">
    <cfRule type="cellIs" dxfId="182" priority="57" operator="equal">
      <formula>"NÃO"</formula>
    </cfRule>
    <cfRule type="cellIs" dxfId="181" priority="58" operator="equal">
      <formula>"SIM"</formula>
    </cfRule>
  </conditionalFormatting>
  <conditionalFormatting sqref="BP96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180" priority="46" operator="equal">
      <formula>"OPORTUNIDADE"</formula>
    </cfRule>
  </conditionalFormatting>
  <conditionalFormatting sqref="Z108">
    <cfRule type="cellIs" dxfId="179" priority="44" operator="equal">
      <formula>"NÃO"</formula>
    </cfRule>
    <cfRule type="cellIs" dxfId="178" priority="45" operator="equal">
      <formula>"SIM"</formula>
    </cfRule>
  </conditionalFormatting>
  <conditionalFormatting sqref="Z111">
    <cfRule type="cellIs" dxfId="177" priority="40" operator="equal">
      <formula>"OPORTUNIDADE"</formula>
    </cfRule>
  </conditionalFormatting>
  <conditionalFormatting sqref="Z111">
    <cfRule type="cellIs" dxfId="176" priority="38" operator="equal">
      <formula>"NÃO"</formula>
    </cfRule>
    <cfRule type="cellIs" dxfId="175" priority="39" operator="equal">
      <formula>"SIM"</formula>
    </cfRule>
  </conditionalFormatting>
  <conditionalFormatting sqref="Z104">
    <cfRule type="cellIs" dxfId="174" priority="34" operator="equal">
      <formula>"OPORTUNIDADE"</formula>
    </cfRule>
  </conditionalFormatting>
  <conditionalFormatting sqref="Z104">
    <cfRule type="cellIs" dxfId="173" priority="32" operator="equal">
      <formula>"NÃO"</formula>
    </cfRule>
    <cfRule type="cellIs" dxfId="172" priority="33" operator="equal">
      <formula>"SIM"</formula>
    </cfRule>
  </conditionalFormatting>
  <conditionalFormatting sqref="Y104:Y112">
    <cfRule type="cellIs" dxfId="171" priority="31" operator="equal">
      <formula>"OPORTUNIDADE"</formula>
    </cfRule>
  </conditionalFormatting>
  <conditionalFormatting sqref="Y104:Y112">
    <cfRule type="cellIs" dxfId="170" priority="29" operator="equal">
      <formula>"NÃO"</formula>
    </cfRule>
    <cfRule type="cellIs" dxfId="169" priority="30" operator="equal">
      <formula>"SIM"</formula>
    </cfRule>
  </conditionalFormatting>
  <conditionalFormatting sqref="Z107">
    <cfRule type="cellIs" dxfId="168" priority="28" operator="equal">
      <formula>"OPORTUNIDADE"</formula>
    </cfRule>
  </conditionalFormatting>
  <conditionalFormatting sqref="Z107">
    <cfRule type="cellIs" dxfId="167" priority="26" operator="equal">
      <formula>"NÃO"</formula>
    </cfRule>
    <cfRule type="cellIs" dxfId="166" priority="27" operator="equal">
      <formula>"SIM"</formula>
    </cfRule>
  </conditionalFormatting>
  <conditionalFormatting sqref="Z106">
    <cfRule type="cellIs" dxfId="165" priority="25" operator="equal">
      <formula>"OPORTUNIDADE"</formula>
    </cfRule>
  </conditionalFormatting>
  <conditionalFormatting sqref="Z106">
    <cfRule type="cellIs" dxfId="164" priority="23" operator="equal">
      <formula>"NÃO"</formula>
    </cfRule>
    <cfRule type="cellIs" dxfId="163" priority="24" operator="equal">
      <formula>"SIM"</formula>
    </cfRule>
  </conditionalFormatting>
  <conditionalFormatting sqref="Y106">
    <cfRule type="cellIs" dxfId="162" priority="22" operator="equal">
      <formula>"OPORTUNIDADE"</formula>
    </cfRule>
  </conditionalFormatting>
  <conditionalFormatting sqref="Y106">
    <cfRule type="cellIs" dxfId="161" priority="20" operator="equal">
      <formula>"NÃO"</formula>
    </cfRule>
    <cfRule type="cellIs" dxfId="160" priority="21" operator="equal">
      <formula>"SIM"</formula>
    </cfRule>
  </conditionalFormatting>
  <conditionalFormatting sqref="BP92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159" priority="17" operator="equal">
      <formula>"OPORTUNIDADE"</formula>
    </cfRule>
  </conditionalFormatting>
  <conditionalFormatting sqref="Y106">
    <cfRule type="cellIs" dxfId="158" priority="15" operator="equal">
      <formula>"NÃO"</formula>
    </cfRule>
    <cfRule type="cellIs" dxfId="157" priority="16" operator="equal">
      <formula>"SIM"</formula>
    </cfRule>
  </conditionalFormatting>
  <conditionalFormatting sqref="BJ105:BK105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414">
    <cfRule type="iconSet" priority="2554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Z116">
    <cfRule type="cellIs" dxfId="156" priority="6" operator="equal">
      <formula>"OPORTUNIDADE"</formula>
    </cfRule>
  </conditionalFormatting>
  <conditionalFormatting sqref="Z116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16">
    <cfRule type="cellIs" dxfId="153" priority="3" operator="equal">
      <formula>"OPORTUNIDADE"</formula>
    </cfRule>
  </conditionalFormatting>
  <conditionalFormatting sqref="Y116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1462</v>
      </c>
      <c r="D5" s="307"/>
      <c r="E5" s="307"/>
      <c r="F5" s="307"/>
      <c r="G5" s="307"/>
      <c r="H5" s="307"/>
      <c r="I5" s="307"/>
      <c r="J5" s="308"/>
      <c r="K5" s="309" t="s">
        <v>1463</v>
      </c>
      <c r="L5" s="310"/>
      <c r="M5" s="310"/>
      <c r="N5" s="310"/>
      <c r="O5" s="311" t="s">
        <v>1464</v>
      </c>
      <c r="P5" s="311"/>
      <c r="Q5" s="312"/>
    </row>
    <row r="6" spans="1:17" s="102" customFormat="1" ht="15" customHeight="1">
      <c r="A6" s="96" t="s">
        <v>1465</v>
      </c>
      <c r="B6" s="103" t="s">
        <v>1466</v>
      </c>
      <c r="C6" s="104" t="s">
        <v>1166</v>
      </c>
      <c r="D6" s="105" t="s">
        <v>1167</v>
      </c>
      <c r="E6" s="104" t="s">
        <v>1467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1468</v>
      </c>
      <c r="M6" s="150" t="s">
        <v>30</v>
      </c>
      <c r="N6" s="151" t="s">
        <v>1161</v>
      </c>
      <c r="O6" s="170" t="s">
        <v>1204</v>
      </c>
      <c r="P6" s="170"/>
      <c r="Q6" s="219" t="s">
        <v>1469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1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1</v>
      </c>
      <c r="P111" s="99"/>
      <c r="Q111" s="157" t="str">
        <f>IF($A$2=1,IF(FN_MC!BJ110="","*",FN_MC!BJ110),IF(FN_MC!BK111="","*",FN_MC!BK111))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1</v>
      </c>
      <c r="P112" s="99"/>
      <c r="Q112" s="157" t="str">
        <f>IF($A$2=1,IF(FN_MC!BJ111="","*",FN_MC!BJ111),IF(FN_MC!#REF!="","*",FN_MC!#REF!))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1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Contrato</v>
      </c>
      <c r="C117" s="108" t="str">
        <f>IF(FN_MC!S116="","*",FN_MC!S116)</f>
        <v>FERRONORTE</v>
      </c>
      <c r="D117" s="108" t="str">
        <f>IF(FN_MC!T116="","*",FN_MC!T116)</f>
        <v>TGR-TRO</v>
      </c>
      <c r="E117" s="108" t="str">
        <f>IF(FN_MC!D116="","*",FN_MC!D116)</f>
        <v>W71</v>
      </c>
      <c r="F117" s="108" t="str">
        <f>IF(FN_MC!H116="","*",FN_MC!H116)</f>
        <v>752RVD</v>
      </c>
      <c r="G117" s="108" t="str">
        <f>IF(FN_MC!M116="","*",FN_MC!M116)</f>
        <v>RVD-TAG</v>
      </c>
      <c r="H117" s="166">
        <f>IF(FN_MC!K116="","*",FN_MC!K116)</f>
        <v>752.38</v>
      </c>
      <c r="I117" s="141">
        <f>IF(FN_MC!O116="","*",FN_MC!O116)</f>
        <v>0.79166666666666663</v>
      </c>
      <c r="J117" s="141">
        <f>IF(FN_MC!P116="","*",FN_MC!P116)</f>
        <v>4.1666666666666664E-2</v>
      </c>
      <c r="K117" s="152" t="str">
        <f>IF(FN_MC!AK116="","*",FN_MC!AK116)</f>
        <v>752RVD</v>
      </c>
      <c r="L117" s="152" t="str">
        <f>IF(FN_MC!AM116="","*",FN_MC!AM116)</f>
        <v>RVD-TAG</v>
      </c>
      <c r="M117" s="152">
        <f>IF(FN_MC!AP116="","*",FN_MC!AP116)</f>
        <v>752.38</v>
      </c>
      <c r="N117" s="152" t="str">
        <f>IF(FN_MC!AM116="","*",FN_MC!AM116)</f>
        <v>RVD-TAG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1469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1470</v>
      </c>
      <c r="W1" s="318"/>
      <c r="X1" s="318"/>
      <c r="Y1" s="113"/>
    </row>
    <row r="2" spans="1:25" s="109" customFormat="1" ht="11.25" customHeight="1">
      <c r="A2" s="114" t="s">
        <v>1471</v>
      </c>
      <c r="B2" s="114" t="s">
        <v>1466</v>
      </c>
      <c r="C2" s="114" t="s">
        <v>7</v>
      </c>
      <c r="D2" s="115" t="s">
        <v>1166</v>
      </c>
      <c r="E2" s="115" t="s">
        <v>1167</v>
      </c>
      <c r="F2" s="115" t="s">
        <v>1465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1472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PDM - PEDRA - DESCARGA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VAGÕES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Contrato</v>
      </c>
      <c r="C113" s="118" t="str">
        <f>IF(FN_MC!Z116="","*",FN_MC!Z116)</f>
        <v>P0</v>
      </c>
      <c r="D113" s="119" t="str">
        <f>IF(FN_MC!S116="","*",FN_MC!S116)</f>
        <v>FERRONORTE</v>
      </c>
      <c r="E113" s="119" t="str">
        <f>IF(FN_MC!T116="","*",FN_MC!T116)</f>
        <v>TGR-TRO</v>
      </c>
      <c r="F113" s="119" t="str">
        <f>IF(FN_MC!B116="","*",FN_MC!B116)</f>
        <v>*</v>
      </c>
      <c r="G113" s="119" t="str">
        <f>IF(FN_MC!D116="","*",FN_MC!D116)</f>
        <v>W71</v>
      </c>
      <c r="H113" s="119" t="str">
        <f>IF(FN_MC!F116="","*",FN_MC!F116)</f>
        <v>PDM - PEDRA - DESCARGA</v>
      </c>
      <c r="I113" s="119" t="str">
        <f>IF(FN_MC!H116="","*",FN_MC!H116)</f>
        <v>752RVD</v>
      </c>
      <c r="J113" s="119" t="str">
        <f>IF(FN_MC!I116="","*",FN_MC!I116)</f>
        <v>TGR2</v>
      </c>
      <c r="K113" s="119" t="str">
        <f>IF(FN_MC!M116="","*",FN_MC!M116)</f>
        <v>RVD-TAG</v>
      </c>
      <c r="L113" s="119" t="str">
        <f>IF(FN_MC!N116="","*",FN_MC!N116)</f>
        <v>RVDTAG</v>
      </c>
      <c r="M113" s="120">
        <f>IF(FN_MC!J116="","*",FN_MC!J116)</f>
        <v>98</v>
      </c>
      <c r="N113" s="120">
        <f>IF(FN_MC!K116="","*",FN_MC!K116)</f>
        <v>752.38</v>
      </c>
      <c r="O113" s="120" t="str">
        <f>IF(FN_MC!L116="","*",FN_MC!L116)</f>
        <v>-</v>
      </c>
      <c r="P113" s="120"/>
      <c r="Q113" s="137">
        <f>IF(FN_MC!O116="","*",FN_MC!O116)</f>
        <v>0.79166666666666663</v>
      </c>
      <c r="R113" s="137">
        <f>IF(FN_MC!P116="","*",FN_MC!P116)</f>
        <v>4.1666666666666664E-2</v>
      </c>
      <c r="S113" s="119" t="str">
        <f>IF(FN_MC!Q116="","*",CONCATENATE(FN_MC!Q116," ",FN_MC!R116))</f>
        <v>1 VAGÕES</v>
      </c>
      <c r="T113" s="119" t="str">
        <f>IF(FN_MC!V116="","*",FN_MC!V116)</f>
        <v xml:space="preserve">Marcelo </v>
      </c>
      <c r="U113" s="119" t="str">
        <f>IF(FN_MC!W116="","*",FN_MC!W116)</f>
        <v xml:space="preserve">Deslocamento 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>
        <f ca="1">_xlfn.XLOOKUP(G113&amp;$X$2,BS_CONTROLE[CHAVE],BS_CONTROLE[Quantidade_11],"-")</f>
        <v>0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1473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1474</v>
      </c>
      <c r="C2" s="104" t="s">
        <v>1151</v>
      </c>
      <c r="D2" s="104" t="s">
        <v>1153</v>
      </c>
      <c r="E2" s="104" t="s">
        <v>1475</v>
      </c>
      <c r="F2" s="104" t="s">
        <v>1476</v>
      </c>
      <c r="G2" s="104" t="s">
        <v>1477</v>
      </c>
      <c r="H2" s="104" t="s">
        <v>1478</v>
      </c>
      <c r="I2" s="104" t="s">
        <v>1479</v>
      </c>
      <c r="J2" s="104" t="s">
        <v>1480</v>
      </c>
      <c r="K2" s="140" t="s">
        <v>1481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W71</v>
      </c>
      <c r="E113" s="130" t="str">
        <f>IF(FN_MC!H116="","*",FN_MC!H116)</f>
        <v>752RVD</v>
      </c>
      <c r="F113" s="148" t="str">
        <f>IF(FN_MC!M116="","*",FN_MC!M116)</f>
        <v>RVD-TAG</v>
      </c>
      <c r="G113" s="130" t="str">
        <f>IF(FN_MC!I116="","*",FN_MC!I116)</f>
        <v>TGR2</v>
      </c>
      <c r="H113" s="130" t="str">
        <f>IF(FN_MC!AB116="","*",FN_MC!AB116)</f>
        <v>FIXO</v>
      </c>
      <c r="I113" s="130" t="str">
        <f>IF(FN_MC!AC116="","*",FN_MC!AC116)</f>
        <v>ACIONAMENTO</v>
      </c>
      <c r="J113" s="131">
        <f>IF(FN_MC!AA116="","*",FN_MC!AA116)</f>
        <v>1</v>
      </c>
      <c r="K113" s="143">
        <f>IF(FN_MC!AD116="","*",FN_MC!AD116)</f>
        <v>0.66666666666666663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2025-10-09T13:13:42Z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