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22" documentId="8_{B6337239-1A00-434D-AAD0-422EA1FEB5AE}" xr6:coauthVersionLast="47" xr6:coauthVersionMax="47" xr10:uidLastSave="{081F1F22-FEE8-496E-A2EE-27C9545BDF5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/>
  <c r="L76" i="12" s="1"/>
  <c r="N54" i="1" a="1"/>
  <c r="N54" i="1"/>
  <c r="L52" i="12" s="1"/>
  <c r="N53" i="1" a="1"/>
  <c r="N53" i="1"/>
  <c r="L51" i="12" s="1"/>
  <c r="N49" i="1" a="1"/>
  <c r="N49" i="1"/>
  <c r="L47" i="12" s="1"/>
  <c r="N45" i="1" a="1"/>
  <c r="N45" i="1"/>
  <c r="L43" i="12" s="1"/>
  <c r="N44" i="1" a="1"/>
  <c r="N44" i="1"/>
  <c r="L42" i="12" s="1"/>
  <c r="N43" i="1" a="1"/>
  <c r="N43" i="1"/>
  <c r="L41" i="12" s="1"/>
  <c r="N37" i="1" a="1"/>
  <c r="N37" i="1"/>
  <c r="L35" i="12" s="1"/>
  <c r="N36" i="1" a="1"/>
  <c r="N36" i="1"/>
  <c r="L34" i="12" s="1"/>
  <c r="M95" i="1" a="1"/>
  <c r="M95" i="1"/>
  <c r="K93" i="12" s="1"/>
  <c r="M92" i="1" a="1"/>
  <c r="M92" i="1"/>
  <c r="K90" i="12" s="1"/>
  <c r="M88" i="1" a="1"/>
  <c r="M88" i="1"/>
  <c r="K86" i="12" s="1"/>
  <c r="M87" i="1" a="1"/>
  <c r="M87" i="1"/>
  <c r="K85" i="12" s="1"/>
  <c r="M86" i="1" a="1"/>
  <c r="M86" i="1"/>
  <c r="K84" i="12" s="1"/>
  <c r="M84" i="1" a="1"/>
  <c r="M84" i="1"/>
  <c r="K82" i="12" s="1"/>
  <c r="M83" i="1" a="1"/>
  <c r="M83" i="1"/>
  <c r="K81" i="12" s="1"/>
  <c r="M82" i="1" a="1"/>
  <c r="M82" i="1"/>
  <c r="K80" i="12" s="1"/>
  <c r="M54" i="1" a="1"/>
  <c r="M54" i="1"/>
  <c r="K52" i="12" s="1"/>
  <c r="M53" i="1" a="1"/>
  <c r="M53" i="1"/>
  <c r="K51" i="12" s="1"/>
  <c r="M49" i="1" a="1"/>
  <c r="M49" i="1"/>
  <c r="K47" i="12" s="1"/>
  <c r="M45" i="1" a="1"/>
  <c r="M45" i="1"/>
  <c r="K43" i="12" s="1"/>
  <c r="M44" i="1" a="1"/>
  <c r="M44" i="1"/>
  <c r="K42" i="12" s="1"/>
  <c r="M43" i="1" a="1"/>
  <c r="M43" i="1"/>
  <c r="K41" i="12" s="1"/>
  <c r="M37" i="1" a="1"/>
  <c r="M37" i="1" s="1"/>
  <c r="K35" i="12" s="1"/>
  <c r="M36" i="1" a="1"/>
  <c r="M36" i="1"/>
  <c r="K34" i="12" s="1"/>
  <c r="N35" i="1" a="1"/>
  <c r="N35" i="1" s="1"/>
  <c r="M35" i="1" a="1"/>
  <c r="M35" i="1" s="1"/>
  <c r="N34" i="1" a="1"/>
  <c r="N34" i="1"/>
  <c r="L32" i="12" s="1"/>
  <c r="M34" i="1" a="1"/>
  <c r="M34" i="1" s="1"/>
  <c r="N33" i="1" a="1"/>
  <c r="N33" i="1" s="1"/>
  <c r="M33" i="1" a="1"/>
  <c r="M33" i="1"/>
  <c r="K31" i="12" s="1"/>
  <c r="N32" i="1" a="1"/>
  <c r="N32" i="1" s="1"/>
  <c r="M32" i="1" a="1"/>
  <c r="M32" i="1" s="1"/>
  <c r="N31" i="1" a="1"/>
  <c r="N31" i="1"/>
  <c r="L29" i="12" s="1"/>
  <c r="M31" i="1" a="1"/>
  <c r="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/>
  <c r="T551" i="1" a="1"/>
  <c r="T551" i="1" s="1"/>
  <c r="S551" i="1" a="1"/>
  <c r="S551" i="1" s="1"/>
  <c r="T550" i="1" a="1"/>
  <c r="T550" i="1"/>
  <c r="S550" i="1" a="1"/>
  <c r="S550" i="1" s="1"/>
  <c r="T549" i="1" a="1"/>
  <c r="T549" i="1" s="1"/>
  <c r="S549" i="1" a="1"/>
  <c r="S549" i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/>
  <c r="T545" i="1" a="1"/>
  <c r="T545" i="1" s="1"/>
  <c r="S545" i="1" a="1"/>
  <c r="S545" i="1" s="1"/>
  <c r="T544" i="1" a="1"/>
  <c r="T544" i="1"/>
  <c r="S544" i="1" a="1"/>
  <c r="S544" i="1" s="1"/>
  <c r="T543" i="1" a="1"/>
  <c r="T543" i="1" s="1"/>
  <c r="S543" i="1" a="1"/>
  <c r="S543" i="1"/>
  <c r="T542" i="1" a="1"/>
  <c r="T542" i="1" s="1"/>
  <c r="S542" i="1" a="1"/>
  <c r="S542" i="1" s="1"/>
  <c r="T541" i="1" a="1"/>
  <c r="T541" i="1"/>
  <c r="S541" i="1" a="1"/>
  <c r="S541" i="1" s="1"/>
  <c r="T540" i="1" a="1"/>
  <c r="T540" i="1"/>
  <c r="S540" i="1" a="1"/>
  <c r="S540" i="1"/>
  <c r="T539" i="1" a="1"/>
  <c r="T539" i="1" s="1"/>
  <c r="S539" i="1" a="1"/>
  <c r="S539" i="1"/>
  <c r="T538" i="1" a="1"/>
  <c r="T538" i="1"/>
  <c r="S538" i="1" a="1"/>
  <c r="S538" i="1" s="1"/>
  <c r="T537" i="1" a="1"/>
  <c r="T537" i="1"/>
  <c r="S537" i="1" a="1"/>
  <c r="S537" i="1"/>
  <c r="T536" i="1" a="1"/>
  <c r="T536" i="1" s="1"/>
  <c r="S536" i="1" a="1"/>
  <c r="S536" i="1"/>
  <c r="T535" i="1" a="1"/>
  <c r="T535" i="1"/>
  <c r="S535" i="1" a="1"/>
  <c r="S535" i="1" s="1"/>
  <c r="T534" i="1" a="1"/>
  <c r="T534" i="1"/>
  <c r="S534" i="1" a="1"/>
  <c r="S534" i="1"/>
  <c r="T533" i="1" a="1"/>
  <c r="T533" i="1" s="1"/>
  <c r="S533" i="1" a="1"/>
  <c r="S533" i="1"/>
  <c r="T532" i="1" a="1"/>
  <c r="T532" i="1"/>
  <c r="S532" i="1" a="1"/>
  <c r="S532" i="1" s="1"/>
  <c r="T531" i="1" a="1"/>
  <c r="T531" i="1" s="1"/>
  <c r="S531" i="1" a="1"/>
  <c r="S531" i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N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13" i="1" l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<sst xmlns="http://schemas.openxmlformats.org/spreadsheetml/2006/main" count="9270" uniqueCount="1555">
  <si>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</si>
  <si>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</si>
  <si>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</si>
  <si>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</si>
  <si>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</si>
  <si>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</si>
  <si>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</si>
  <si>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</si>
  <si>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</si>
  <si>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</si>
  <si>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</si>
  <si>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</si>
  <si>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</si>
  <si>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</si>
  <si>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</si>
  <si>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</si>
  <si>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</si>
  <si>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</si>
  <si>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</si>
  <si>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</si>
  <si>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</si>
  <si>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</si>
  <si>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</si>
  <si>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</si>
  <si>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</si>
  <si>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</si>
  <si>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</si>
  <si>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</si>
  <si>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</si>
  <si>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</si>
  <si>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</si>
  <si>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</si>
  <si>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</si>
  <si>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</si>
  <si>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</si>
  <si>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</si>
  <si>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</si>
  <si>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</si>
  <si>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</si>
  <si>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</si>
  <si>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</si>
  <si>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</si>
  <si>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</si>
  <si>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</si>
  <si>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</si>
  <si>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</si>
  <si>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</si>
  <si>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</si>
  <si>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</si>
  <si>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</si>
  <si>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</si>
  <si>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</si>
  <si>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</si>
  <si>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</si>
  <si>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</si>
  <si>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</si>
  <si>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</si>
  <si>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</si>
  <si>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</si>
  <si>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</si>
  <si>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</si>
  <si>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</si>
  <si>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</si>
  <si>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</si>
  <si>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</si>
  <si>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</si>
  <si>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</si>
  <si>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</si>
  <si>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</si>
  <si>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</si>
  <si>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</si>
  <si>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</si>
  <si>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</si>
  <si>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</si>
  <si>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</si>
  <si>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</si>
  <si>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</si>
  <si>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</si>
  <si>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</si>
  <si>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</si>
  <si>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</si>
  <si>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</si>
  <si>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</si>
  <si>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</si>
  <si>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</si>
  <si>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</si>
  <si>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</si>
  <si>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</si>
  <si>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</si>
  <si>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</si>
  <si>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</si>
  <si>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</si>
  <si>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</si>
  <si>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</si>
  <si>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</si>
  <si>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</si>
  <si>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</si>
  <si>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</si>
  <si>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</si>
  <si>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</si>
  <si>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</si>
  <si>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</si>
  <si>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</si>
  <si>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</si>
  <si>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</si>
  <si>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</si>
  <si>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</si>
  <si>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</si>
  <si>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</si>
  <si>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</si>
  <si>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</si>
  <si>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</si>
  <si>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</si>
  <si>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</si>
  <si>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</si>
  <si>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</si>
  <si>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</si>
  <si>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</si>
  <si>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</si>
  <si>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</si>
  <si>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</si>
  <si>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</si>
  <si>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</si>
  <si>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</si>
  <si>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</si>
  <si>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</si>
  <si>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</si>
  <si>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</si>
  <si>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</si>
  <si>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</si>
  <si>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</si>
  <si>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</si>
  <si>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</si>
  <si>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</si>
  <si>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</si>
  <si>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</si>
  <si>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</si>
  <si>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</si>
  <si>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</si>
  <si>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</si>
  <si>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</si>
  <si>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</si>
  <si>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</si>
  <si>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</si>
  <si>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</si>
  <si>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</si>
  <si>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</si>
  <si>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</si>
  <si>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</si>
  <si>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</si>
  <si>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</si>
  <si>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</si>
  <si>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</si>
  <si>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</si>
  <si>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</si>
  <si>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</si>
  <si>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</si>
  <si>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</si>
  <si>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</si>
  <si>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</si>
  <si>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</si>
  <si>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</si>
  <si>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</si>
  <si>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</si>
  <si>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</si>
  <si>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</si>
  <si>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</si>
  <si>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</si>
  <si>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</si>
  <si>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</si>
  <si>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</si>
  <si>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</si>
  <si>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</si>
  <si>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</si>
  <si>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</si>
  <si>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</si>
  <si>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</si>
  <si>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</si>
  <si>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</si>
  <si>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</si>
  <si>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</si>
  <si>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</si>
  <si>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</si>
  <si>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</si>
  <si>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</si>
  <si>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</si>
  <si>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</si>
  <si>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</si>
  <si>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</si>
  <si>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</si>
  <si>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</si>
  <si>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</si>
  <si>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</si>
  <si>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</si>
  <si>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</si>
  <si>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</si>
  <si>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</si>
  <si>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</si>
  <si>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</si>
  <si>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</si>
  <si>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</si>
  <si>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</si>
  <si>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</si>
  <si>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</si>
  <si>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</si>
  <si>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</si>
  <si>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</si>
  <si>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</si>
  <si>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</si>
  <si>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</si>
  <si>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</si>
  <si>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</si>
  <si>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</si>
  <si>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</si>
  <si>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</si>
  <si>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</si>
  <si>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</si>
  <si>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</si>
  <si>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</si>
  <si>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</si>
  <si>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</si>
  <si>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</si>
  <si>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</si>
  <si>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</si>
  <si>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</si>
  <si>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</si>
  <si>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</si>
  <si>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</si>
  <si>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</si>
  <si>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</si>
  <si>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</si>
  <si>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</si>
  <si>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</si>
  <si>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</si>
  <si>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</si>
  <si>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</si>
  <si>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</si>
  <si>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</si>
  <si>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</si>
  <si>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</si>
  <si>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</si>
  <si>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</si>
  <si>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</si>
  <si>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</si>
  <si>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</si>
  <si>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</si>
  <si>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</si>
  <si>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</si>
  <si>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</si>
  <si>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</si>
  <si>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</si>
  <si>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</si>
  <si>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</si>
  <si>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</si>
  <si>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</si>
  <si>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</si>
  <si>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</si>
  <si>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</si>
  <si>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</si>
  <si>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</si>
  <si>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</si>
  <si>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</si>
  <si>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</si>
  <si>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</si>
  <si>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</si>
  <si>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</si>
  <si>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</si>
  <si>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</si>
  <si>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</si>
  <si>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</si>
  <si>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</si>
  <si>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</si>
  <si>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</si>
  <si>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</si>
  <si>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</si>
  <si>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</si>
  <si>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</si>
  <si>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</si>
  <si>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</si>
  <si>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</si>
  <si>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</si>
  <si>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</si>
  <si>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</si>
  <si>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</si>
  <si>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</si>
  <si>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</si>
  <si>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</si>
  <si>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</si>
  <si>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</si>
  <si>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</si>
  <si>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</si>
  <si>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</si>
  <si>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</si>
  <si>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</si>
  <si>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</si>
  <si>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</si>
  <si>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</si>
  <si>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</si>
  <si>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</si>
  <si>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</si>
  <si>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</si>
  <si>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</si>
  <si>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</si>
  <si>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</si>
  <si>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</si>
  <si>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</si>
  <si>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</si>
  <si>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</si>
  <si>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</si>
  <si>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</si>
  <si>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</si>
  <si>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</si>
  <si>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</si>
  <si>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</si>
  <si>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</si>
  <si>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</si>
  <si>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</si>
  <si>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</si>
  <si>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</si>
  <si>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</si>
  <si>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</si>
  <si>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</si>
  <si>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</si>
  <si>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</si>
  <si>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</si>
  <si>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</si>
  <si>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</si>
  <si>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</si>
  <si>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</si>
  <si>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</si>
  <si>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</si>
  <si>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</si>
  <si>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</si>
  <si>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</si>
  <si>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</si>
  <si>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</si>
  <si>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</si>
  <si>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</si>
  <si>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</si>
  <si>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</si>
  <si>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</si>
  <si>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</si>
  <si>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</si>
  <si>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</si>
  <si>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</si>
  <si>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</si>
  <si>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</si>
  <si>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</si>
  <si>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</si>
  <si>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</si>
  <si>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</si>
  <si>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</si>
  <si>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</si>
  <si>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</si>
  <si>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</si>
  <si>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</si>
  <si>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</si>
  <si>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</si>
  <si>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</si>
  <si>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</si>
  <si>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</si>
  <si>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</si>
  <si>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</si>
  <si>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</si>
  <si>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</si>
  <si>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</si>
  <si>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</si>
  <si>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</si>
  <si>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</si>
  <si>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</si>
  <si>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</si>
  <si>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</si>
  <si>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</si>
  <si>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</si>
  <si>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</si>
  <si>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</si>
  <si>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</si>
  <si>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</si>
  <si>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</si>
  <si>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</si>
  <si>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</si>
  <si>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</si>
  <si>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</si>
  <si>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</si>
  <si>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</si>
  <si>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</si>
  <si>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</si>
  <si>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</si>
  <si>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</si>
  <si>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</si>
  <si>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</si>
  <si>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</si>
  <si>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</si>
  <si>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</si>
  <si>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</si>
  <si>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</si>
  <si>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</si>
  <si>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</si>
  <si>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</si>
  <si>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</si>
  <si>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</si>
  <si>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</si>
  <si>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</si>
  <si>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</si>
  <si>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</si>
  <si>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</si>
  <si>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</si>
  <si>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</si>
  <si>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</si>
  <si>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</si>
  <si>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</si>
  <si>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</si>
  <si>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</si>
  <si>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</si>
  <si>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</si>
  <si>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</si>
  <si>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</si>
  <si>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</si>
  <si>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</si>
  <si>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</si>
  <si>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</si>
  <si>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</si>
  <si>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</si>
  <si>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</si>
  <si>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</si>
  <si>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</si>
  <si>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</si>
  <si>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</si>
  <si>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</si>
  <si>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</si>
  <si>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</si>
  <si>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</si>
  <si>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</si>
  <si>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</si>
  <si>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</si>
  <si>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</si>
  <si>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</si>
  <si>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</si>
  <si>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</si>
  <si>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</si>
  <si>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</si>
  <si>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</si>
  <si>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</si>
  <si>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</si>
  <si>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</si>
  <si>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</si>
  <si>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</si>
  <si>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</si>
  <si>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</si>
  <si>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</si>
  <si>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</si>
  <si>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</si>
  <si>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</si>
  <si>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</si>
  <si>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</si>
  <si>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</si>
  <si>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</si>
  <si>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</si>
  <si>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</si>
  <si>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</si>
  <si>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</si>
  <si>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</si>
  <si>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</si>
  <si>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</si>
  <si>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</si>
  <si>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</si>
  <si>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</si>
  <si>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</si>
  <si>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</si>
  <si>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</si>
  <si>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</si>
  <si>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</si>
  <si>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</si>
  <si>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</si>
  <si>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</si>
  <si>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</si>
  <si>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</si>
  <si>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</si>
  <si>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</si>
  <si>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</si>
  <si>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</si>
  <si>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</si>
  <si>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</si>
  <si>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</si>
  <si>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</si>
  <si>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</si>
  <si>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</si>
  <si>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</si>
  <si>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</si>
  <si>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</si>
  <si>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</si>
  <si>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</si>
  <si>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</si>
  <si>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</si>
  <si>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</si>
  <si>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</si>
  <si>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</si>
  <si>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</si>
  <si>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</si>
  <si>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</si>
  <si>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</si>
  <si>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</si>
  <si>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</si>
  <si>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</si>
  <si>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</si>
  <si>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</si>
  <si>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</si>
  <si>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</si>
  <si>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</si>
  <si>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</si>
  <si>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</si>
  <si>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</si>
  <si>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</si>
  <si>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</si>
  <si>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</si>
  <si>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</si>
  <si>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</si>
  <si>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</si>
  <si>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</si>
  <si>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</si>
  <si>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</si>
  <si>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</si>
  <si>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</si>
  <si>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</si>
  <si>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</si>
  <si>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</si>
  <si>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</si>
  <si>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</si>
  <si>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</si>
  <si>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</si>
  <si>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</si>
  <si>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</si>
  <si>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</si>
  <si>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</si>
  <si>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</si>
  <si>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</si>
  <si>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</si>
  <si>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</si>
  <si>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</si>
  <si>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</si>
  <si>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</si>
  <si>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</si>
  <si>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</si>
  <si>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</si>
  <si>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</si>
  <si>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</si>
  <si>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</si>
  <si>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</si>
  <si>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</si>
  <si>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</si>
  <si>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</si>
  <si>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</si>
  <si>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</si>
  <si>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</si>
  <si>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</si>
  <si>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</si>
  <si>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</si>
  <si>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</si>
  <si>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</si>
  <si>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</si>
  <si>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</si>
  <si>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</si>
  <si>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</si>
  <si>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</si>
  <si>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</si>
  <si>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</si>
  <si>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</si>
  <si>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</si>
  <si>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</si>
  <si>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</si>
  <si>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</si>
  <si>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</si>
  <si>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</si>
  <si>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</si>
  <si>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</si>
  <si>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</si>
  <si>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</si>
  <si>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</si>
  <si>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</si>
  <si>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</si>
  <si>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</si>
  <si>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</si>
  <si>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</si>
  <si>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</si>
  <si>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</si>
  <si>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</si>
  <si>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</si>
  <si>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</si>
  <si>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</si>
  <si>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</si>
  <si>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</si>
  <si>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</si>
  <si>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</si>
  <si>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</si>
  <si>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</si>
  <si>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</si>
  <si>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</si>
  <si>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</si>
  <si>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</si>
  <si>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</si>
  <si>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</si>
  <si>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</si>
  <si>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</si>
  <si>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</si>
  <si>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</si>
  <si>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</si>
  <si>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</si>
  <si>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</si>
  <si>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</si>
  <si>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</si>
  <si>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</si>
  <si>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</si>
  <si>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</si>
  <si>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</si>
  <si>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</si>
  <si>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</si>
  <si>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</si>
  <si>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</si>
  <si>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</si>
  <si>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</si>
  <si>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</si>
  <si>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</si>
  <si>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</si>
  <si>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</si>
  <si>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</si>
  <si>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</si>
  <si>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</si>
  <si>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</si>
  <si>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</si>
  <si>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</si>
  <si>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</si>
  <si>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</si>
  <si>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</si>
  <si>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</si>
  <si>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</si>
  <si>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</si>
  <si>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</si>
  <si>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</si>
  <si>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</si>
  <si>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</si>
  <si>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</si>
  <si>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</si>
  <si>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</si>
  <si>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</si>
  <si>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</si>
  <si>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</si>
  <si>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</si>
  <si>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</si>
  <si>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</si>
  <si>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</si>
  <si>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</si>
  <si>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</si>
  <si>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</si>
  <si>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</si>
  <si>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</si>
  <si>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</si>
  <si>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</si>
  <si>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</si>
  <si>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</si>
  <si>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</si>
  <si>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</si>
  <si>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</si>
  <si>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</si>
  <si>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</si>
  <si>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</si>
  <si>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</si>
  <si>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</si>
  <si>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</si>
  <si>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</si>
  <si>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</si>
  <si>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</si>
  <si>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</si>
  <si>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</si>
  <si>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</si>
  <si>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</si>
  <si>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</si>
  <si>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</si>
  <si>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</si>
  <si>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</si>
  <si>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</si>
  <si>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</si>
  <si>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</si>
  <si>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</si>
  <si>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</si>
  <si>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</si>
  <si>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</si>
  <si>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</si>
  <si>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</si>
  <si>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</si>
  <si>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</si>
  <si>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</si>
  <si>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</si>
  <si>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</si>
  <si>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</si>
  <si>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</si>
  <si>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</si>
  <si>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</si>
  <si>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</si>
  <si>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</si>
  <si>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</si>
  <si>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</si>
  <si>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</si>
  <si>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</si>
  <si>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</si>
  <si>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</si>
  <si>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</si>
  <si>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</si>
  <si>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</si>
  <si>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</si>
  <si>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</si>
  <si>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</si>
  <si>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</si>
  <si>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</si>
  <si>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</si>
  <si>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</si>
  <si>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</si>
  <si>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</si>
  <si>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</si>
  <si>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</si>
  <si>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</si>
  <si>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</si>
  <si>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</si>
  <si>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</si>
  <si>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</si>
  <si>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</si>
  <si>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</si>
  <si>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</si>
  <si>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</si>
  <si>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</si>
  <si>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</si>
  <si>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</si>
  <si>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</si>
  <si>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</si>
  <si>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</si>
  <si>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</si>
  <si>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</si>
  <si>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</si>
  <si>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</si>
  <si>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</si>
  <si>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</si>
  <si>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</si>
  <si>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</si>
  <si>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</si>
  <si>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</si>
  <si>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</si>
  <si>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</si>
  <si>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</si>
  <si>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</si>
  <si>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</si>
  <si>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</si>
  <si>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</si>
  <si>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</si>
  <si>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</si>
  <si>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</si>
  <si>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</si>
  <si>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</si>
  <si>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</si>
  <si>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</si>
  <si>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</si>
  <si>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</si>
  <si>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</si>
  <si>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</si>
  <si>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</si>
  <si>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</si>
  <si>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</si>
  <si>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</si>
  <si>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</si>
  <si>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</si>
  <si>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</si>
  <si>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</si>
  <si>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</si>
  <si>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</si>
  <si>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</si>
  <si>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</si>
  <si>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</si>
  <si>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</si>
  <si>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</si>
  <si>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</si>
  <si>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</si>
  <si>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</si>
  <si>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</si>
  <si>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</si>
  <si>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</si>
  <si>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</si>
  <si>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</si>
  <si>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</si>
  <si>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</si>
  <si>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</si>
  <si>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</si>
  <si>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</si>
  <si>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</si>
  <si>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</si>
  <si>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</si>
  <si>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</si>
  <si>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</si>
  <si>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</si>
  <si>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</si>
  <si>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</si>
  <si>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</si>
  <si>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</si>
  <si>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</si>
  <si>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</si>
  <si>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</si>
  <si>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</si>
  <si>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</si>
  <si>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</si>
  <si>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</si>
  <si>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</si>
  <si>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</si>
  <si>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</si>
  <si>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</si>
  <si>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</si>
  <si>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</si>
  <si>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</si>
  <si>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</si>
  <si>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</si>
  <si>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</si>
  <si>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</si>
  <si>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</si>
  <si>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</si>
  <si>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</si>
  <si>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</si>
  <si>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</si>
  <si>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</si>
  <si>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</si>
  <si>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</si>
  <si>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</si>
  <si>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</si>
  <si>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</si>
  <si>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</si>
  <si>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</si>
  <si>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</si>
  <si>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</si>
  <si>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</si>
  <si>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</si>
  <si>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</si>
  <si>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</si>
  <si>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</si>
  <si>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</si>
  <si>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</si>
  <si>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</si>
  <si>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</si>
  <si>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</si>
  <si>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</si>
  <si>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</si>
  <si>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</si>
  <si>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</si>
  <si>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</si>
  <si>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</si>
  <si>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</si>
  <si>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</si>
  <si>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</si>
  <si>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</si>
  <si>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</si>
  <si>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</si>
  <si>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</si>
  <si>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</si>
  <si>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</si>
  <si>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</si>
  <si>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</si>
  <si>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</si>
  <si>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</si>
  <si>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</si>
  <si>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</si>
  <si>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</si>
  <si>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</si>
  <si>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</si>
  <si>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</si>
  <si>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</si>
  <si>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</si>
  <si>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</si>
  <si>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</si>
  <si>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</si>
  <si>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</si>
  <si>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</si>
  <si>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</si>
  <si>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</si>
  <si>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</si>
  <si>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</si>
  <si>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</si>
  <si>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</si>
  <si>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</si>
  <si>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</si>
  <si>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</si>
  <si>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</si>
  <si>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</si>
  <si>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</si>
  <si>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</si>
  <si>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</si>
  <si>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</si>
  <si>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</si>
  <si>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</si>
  <si>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</si>
  <si>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</si>
  <si>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</si>
  <si>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</si>
  <si>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</si>
  <si>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</si>
  <si>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</si>
  <si>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</si>
  <si>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</si>
  <si>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</si>
  <si>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</si>
  <si>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</si>
  <si>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</si>
  <si>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</si>
  <si>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</si>
  <si>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</si>
  <si>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</si>
  <si>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</si>
  <si>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</si>
  <si>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</si>
  <si>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</si>
  <si>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</si>
  <si>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</si>
  <si>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</si>
  <si>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</si>
  <si>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</si>
  <si>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</si>
  <si>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</si>
  <si>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</si>
  <si>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</si>
  <si>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</si>
  <si>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</si>
  <si>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</si>
  <si>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</si>
  <si>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</si>
  <si>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</si>
  <si>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</si>
  <si>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</si>
  <si>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</si>
  <si>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</si>
  <si>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</si>
  <si>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</si>
  <si>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</si>
  <si>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</si>
  <si>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</si>
  <si>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</si>
  <si>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</si>
  <si>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</si>
  <si>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</si>
  <si>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</si>
  <si>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</si>
  <si>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</si>
  <si>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</si>
  <si>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</si>
  <si>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</si>
  <si>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</si>
  <si>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</si>
  <si>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</si>
  <si>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</si>
  <si>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</si>
  <si>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</si>
  <si>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</si>
  <si>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</si>
  <si>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</si>
  <si>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</si>
  <si>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</si>
  <si>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</si>
  <si>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</si>
  <si>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</si>
  <si>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</si>
  <si>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</si>
  <si>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</si>
  <si>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</si>
  <si>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</si>
  <si>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</si>
  <si>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</si>
  <si>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</si>
  <si>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</si>
  <si>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</si>
  <si>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</si>
  <si>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</si>
  <si>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</si>
  <si>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</si>
  <si>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</si>
  <si>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</si>
  <si>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</si>
  <si>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</si>
  <si>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</si>
  <si>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</si>
  <si>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</si>
  <si>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</si>
  <si>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</si>
  <si>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</si>
  <si>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</si>
  <si>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</si>
  <si>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</si>
  <si>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</si>
  <si>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</si>
  <si>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</si>
  <si>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</si>
  <si>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</si>
  <si>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</si>
  <si>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</si>
  <si>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</si>
  <si>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</si>
  <si>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</si>
  <si>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</si>
  <si>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</si>
  <si>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</si>
  <si>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</si>
  <si>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</si>
  <si>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</si>
  <si>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</si>
  <si>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</si>
  <si>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</si>
  <si>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</si>
  <si>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</si>
  <si>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</si>
  <si>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</si>
  <si>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</si>
  <si>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</si>
  <si>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</si>
  <si>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</si>
  <si>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</si>
  <si>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</si>
  <si>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</si>
  <si>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</si>
  <si>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</si>
  <si>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</si>
  <si>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</si>
  <si>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</si>
  <si>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</si>
  <si>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</si>
  <si>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</si>
  <si>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</si>
  <si>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</si>
  <si>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</si>
  <si>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</si>
  <si>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</si>
  <si>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</si>
  <si>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</si>
  <si>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</si>
  <si>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</si>
  <si>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</si>
  <si>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</si>
  <si>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</si>
  <si>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</si>
  <si>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</si>
  <si>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</si>
  <si>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</si>
  <si>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</si>
  <si>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</si>
  <si>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</si>
  <si>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</si>
  <si>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</si>
  <si>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</si>
  <si>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</si>
  <si>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</si>
  <si>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</si>
  <si>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</si>
  <si>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</si>
  <si>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</si>
  <si>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</si>
  <si>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</si>
  <si>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</si>
  <si>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</si>
  <si>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</si>
  <si>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</si>
  <si>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</si>
  <si>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</si>
  <si>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</si>
  <si>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</si>
  <si>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</si>
  <si>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</si>
  <si>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</si>
  <si>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</si>
  <si>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</si>
  <si>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</si>
  <si>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</si>
  <si>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</si>
  <si>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</si>
  <si>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</si>
  <si>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</si>
  <si>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</si>
  <si>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</si>
  <si>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</si>
  <si>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</si>
  <si>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</si>
  <si>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</si>
  <si>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</si>
  <si>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</si>
  <si>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</si>
  <si>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</si>
  <si>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</si>
  <si>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</si>
  <si>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</si>
  <si>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</si>
  <si>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</si>
  <si>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</si>
  <si>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</si>
  <si>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</si>
  <si>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</si>
  <si>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</si>
  <si>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</si>
  <si>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</si>
  <si>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</si>
  <si>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</si>
  <si>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</si>
  <si>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</si>
  <si>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</si>
  <si>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</si>
  <si>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</si>
  <si>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</si>
  <si>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</si>
  <si>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</si>
  <si>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</si>
  <si>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</si>
  <si>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</si>
  <si>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</si>
  <si>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</si>
  <si>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</si>
  <si>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</si>
  <si>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</si>
  <si>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</si>
  <si>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</si>
  <si>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</si>
  <si>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</si>
  <si>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</si>
  <si>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</si>
  <si>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</si>
  <si>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</si>
  <si>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</si>
  <si>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</si>
  <si>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</si>
  <si>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</si>
  <si>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</si>
  <si>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</si>
  <si>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</si>
  <si>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</si>
  <si>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</si>
  <si>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</si>
  <si>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</si>
  <si>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</si>
  <si>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</si>
  <si>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</si>
  <si>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</si>
  <si>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</si>
  <si>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</si>
  <si>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</si>
  <si>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</si>
  <si>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</si>
  <si>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</si>
  <si>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</si>
  <si>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</si>
  <si>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</si>
  <si>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</si>
  <si>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</si>
  <si>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</si>
  <si>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</si>
  <si>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</si>
  <si>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</si>
  <si>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</si>
  <si>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</si>
  <si>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</si>
  <si>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</si>
  <si>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</si>
  <si>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</si>
  <si>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</si>
  <si>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</si>
  <si>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</si>
  <si>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</si>
  <si>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</si>
  <si>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</si>
  <si>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</si>
  <si>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</si>
  <si>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</si>
  <si>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</si>
  <si>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</si>
  <si>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</si>
  <si>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</si>
  <si>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</si>
  <si>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</si>
  <si>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</si>
  <si>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</si>
  <si>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</si>
  <si>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</si>
  <si>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</si>
  <si>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</si>
  <si>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</si>
  <si>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</si>
  <si>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</si>
  <si>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</si>
  <si>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</si>
  <si>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</si>
  <si>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</si>
  <si>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</si>
  <si>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</si>
  <si>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</si>
  <si>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</si>
  <si>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</si>
  <si>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</si>
  <si>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</si>
  <si>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</si>
  <si>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</si>
  <si>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</si>
  <si>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</si>
  <si>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</si>
  <si>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</si>
  <si>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</si>
  <si>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</si>
  <si>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</si>
  <si>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</si>
  <si>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</si>
  <si>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</si>
  <si>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</si>
  <si>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</si>
  <si>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</si>
  <si>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</si>
  <si>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</si>
  <si>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</si>
  <si>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</si>
  <si>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</si>
  <si>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</si>
  <si>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</si>
  <si>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</si>
  <si>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</si>
  <si>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</si>
  <si>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</si>
  <si>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</si>
  <si>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</si>
  <si>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</si>
  <si>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</si>
  <si>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</si>
  <si>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</si>
  <si>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</si>
  <si>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</si>
  <si>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</si>
  <si>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</si>
  <si>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</si>
  <si>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</si>
  <si>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</si>
  <si>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</si>
  <si>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</si>
  <si>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</si>
  <si>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</si>
  <si>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</si>
  <si>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</si>
  <si>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</si>
  <si>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</si>
  <si>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</si>
  <si>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</si>
  <si>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</si>
  <si>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</si>
  <si>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</si>
  <si>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</si>
  <si>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</si>
  <si>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</si>
  <si>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</si>
  <si>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</si>
  <si>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</si>
  <si>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</si>
  <si>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</si>
  <si>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</si>
  <si>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</si>
  <si>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</si>
  <si>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</si>
  <si>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</si>
  <si>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</si>
  <si>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</si>
  <si>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</si>
  <si>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</si>
  <si>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</si>
  <si>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</si>
  <si>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</si>
  <si>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</si>
  <si>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</si>
  <si>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</si>
  <si>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</si>
  <si>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</si>
  <si>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</si>
  <si>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</si>
  <si>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</si>
  <si>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</si>
  <si>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</si>
  <si>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</si>
  <si>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</si>
  <si>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</si>
  <si>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</si>
  <si>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</si>
  <si>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</si>
  <si>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</si>
  <si>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</si>
  <si>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</si>
  <si>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</si>
  <si>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</si>
  <si>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</si>
  <si>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</si>
  <si>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</si>
  <si>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</si>
  <si>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</si>
  <si>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</si>
  <si>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</si>
  <si>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</si>
  <si>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</si>
  <si>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</si>
  <si>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</si>
  <si>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</si>
  <si>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</si>
  <si>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</si>
  <si>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</si>
  <si>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</si>
  <si>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</si>
  <si>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</si>
  <si>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</si>
  <si>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</si>
  <si>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</si>
  <si>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</si>
  <si>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</si>
  <si>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</si>
  <si>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</si>
  <si>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</si>
  <si>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</si>
  <si>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</si>
  <si>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</si>
  <si>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</si>
  <si>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</si>
  <si>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</si>
  <si>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</si>
  <si>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</si>
  <si>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</si>
  <si>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</si>
  <si>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</si>
  <si>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</si>
  <si>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</si>
  <si>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</si>
  <si>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</si>
  <si>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</si>
  <si>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</si>
  <si>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</si>
  <si>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</si>
  <si>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</si>
  <si>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</si>
  <si>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</si>
  <si>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</si>
  <si>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</si>
  <si>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</si>
  <si>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</si>
  <si>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</si>
  <si>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</si>
  <si>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</si>
  <si>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</si>
  <si>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</si>
  <si>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</si>
  <si>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</si>
  <si>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</si>
  <si>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</si>
  <si>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</si>
  <si>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</si>
  <si>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</si>
  <si>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</si>
  <si>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</si>
  <si>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</si>
  <si>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</si>
  <si>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</si>
  <si>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</si>
  <si>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</si>
  <si>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</si>
  <si>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</si>
  <si>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</si>
  <si>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</si>
  <si>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</si>
  <si>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</si>
  <si>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</si>
  <si>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</si>
  <si>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</si>
  <si>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</si>
  <si>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</si>
  <si>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</si>
  <si>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</si>
  <si>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</si>
  <si>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</si>
  <si>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</si>
  <si>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</si>
  <si>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</si>
  <si>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</si>
  <si>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</si>
  <si>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</si>
  <si>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</si>
  <si>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</si>
  <si>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</si>
  <si>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</si>
  <si>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</si>
  <si>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</si>
  <si>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</si>
  <si>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</si>
  <si>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</si>
  <si>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</si>
  <si>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</si>
  <si>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</si>
  <si>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</si>
  <si>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</si>
  <si>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</si>
  <si>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</si>
  <si>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</si>
  <si>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</si>
  <si>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</si>
  <si>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</si>
  <si>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</si>
  <si>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</si>
  <si>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</si>
  <si>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</si>
  <si>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</si>
  <si>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</si>
  <si>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</si>
  <si>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</si>
  <si>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</si>
  <si>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</si>
  <si>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</si>
  <si>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</si>
  <si>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</si>
  <si>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</si>
  <si>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</si>
  <si>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</si>
  <si>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</si>
  <si>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</si>
  <si>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</si>
  <si>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</si>
  <si>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</si>
  <si>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</si>
  <si>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</si>
  <si>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</si>
  <si>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</si>
  <si>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</si>
  <si>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</si>
  <si>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</si>
  <si>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</si>
  <si>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</si>
  <si>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</si>
  <si>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</si>
  <si>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</si>
  <si>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</si>
  <si>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</si>
  <si>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</si>
  <si>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</si>
  <si>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</si>
  <si>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</si>
  <si>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</si>
  <si>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</si>
  <si>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</si>
  <si>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</si>
  <si>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</si>
  <si>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</si>
  <si>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</si>
  <si>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</si>
  <si>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</si>
  <si>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</si>
  <si>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</si>
  <si>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</si>
  <si>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</si>
  <si>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</si>
  <si>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</si>
  <si>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</si>
  <si>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</si>
  <si>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</si>
  <si>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</si>
  <si>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</si>
  <si>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</si>
  <si>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</si>
  <si>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</si>
  <si>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</si>
  <si>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</si>
  <si>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</si>
  <si>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</si>
  <si>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</si>
  <si>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</si>
  <si>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</si>
  <si>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</si>
  <si>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</si>
  <si>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</si>
  <si>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</si>
  <si>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</si>
  <si>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</si>
  <si>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 xml:space="preserve">MC1 08h31 / </t>
  </si>
  <si>
    <t>TP pronto 09h03/ aguardando passagem o W59 para alinhamento de faixa / previsão de faixa após i33</t>
  </si>
  <si>
    <t>MC1 07h31 / autorizado entrada na via 09h26 / Em deslocamento para km de trabalho</t>
  </si>
  <si>
    <t>TP pronto 08h27 / Sem Oportunidade de faixa</t>
  </si>
  <si>
    <t>Descarga de Dormentes</t>
  </si>
  <si>
    <t>Não solicita MC1/ aguardando chegada do material.</t>
  </si>
  <si>
    <t>Rebatimento + substituição de tampão</t>
  </si>
  <si>
    <t>Substituição de trilho</t>
  </si>
  <si>
    <t xml:space="preserve">MC1 09h27 / </t>
  </si>
  <si>
    <t>TP pronto 09h21 / Em intervalo das 09h28 até 10h58.</t>
  </si>
  <si>
    <t>ZEM</t>
  </si>
  <si>
    <t>ZKW102</t>
  </si>
  <si>
    <t>ZEM-ZEV-ZKW</t>
  </si>
  <si>
    <t>ZEMZEVZKW</t>
  </si>
  <si>
    <t>MC1 07h13 / Em inspeção R7D.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</si>
  <si>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</si>
  <si>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</si>
  <si>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</si>
  <si>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</si>
  <si>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</si>
  <si>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</si>
  <si>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</si>
  <si>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</si>
  <si>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</si>
  <si>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</si>
  <si>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</si>
  <si>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</si>
  <si>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</si>
  <si>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</si>
  <si>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</si>
  <si>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</si>
  <si>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</si>
  <si>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</si>
  <si>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</si>
  <si>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</si>
  <si>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</si>
  <si>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</si>
  <si>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</si>
  <si>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</si>
  <si>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</si>
  <si>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</si>
  <si>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</si>
  <si>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</si>
  <si>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</si>
  <si>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</si>
  <si>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</si>
  <si>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</si>
  <si>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</si>
  <si>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</si>
  <si>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</si>
  <si>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</si>
  <si>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</si>
  <si>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</si>
  <si>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</si>
  <si>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</si>
  <si>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</si>
  <si>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</si>
  <si>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</si>
  <si>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</si>
  <si>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</si>
  <si>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8000mil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</si>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</sst>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363" activePane="bottomRight" state="frozen"/>
      <selection pane="bottomRight" activeCell="BA379" sqref="BA3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/>
      <c r="BN363" s="15"/>
      <c r="BO363" s="165"/>
      <c r="BP363" s="17"/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/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/>
      <c r="AT364" s="39"/>
      <c r="AU364" s="39"/>
      <c r="AV364" s="39"/>
      <c r="AW364" s="39"/>
      <c r="AX364" s="39"/>
      <c r="AY364" s="293">
        <f t="shared" si="35"/>
        <v>0</v>
      </c>
      <c r="AZ364" s="14"/>
      <c r="BA364" s="72"/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1</v>
      </c>
      <c r="BI364" s="17"/>
      <c r="BJ364" s="17" t="s">
        <v>1474</v>
      </c>
      <c r="BK364" s="17"/>
      <c r="BL364" s="16"/>
      <c r="BM364" s="15"/>
      <c r="BN364" s="15"/>
      <c r="BO364" s="165"/>
      <c r="BP364" s="17"/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/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/>
      <c r="AT365" s="39"/>
      <c r="AU365" s="39"/>
      <c r="AV365" s="39"/>
      <c r="AW365" s="39"/>
      <c r="AX365" s="39"/>
      <c r="AY365" s="293">
        <f t="shared" si="35"/>
        <v>0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1</v>
      </c>
      <c r="BI365" s="17"/>
      <c r="BJ365" s="17" t="s">
        <v>1475</v>
      </c>
      <c r="BK365" s="17"/>
      <c r="BL365" s="16"/>
      <c r="BM365" s="15"/>
      <c r="BN365" s="15"/>
      <c r="BO365" s="165"/>
      <c r="BP365" s="17"/>
      <c r="BQ365" s="13" t="str">
        <f t="shared" si="32"/>
        <v>Produção e Intervalo</v>
      </c>
      <c r="BR365" s="19">
        <f t="shared" si="33"/>
        <v>0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199.8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199.8</v>
      </c>
      <c r="AQ366" s="260" t="str">
        <f>IF(BS_CONTROLE[[#This Row],[KM - Fim]]=0, "-", BS_CONTROLE[[#This Row],[KM - Fim]])</f>
        <v>-</v>
      </c>
      <c r="AR366" s="39">
        <v>0.37708333333333333</v>
      </c>
      <c r="AS366" s="39"/>
      <c r="AT366" s="39"/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0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1</v>
      </c>
      <c r="BI366" s="17"/>
      <c r="BJ366" s="17" t="s">
        <v>1475</v>
      </c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>
        <f t="shared" si="38"/>
        <v>0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1</v>
      </c>
      <c r="BI367" s="17"/>
      <c r="BJ367" s="17" t="s">
        <v>993</v>
      </c>
      <c r="BK367" s="17"/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1476</v>
      </c>
      <c r="BK368" s="17"/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>
        <f t="shared" si="38"/>
        <v>0</v>
      </c>
      <c r="AZ369" s="14"/>
      <c r="BA369" s="72"/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1</v>
      </c>
      <c r="BI369" s="17"/>
      <c r="BJ369" s="17" t="s">
        <v>993</v>
      </c>
      <c r="BK369" s="17"/>
      <c r="BL369" s="16"/>
      <c r="BM369" s="15"/>
      <c r="BN369" s="15"/>
      <c r="BO369" s="165"/>
      <c r="BP369" s="17"/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/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>
        <f t="shared" si="38"/>
        <v>0</v>
      </c>
      <c r="AZ370" s="14"/>
      <c r="BA370" s="72"/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1</v>
      </c>
      <c r="BI370" s="17"/>
      <c r="BJ370" s="17" t="s">
        <v>993</v>
      </c>
      <c r="BK370" s="17"/>
      <c r="BL370" s="16"/>
      <c r="BM370" s="15"/>
      <c r="BN370" s="15"/>
      <c r="BO370" s="165"/>
      <c r="BP370" s="17"/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1477</v>
      </c>
      <c r="BK373" s="17"/>
      <c r="BL373" s="16"/>
      <c r="BM373" s="15"/>
      <c r="BN373" s="15"/>
      <c r="BO373" s="165"/>
      <c r="BP373" s="17"/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/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1477</v>
      </c>
      <c r="BK374" s="17"/>
      <c r="BL374" s="16"/>
      <c r="BM374" s="15"/>
      <c r="BN374" s="15"/>
      <c r="BO374" s="165"/>
      <c r="BP374" s="17"/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/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1477</v>
      </c>
      <c r="BK375" s="17"/>
      <c r="BL375" s="16"/>
      <c r="BM375" s="15"/>
      <c r="BN375" s="15"/>
      <c r="BO375" s="165"/>
      <c r="BP375" s="17"/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/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1477</v>
      </c>
      <c r="BK376" s="17"/>
      <c r="BL376" s="16"/>
      <c r="BM376" s="15"/>
      <c r="BN376" s="15"/>
      <c r="BO376" s="165"/>
      <c r="BP376" s="17"/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1478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1479</v>
      </c>
      <c r="BK379" s="17"/>
      <c r="BL379" s="16"/>
      <c r="BM379" s="15"/>
      <c r="BN379" s="15"/>
      <c r="BO379" s="165"/>
      <c r="BP379" s="17"/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/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 t="s">
        <v>993</v>
      </c>
      <c r="BK380" s="17"/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1480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/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1481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993</v>
      </c>
      <c r="BK384" s="17"/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1482</v>
      </c>
      <c r="BK385" s="17"/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/>
      <c r="AS386" s="39"/>
      <c r="AT386" s="39"/>
      <c r="AU386" s="39"/>
      <c r="AV386" s="39"/>
      <c r="AW386" s="39"/>
      <c r="AX386" s="39"/>
      <c r="AY386" s="293">
        <f t="shared" si="38"/>
        <v>0</v>
      </c>
      <c r="AZ386" s="14"/>
      <c r="BA386" s="72"/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1</v>
      </c>
      <c r="BI386" s="17"/>
      <c r="BJ386" s="17" t="s">
        <v>993</v>
      </c>
      <c r="BK386" s="17"/>
      <c r="BL386" s="16"/>
      <c r="BM386" s="15"/>
      <c r="BN386" s="15"/>
      <c r="BO386" s="165"/>
      <c r="BP386" s="17"/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/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0.45694444444444443</v>
      </c>
      <c r="AU387" s="39"/>
      <c r="AV387" s="39"/>
      <c r="AW387" s="39"/>
      <c r="AX387" s="39"/>
      <c r="AY387" s="293">
        <f t="shared" si="38"/>
        <v>6.25E-2</v>
      </c>
      <c r="AZ387" s="14"/>
      <c r="BA387" s="72"/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1483</v>
      </c>
      <c r="BK387" s="17"/>
      <c r="BL387" s="16"/>
      <c r="BM387" s="15"/>
      <c r="BN387" s="15"/>
      <c r="BO387" s="165"/>
      <c r="BP387" s="17"/>
      <c r="BQ387" s="13" t="str">
        <f t="shared" si="39"/>
        <v>Produção</v>
      </c>
      <c r="BR387" s="19">
        <f t="shared" si="40"/>
        <v>1</v>
      </c>
      <c r="BS387" s="19">
        <f t="shared" si="41"/>
        <v>0</v>
      </c>
      <c r="BT387" s="225" t="str">
        <f t="shared" si="36"/>
        <v/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/>
      <c r="AS388" s="39"/>
      <c r="AT388" s="39"/>
      <c r="AU388" s="39"/>
      <c r="AV388" s="39"/>
      <c r="AW388" s="39"/>
      <c r="AX388" s="39"/>
      <c r="AY388" s="293">
        <f t="shared" si="38"/>
        <v>0</v>
      </c>
      <c r="AZ388" s="14"/>
      <c r="BA388" s="72"/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1</v>
      </c>
      <c r="BI388" s="17"/>
      <c r="BJ388" s="17" t="s">
        <v>1045</v>
      </c>
      <c r="BK388" s="17"/>
      <c r="BL388" s="16"/>
      <c r="BM388" s="15"/>
      <c r="BN388" s="15"/>
      <c r="BO388" s="165"/>
      <c r="BP388" s="17"/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/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>
        <f t="shared" si="38"/>
        <v>0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1</v>
      </c>
      <c r="BI389" s="17"/>
      <c r="BJ389" s="17" t="s">
        <v>993</v>
      </c>
      <c r="BK389" s="17"/>
      <c r="BL389" s="16"/>
      <c r="BM389" s="15"/>
      <c r="BN389" s="15"/>
      <c r="BO389" s="165"/>
      <c r="BP389" s="17"/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/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1484</v>
      </c>
      <c r="I390" s="173" t="s">
        <v>1485</v>
      </c>
      <c r="J390" s="217">
        <v>55</v>
      </c>
      <c r="K390" s="217">
        <v>136</v>
      </c>
      <c r="L390" s="84" t="s">
        <v>317</v>
      </c>
      <c r="M390" s="204" t="s">
        <v>1486</v>
      </c>
      <c r="N390" s="204" t="s">
        <v>1487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1488</v>
      </c>
      <c r="BK390" s="17"/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1489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1490</v>
      </c>
      <c r="C4" s="331" t="s">
        <v>1491</v>
      </c>
      <c r="D4" s="331" t="s">
        <v>1492</v>
      </c>
      <c r="E4" s="331" t="s">
        <v>1493</v>
      </c>
      <c r="F4" s="331" t="s">
        <v>8</v>
      </c>
      <c r="G4" s="331" t="s">
        <v>1494</v>
      </c>
    </row>
    <row r="5" spans="2:8">
      <c r="B5" s="334" t="s">
        <v>1152</v>
      </c>
      <c r="C5" s="334">
        <v>314978</v>
      </c>
      <c r="D5" s="334" t="s">
        <v>1495</v>
      </c>
      <c r="E5" s="334" t="s">
        <v>539</v>
      </c>
      <c r="F5" s="334" t="s">
        <v>101</v>
      </c>
      <c r="G5" s="335">
        <v>46143</v>
      </c>
    </row>
    <row r="6" spans="2:8">
      <c r="B6" s="334" t="s">
        <v>1496</v>
      </c>
      <c r="C6" s="334">
        <v>256790</v>
      </c>
      <c r="D6" s="334" t="s">
        <v>1497</v>
      </c>
      <c r="E6" s="334" t="s">
        <v>539</v>
      </c>
      <c r="F6" s="334" t="s">
        <v>1498</v>
      </c>
      <c r="G6" s="335">
        <v>45992</v>
      </c>
    </row>
    <row r="7" spans="2:8">
      <c r="B7" s="334" t="s">
        <v>1499</v>
      </c>
      <c r="C7" s="334">
        <v>265193</v>
      </c>
      <c r="D7" s="334" t="s">
        <v>1500</v>
      </c>
      <c r="E7" s="334" t="s">
        <v>540</v>
      </c>
      <c r="F7" s="334" t="s">
        <v>1484</v>
      </c>
      <c r="G7" s="334" t="s">
        <v>1501</v>
      </c>
    </row>
    <row r="8" spans="2:8">
      <c r="B8" s="334" t="s">
        <v>1502</v>
      </c>
      <c r="C8" s="334">
        <v>293716</v>
      </c>
      <c r="D8" s="334" t="s">
        <v>1503</v>
      </c>
      <c r="E8" s="334" t="s">
        <v>540</v>
      </c>
      <c r="F8" s="334" t="s">
        <v>1484</v>
      </c>
      <c r="G8" s="335">
        <v>46204</v>
      </c>
    </row>
    <row r="9" spans="2:8">
      <c r="B9" s="334" t="s">
        <v>1504</v>
      </c>
      <c r="C9" s="334">
        <v>257258</v>
      </c>
      <c r="D9" s="334" t="s">
        <v>1505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1506</v>
      </c>
      <c r="C10" s="334">
        <v>371147</v>
      </c>
      <c r="D10" s="334" t="s">
        <v>1507</v>
      </c>
      <c r="E10" s="334" t="s">
        <v>541</v>
      </c>
      <c r="F10" s="334" t="s">
        <v>144</v>
      </c>
      <c r="G10" s="334" t="s">
        <v>1501</v>
      </c>
    </row>
    <row r="11" spans="2:8">
      <c r="B11" s="334" t="s">
        <v>1508</v>
      </c>
      <c r="C11" s="334">
        <v>259230</v>
      </c>
      <c r="D11" s="334" t="s">
        <v>1509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1510</v>
      </c>
      <c r="C12" s="334">
        <v>370705</v>
      </c>
      <c r="D12" s="334"/>
      <c r="E12" s="334" t="s">
        <v>541</v>
      </c>
      <c r="F12" s="334" t="s">
        <v>144</v>
      </c>
      <c r="G12" s="334" t="s">
        <v>1501</v>
      </c>
    </row>
    <row r="13" spans="2:8">
      <c r="B13" s="334" t="s">
        <v>1511</v>
      </c>
      <c r="C13" s="334">
        <v>258542</v>
      </c>
      <c r="D13" s="334" t="s">
        <v>1512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1513</v>
      </c>
      <c r="C14" s="334">
        <v>257050</v>
      </c>
      <c r="D14" s="334" t="s">
        <v>1514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I13" sqref="I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1515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1516</v>
      </c>
      <c r="E3" s="326" t="s">
        <v>1517</v>
      </c>
      <c r="F3" s="326" t="s">
        <v>1518</v>
      </c>
      <c r="G3" s="331" t="s">
        <v>1519</v>
      </c>
      <c r="H3" s="326" t="s">
        <v>1520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1521</v>
      </c>
      <c r="H4" s="329"/>
    </row>
    <row r="5" spans="3:8" ht="29.25">
      <c r="C5" s="327" t="s">
        <v>539</v>
      </c>
      <c r="D5" s="327" t="s">
        <v>1522</v>
      </c>
      <c r="E5" s="328">
        <v>46000</v>
      </c>
      <c r="F5" s="327">
        <v>9000</v>
      </c>
      <c r="G5" s="332" t="s">
        <v>1523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1524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1525</v>
      </c>
      <c r="G7" s="333" t="s">
        <v>1526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1527</v>
      </c>
      <c r="H8" s="327"/>
    </row>
    <row r="9" spans="3:8">
      <c r="C9" s="327" t="s">
        <v>463</v>
      </c>
      <c r="D9" s="327" t="s">
        <v>1528</v>
      </c>
      <c r="E9" s="328">
        <v>45993</v>
      </c>
      <c r="F9" s="327">
        <v>12000</v>
      </c>
      <c r="G9" s="332" t="s">
        <v>1529</v>
      </c>
      <c r="H9" s="327"/>
    </row>
    <row r="10" spans="3:8" ht="29.25">
      <c r="C10" s="327" t="s">
        <v>463</v>
      </c>
      <c r="D10" s="327" t="s">
        <v>1530</v>
      </c>
      <c r="E10" s="328">
        <v>45993</v>
      </c>
      <c r="F10" s="327">
        <v>9000</v>
      </c>
      <c r="G10" s="332" t="s">
        <v>1531</v>
      </c>
      <c r="H10" s="327"/>
    </row>
    <row r="11" spans="3:8" ht="29.25">
      <c r="C11" s="327" t="s">
        <v>463</v>
      </c>
      <c r="D11" s="327" t="s">
        <v>1532</v>
      </c>
      <c r="E11" s="328">
        <v>45993</v>
      </c>
      <c r="F11" s="327">
        <v>10000</v>
      </c>
      <c r="G11" s="332" t="s">
        <v>1531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1533</v>
      </c>
      <c r="H13" s="327" t="s">
        <v>1534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1535</v>
      </c>
      <c r="W1" s="397"/>
      <c r="X1" s="397"/>
      <c r="Y1" s="104"/>
    </row>
    <row r="2" spans="1:25" s="101" customFormat="1" ht="11.25" customHeight="1">
      <c r="A2" s="105" t="s">
        <v>1536</v>
      </c>
      <c r="B2" s="105" t="s">
        <v>1537</v>
      </c>
      <c r="C2" s="105" t="s">
        <v>313</v>
      </c>
      <c r="D2" s="106" t="s">
        <v>873</v>
      </c>
      <c r="E2" s="106" t="s">
        <v>874</v>
      </c>
      <c r="F2" s="106" t="s">
        <v>1538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1539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199.8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1540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1541</v>
      </c>
      <c r="D5" s="399"/>
      <c r="E5" s="399"/>
      <c r="F5" s="399"/>
      <c r="G5" s="399"/>
      <c r="H5" s="399"/>
      <c r="I5" s="399"/>
      <c r="J5" s="400"/>
      <c r="K5" s="401" t="s">
        <v>1542</v>
      </c>
      <c r="L5" s="402"/>
      <c r="M5" s="402"/>
      <c r="N5" s="402"/>
      <c r="O5" s="403" t="s">
        <v>1543</v>
      </c>
      <c r="P5" s="404"/>
      <c r="Q5" s="405"/>
    </row>
    <row r="6" spans="1:17" s="94" customFormat="1" ht="15.75" customHeight="1">
      <c r="A6" s="88" t="s">
        <v>1538</v>
      </c>
      <c r="B6" s="95" t="s">
        <v>1537</v>
      </c>
      <c r="C6" s="96" t="s">
        <v>873</v>
      </c>
      <c r="D6" s="97" t="s">
        <v>874</v>
      </c>
      <c r="E6" s="96" t="s">
        <v>1544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1545</v>
      </c>
      <c r="M6" s="139" t="s">
        <v>335</v>
      </c>
      <c r="N6" s="140" t="s">
        <v>868</v>
      </c>
      <c r="O6" s="246" t="s">
        <v>911</v>
      </c>
      <c r="P6" s="157"/>
      <c r="Q6" s="193" t="s">
        <v>1546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1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1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199.8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199.8</v>
      </c>
      <c r="N360" s="141" t="str">
        <f>IF(SP_SUL!AM366="","*",SP_SUL!AM366)</f>
        <v>ZYU</v>
      </c>
      <c r="O360" s="174">
        <f>SP_SUL!BH366</f>
        <v>1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1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1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1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1547</v>
      </c>
      <c r="C2" s="96" t="s">
        <v>858</v>
      </c>
      <c r="D2" s="96" t="s">
        <v>860</v>
      </c>
      <c r="E2" s="96" t="s">
        <v>1548</v>
      </c>
      <c r="F2" s="96" t="s">
        <v>1549</v>
      </c>
      <c r="G2" s="96" t="s">
        <v>1550</v>
      </c>
      <c r="H2" s="96" t="s">
        <v>1551</v>
      </c>
      <c r="I2" s="96" t="s">
        <v>1552</v>
      </c>
      <c r="J2" s="96" t="s">
        <v>1553</v>
      </c>
      <c r="K2" s="131" t="s">
        <v>1554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2025-12-16T12:37:32Z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