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4" documentId="120_S{4F5750E5-6FE7-58E6-9AFF-44783FD1E583}" xr6:coauthVersionLast="47" xr6:coauthVersionMax="47" xr10:uidLastSave="{9D24F4CD-1913-4D0E-B0C0-AF5D172510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0" i="1" l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N615" i="1" a="1"/>
  <c r="N615" i="1"/>
  <c r="AN615" i="1" s="1"/>
  <c r="M615" i="1" a="1"/>
  <c r="M615" i="1"/>
  <c r="AM615" i="1" s="1"/>
  <c r="N614" i="1" a="1"/>
  <c r="N614" i="1"/>
  <c r="AN614" i="1" s="1"/>
  <c r="M614" i="1" a="1"/>
  <c r="M614" i="1"/>
  <c r="AM614" i="1" s="1"/>
  <c r="N613" i="1" a="1"/>
  <c r="N613" i="1"/>
  <c r="AN613" i="1" s="1"/>
  <c r="M613" i="1" a="1"/>
  <c r="M613" i="1"/>
  <c r="AM613" i="1" s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/>
  <c r="A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578" i="11" l="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78" i="11" l="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<sst xmlns="http://schemas.openxmlformats.org/spreadsheetml/2006/main" count="12741" uniqueCount="1854">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</sst>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587" activePane="bottomRight" state="frozen"/>
      <selection pane="bottomRight" activeCell="AA611" sqref="AA611:AG6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/>
      </c>
      <c r="B613" s="167"/>
      <c r="C613" s="239"/>
      <c r="D613" s="240"/>
      <c r="E613" s="273">
        <v>594</v>
      </c>
      <c r="F613" s="161"/>
      <c r="G613" s="159" t="str">
        <f>IF(D613="","*",VLOOKUP(F613,BS_ATIVIDADE[#All],3,FALSE))</f>
        <v>*</v>
      </c>
      <c r="H613" s="39"/>
      <c r="I613" s="39"/>
      <c r="J613" s="200"/>
      <c r="K613" s="200"/>
      <c r="L613" s="398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33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39"/>
      <c r="P613" s="39"/>
      <c r="Q613" s="398"/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64" t="str">
        <f>IF(BS_CONTROLE[[#This Row],[Local - Partida]]=0, "-", BS_CONTROLE[[#This Row],[Local - Partida]])</f>
        <v>-</v>
      </c>
      <c r="AL613" s="264" t="str">
        <f>IF(BS_CONTROLE[[#This Row],[Local - Encerramento]]=0, "-", BS_CONTROLE[[#This Row],[Local - Encerramento]])</f>
        <v>-</v>
      </c>
      <c r="AM613" s="264" t="str">
        <f>IF(BS_CONTROLE[[#This Row],[Entre - Estações]]=0, "-", BS_CONTROLE[[#This Row],[Entre - Estações]])</f>
        <v>-</v>
      </c>
      <c r="AN613" s="264" t="str">
        <f>IF(BS_CONTROLE[[#This Row],[SB]]=0, "-", BS_CONTROLE[[#This Row],[SB]])</f>
        <v>-</v>
      </c>
      <c r="AO613" s="246" t="str">
        <f>IF(BS_CONTROLE[[#This Row],[SUB]]=0, "-", BS_CONTROLE[[#This Row],[SUB]])</f>
        <v>-</v>
      </c>
      <c r="AP613" s="247" t="str">
        <f>IF(BS_CONTROLE[[#This Row],[KM - Inicio]]=0, "-", BS_CONTROLE[[#This Row],[KM - Inicio]])</f>
        <v>-</v>
      </c>
      <c r="AQ613" s="247" t="str">
        <f>IF(BS_CONTROLE[[#This Row],[KM - Fim]]=0, "-", BS_CONTROLE[[#This Row],[KM - Fim]])</f>
        <v>-</v>
      </c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str">
        <f>IF(BS_CONTROLE[[#This Row],[Responsavel pelo boletim]]=0, "-", BS_CONTROLE[[#This Row],[Responsavel pelo boletim]])</f>
        <v>-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66" t="str">
        <f>D614&amp;B614</f>
        <v/>
      </c>
      <c r="B614" s="167"/>
      <c r="C614" s="239"/>
      <c r="D614" s="240"/>
      <c r="E614" s="273">
        <v>594</v>
      </c>
      <c r="F614" s="161"/>
      <c r="G614" s="159" t="str">
        <f>IF(D614="","*",VLOOKUP(F614,BS_ATIVIDADE[#All],3,FALSE))</f>
        <v>*</v>
      </c>
      <c r="H614" s="39"/>
      <c r="I614" s="39"/>
      <c r="J614" s="200"/>
      <c r="K614" s="200"/>
      <c r="L614" s="398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39"/>
      <c r="P614" s="39"/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64" t="str">
        <f>IF(BS_CONTROLE[[#This Row],[Local - Partida]]=0, "-", BS_CONTROLE[[#This Row],[Local - Partida]])</f>
        <v>-</v>
      </c>
      <c r="AL614" s="264" t="str">
        <f>IF(BS_CONTROLE[[#This Row],[Local - Encerramento]]=0, "-", BS_CONTROLE[[#This Row],[Local - Encerramento]])</f>
        <v>-</v>
      </c>
      <c r="AM614" s="264" t="str">
        <f>IF(BS_CONTROLE[[#This Row],[Entre - Estações]]=0, "-", BS_CONTROLE[[#This Row],[Entre - Estações]])</f>
        <v>-</v>
      </c>
      <c r="AN614" s="264" t="str">
        <f>IF(BS_CONTROLE[[#This Row],[SB]]=0, "-", BS_CONTROLE[[#This Row],[SB]])</f>
        <v>-</v>
      </c>
      <c r="AO614" s="246" t="str">
        <f>IF(BS_CONTROLE[[#This Row],[SUB]]=0, "-", BS_CONTROLE[[#This Row],[SUB]])</f>
        <v>-</v>
      </c>
      <c r="AP614" s="247" t="str">
        <f>IF(BS_CONTROLE[[#This Row],[KM - Inicio]]=0, "-", BS_CONTROLE[[#This Row],[KM - Inicio]])</f>
        <v>-</v>
      </c>
      <c r="AQ614" s="247" t="str">
        <f>IF(BS_CONTROLE[[#This Row],[KM - Fim]]=0, "-", BS_CONTROLE[[#This Row],[KM - Fim]])</f>
        <v>-</v>
      </c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str">
        <f>IF(BS_CONTROLE[[#This Row],[Responsavel pelo boletim]]=0, "-", BS_CONTROLE[[#This Row],[Responsavel pelo boletim]])</f>
        <v>-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66" t="str">
        <f>D615&amp;B615</f>
        <v/>
      </c>
      <c r="B615" s="167"/>
      <c r="C615" s="239"/>
      <c r="D615" s="240"/>
      <c r="E615" s="273">
        <v>594</v>
      </c>
      <c r="F615" s="161"/>
      <c r="G615" s="159" t="str">
        <f>IF(D615="","*",VLOOKUP(F615,BS_ATIVIDADE[#All],3,FALSE))</f>
        <v>*</v>
      </c>
      <c r="H615" s="39"/>
      <c r="I615" s="39"/>
      <c r="J615" s="200"/>
      <c r="K615" s="200"/>
      <c r="L615" s="398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33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39"/>
      <c r="P615" s="39"/>
      <c r="Q615" s="398"/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-</v>
      </c>
      <c r="AN615" s="264" t="str">
        <f>IF(BS_CONTROLE[[#This Row],[SB]]=0, "-", BS_CONTROLE[[#This Row],[SB]])</f>
        <v>-</v>
      </c>
      <c r="AO615" s="246" t="str">
        <f>IF(BS_CONTROLE[[#This Row],[SUB]]=0, "-", BS_CONTROLE[[#This Row],[SUB]])</f>
        <v>-</v>
      </c>
      <c r="AP615" s="247" t="str">
        <f>IF(BS_CONTROLE[[#This Row],[KM - Inicio]]=0, "-", BS_CONTROLE[[#This Row],[KM - Inicio]])</f>
        <v>-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str">
        <f>IF(BS_CONTROLE[[#This Row],[Responsavel pelo boletim]]=0, "-", BS_CONTROLE[[#This Row],[Responsavel pelo boletim]])</f>
        <v>-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/>
      </c>
      <c r="B617" s="167"/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" name="Range1_16_1"/>
    <protectedRange sqref="O593:Q593 O609:Q609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1787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1788</v>
      </c>
      <c r="E3" s="305" t="s">
        <v>1789</v>
      </c>
      <c r="F3" s="305" t="s">
        <v>1790</v>
      </c>
      <c r="G3" s="310" t="s">
        <v>1791</v>
      </c>
      <c r="H3" s="305" t="s">
        <v>1792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1793</v>
      </c>
      <c r="E5" s="307">
        <v>46013</v>
      </c>
      <c r="F5" s="306">
        <v>7000</v>
      </c>
      <c r="G5" s="311" t="s">
        <v>1794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1795</v>
      </c>
      <c r="G6" s="311" t="s">
        <v>1794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1796</v>
      </c>
      <c r="G7" s="312" t="s">
        <v>1797</v>
      </c>
      <c r="H7" s="308" t="s">
        <v>1798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1799</v>
      </c>
      <c r="H8" s="306" t="s">
        <v>1800</v>
      </c>
    </row>
    <row r="9" spans="3:8">
      <c r="C9" s="306" t="s">
        <v>463</v>
      </c>
      <c r="D9" s="306" t="s">
        <v>1801</v>
      </c>
      <c r="E9" s="307">
        <v>45993</v>
      </c>
      <c r="F9" s="306">
        <v>12000</v>
      </c>
      <c r="G9" s="311" t="s">
        <v>1802</v>
      </c>
      <c r="H9" s="306"/>
    </row>
    <row r="10" spans="3:8" ht="29.25">
      <c r="C10" s="306" t="s">
        <v>463</v>
      </c>
      <c r="D10" s="306" t="s">
        <v>1803</v>
      </c>
      <c r="E10" s="307">
        <v>45993</v>
      </c>
      <c r="F10" s="306">
        <v>9000</v>
      </c>
      <c r="G10" s="311" t="s">
        <v>1804</v>
      </c>
      <c r="H10" s="306"/>
    </row>
    <row r="11" spans="3:8" ht="29.25">
      <c r="C11" s="306" t="s">
        <v>463</v>
      </c>
      <c r="D11" s="306" t="s">
        <v>1805</v>
      </c>
      <c r="E11" s="307">
        <v>45993</v>
      </c>
      <c r="F11" s="306">
        <v>10000</v>
      </c>
      <c r="G11" s="311" t="s">
        <v>1804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1806</v>
      </c>
      <c r="G12" s="311" t="s">
        <v>1807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1808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1809</v>
      </c>
      <c r="C4" s="310" t="s">
        <v>1810</v>
      </c>
      <c r="D4" s="310" t="s">
        <v>1811</v>
      </c>
      <c r="E4" s="310" t="s">
        <v>1812</v>
      </c>
      <c r="F4" s="310" t="s">
        <v>8</v>
      </c>
      <c r="G4" s="310" t="s">
        <v>1813</v>
      </c>
    </row>
    <row r="5" spans="2:8">
      <c r="B5" s="313" t="s">
        <v>1153</v>
      </c>
      <c r="C5" s="313">
        <v>314978</v>
      </c>
      <c r="D5" s="313" t="s">
        <v>1814</v>
      </c>
      <c r="E5" s="313" t="s">
        <v>541</v>
      </c>
      <c r="F5" s="313" t="s">
        <v>101</v>
      </c>
      <c r="G5" s="314">
        <v>46143</v>
      </c>
    </row>
    <row r="6" spans="2:8">
      <c r="B6" s="313" t="s">
        <v>1815</v>
      </c>
      <c r="C6" s="313">
        <v>256790</v>
      </c>
      <c r="D6" s="313" t="s">
        <v>1816</v>
      </c>
      <c r="E6" s="313" t="s">
        <v>541</v>
      </c>
      <c r="F6" s="313" t="s">
        <v>1817</v>
      </c>
      <c r="G6" s="314">
        <v>45992</v>
      </c>
    </row>
    <row r="7" spans="2:8">
      <c r="B7" s="313" t="s">
        <v>1818</v>
      </c>
      <c r="C7" s="313">
        <v>265193</v>
      </c>
      <c r="D7" s="313" t="s">
        <v>1819</v>
      </c>
      <c r="E7" s="313" t="s">
        <v>542</v>
      </c>
      <c r="F7" s="313" t="s">
        <v>1500</v>
      </c>
      <c r="G7" s="313" t="s">
        <v>1820</v>
      </c>
    </row>
    <row r="8" spans="2:8">
      <c r="B8" s="313" t="s">
        <v>1821</v>
      </c>
      <c r="C8" s="313">
        <v>293716</v>
      </c>
      <c r="D8" s="313" t="s">
        <v>1822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1823</v>
      </c>
      <c r="C9" s="313">
        <v>257258</v>
      </c>
      <c r="D9" s="313" t="s">
        <v>1824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1825</v>
      </c>
      <c r="C10" s="313">
        <v>371147</v>
      </c>
      <c r="D10" s="313" t="s">
        <v>1826</v>
      </c>
      <c r="E10" s="313" t="s">
        <v>543</v>
      </c>
      <c r="F10" s="313" t="s">
        <v>144</v>
      </c>
      <c r="G10" s="313" t="s">
        <v>1820</v>
      </c>
    </row>
    <row r="11" spans="2:8">
      <c r="B11" s="313" t="s">
        <v>1827</v>
      </c>
      <c r="C11" s="313">
        <v>259230</v>
      </c>
      <c r="D11" s="313" t="s">
        <v>1828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1829</v>
      </c>
      <c r="C12" s="313">
        <v>370705</v>
      </c>
      <c r="D12" s="313"/>
      <c r="E12" s="313" t="s">
        <v>543</v>
      </c>
      <c r="F12" s="313" t="s">
        <v>144</v>
      </c>
      <c r="G12" s="313" t="s">
        <v>1820</v>
      </c>
    </row>
    <row r="13" spans="2:8">
      <c r="B13" s="313" t="s">
        <v>1830</v>
      </c>
      <c r="C13" s="313">
        <v>258542</v>
      </c>
      <c r="D13" s="313" t="s">
        <v>1831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1832</v>
      </c>
      <c r="C14" s="313">
        <v>257050</v>
      </c>
      <c r="D14" s="313" t="s">
        <v>1833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1834</v>
      </c>
      <c r="D5" s="379"/>
      <c r="E5" s="379"/>
      <c r="F5" s="379"/>
      <c r="G5" s="379"/>
      <c r="H5" s="379"/>
      <c r="I5" s="379"/>
      <c r="J5" s="380"/>
      <c r="K5" s="381" t="s">
        <v>1835</v>
      </c>
      <c r="L5" s="382"/>
      <c r="M5" s="382"/>
      <c r="N5" s="382"/>
      <c r="O5" s="383" t="s">
        <v>1836</v>
      </c>
      <c r="P5" s="384"/>
      <c r="Q5" s="385"/>
    </row>
    <row r="6" spans="1:17" s="94" customFormat="1" ht="15.75" customHeight="1">
      <c r="A6" s="88" t="s">
        <v>1837</v>
      </c>
      <c r="B6" s="95" t="s">
        <v>1838</v>
      </c>
      <c r="C6" s="96" t="s">
        <v>874</v>
      </c>
      <c r="D6" s="97" t="s">
        <v>875</v>
      </c>
      <c r="E6" s="96" t="s">
        <v>1839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1840</v>
      </c>
      <c r="M6" s="139" t="s">
        <v>335</v>
      </c>
      <c r="N6" s="140" t="s">
        <v>869</v>
      </c>
      <c r="O6" s="233" t="s">
        <v>912</v>
      </c>
      <c r="P6" s="157"/>
      <c r="Q6" s="189" t="s">
        <v>1841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-</v>
      </c>
      <c r="D596" s="100" t="str">
        <f>IF(SP_SUL!T613="","*",SP_SUL!T613)</f>
        <v>-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-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-</v>
      </c>
      <c r="L596" s="141" t="str">
        <f>IF(SP_SUL!AM613="","*",SP_SUL!AM613)</f>
        <v>-</v>
      </c>
      <c r="M596" s="141" t="str">
        <f>IF(SP_SUL!AP613="","*",SP_SUL!AP613)</f>
        <v>-</v>
      </c>
      <c r="N596" s="141" t="str">
        <f>IF(SP_SUL!AM613="","*",SP_SUL!AM613)</f>
        <v>-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-</v>
      </c>
      <c r="D597" s="100" t="str">
        <f>IF(SP_SUL!T614="","*",SP_SUL!T614)</f>
        <v>-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-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-</v>
      </c>
      <c r="L597" s="141" t="str">
        <f>IF(SP_SUL!AM614="","*",SP_SUL!AM614)</f>
        <v>-</v>
      </c>
      <c r="M597" s="141" t="str">
        <f>IF(SP_SUL!AP614="","*",SP_SUL!AP614)</f>
        <v>-</v>
      </c>
      <c r="N597" s="141" t="str">
        <f>IF(SP_SUL!AM614="","*",SP_SUL!AM614)</f>
        <v>-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-</v>
      </c>
      <c r="D598" s="100" t="str">
        <f>IF(SP_SUL!T615="","*",SP_SUL!T615)</f>
        <v>-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-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-</v>
      </c>
      <c r="L598" s="141" t="str">
        <f>IF(SP_SUL!AM615="","*",SP_SUL!AM615)</f>
        <v>-</v>
      </c>
      <c r="M598" s="141" t="str">
        <f>IF(SP_SUL!AP615="","*",SP_SUL!AP615)</f>
        <v>-</v>
      </c>
      <c r="N598" s="141" t="str">
        <f>IF(SP_SUL!AM615="","*",SP_SUL!AM615)</f>
        <v>-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1842</v>
      </c>
      <c r="W1" s="391"/>
      <c r="X1" s="391"/>
      <c r="Y1" s="104"/>
    </row>
    <row r="2" spans="1:25" s="101" customFormat="1" ht="11.25" customHeight="1">
      <c r="A2" s="105" t="s">
        <v>1843</v>
      </c>
      <c r="B2" s="105" t="s">
        <v>1838</v>
      </c>
      <c r="C2" s="105" t="s">
        <v>313</v>
      </c>
      <c r="D2" s="106" t="s">
        <v>874</v>
      </c>
      <c r="E2" s="106" t="s">
        <v>875</v>
      </c>
      <c r="F2" s="106" t="s">
        <v>1837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 hidden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*</v>
      </c>
      <c r="C612" s="109" t="str">
        <f>IF(SP_SUL!Z613="","*",SP_SUL!Z613)</f>
        <v>*</v>
      </c>
      <c r="D612" s="110" t="str">
        <f>IF(SP_SUL!S613="","*",SP_SUL!S613)</f>
        <v>-</v>
      </c>
      <c r="E612" s="110" t="str">
        <f>IF(SP_SUL!T613="","*",SP_SUL!T613)</f>
        <v>-</v>
      </c>
      <c r="F612" s="110" t="str">
        <f>IF(SP_SUL!B613="","*",SP_SUL!B613)</f>
        <v>*</v>
      </c>
      <c r="G612" s="110" t="str">
        <f>IF(SP_SUL!D613="","*",SP_SUL!D613)</f>
        <v>*</v>
      </c>
      <c r="H612" s="110" t="str">
        <f>IF(SP_SUL!F613="","*",SP_SUL!F613)</f>
        <v>*</v>
      </c>
      <c r="I612" s="110" t="str">
        <f>IF(SP_SUL!H613="","*",SP_SUL!H613)</f>
        <v>*</v>
      </c>
      <c r="J612" s="110" t="str">
        <f>IF(SP_SUL!I613="","*",SP_SUL!I613)</f>
        <v>*</v>
      </c>
      <c r="K612" s="110" t="str">
        <f>IF(SP_SUL!M613="","*",SP_SUL!M613)</f>
        <v>-</v>
      </c>
      <c r="L612" s="318" t="str">
        <f>IF(SP_SUL!N613="","*",SP_SUL!N613)</f>
        <v>-</v>
      </c>
      <c r="M612" s="111" t="str">
        <f>IF(SP_SUL!J613="","*",SP_SUL!J613)</f>
        <v>*</v>
      </c>
      <c r="N612" s="257" t="str">
        <f>IF(SP_SUL!K613="","*",SP_SUL!K613)</f>
        <v>*</v>
      </c>
      <c r="O612" s="257" t="str">
        <f>IF(SP_SUL!L613="","*",SP_SUL!L613)</f>
        <v>*</v>
      </c>
      <c r="P612" s="111"/>
      <c r="Q612" s="128" t="str">
        <f>IF(SP_SUL!O613="","*",SP_SUL!O613)</f>
        <v>*</v>
      </c>
      <c r="R612" s="128" t="str">
        <f>IF(SP_SUL!P613="","*",SP_SUL!P613)</f>
        <v>*</v>
      </c>
      <c r="S612" s="110" t="str">
        <f>IF(SP_SUL!Q613="","*",CONCATENATE(SP_SUL!Q613," ",SP_SUL!R613))</f>
        <v>*</v>
      </c>
      <c r="T612" s="110" t="str">
        <f>IF(SP_SUL!V613="","*",SP_SUL!V613)</f>
        <v>*</v>
      </c>
      <c r="U612" s="110" t="str">
        <f>IF(SP_SUL!W613="","*",SP_SUL!W613)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*</v>
      </c>
      <c r="C613" s="109" t="str">
        <f>IF(SP_SUL!Z614="","*",SP_SUL!Z614)</f>
        <v>*</v>
      </c>
      <c r="D613" s="110" t="str">
        <f>IF(SP_SUL!S614="","*",SP_SUL!S614)</f>
        <v>-</v>
      </c>
      <c r="E613" s="110" t="str">
        <f>IF(SP_SUL!T614="","*",SP_SUL!T614)</f>
        <v>-</v>
      </c>
      <c r="F613" s="110" t="str">
        <f>IF(SP_SUL!B614="","*",SP_SUL!B614)</f>
        <v>*</v>
      </c>
      <c r="G613" s="110" t="str">
        <f>IF(SP_SUL!D614="","*",SP_SUL!D614)</f>
        <v>*</v>
      </c>
      <c r="H613" s="110" t="str">
        <f>IF(SP_SUL!F614="","*",SP_SUL!F614)</f>
        <v>*</v>
      </c>
      <c r="I613" s="110" t="str">
        <f>IF(SP_SUL!H614="","*",SP_SUL!H614)</f>
        <v>*</v>
      </c>
      <c r="J613" s="110" t="str">
        <f>IF(SP_SUL!I614="","*",SP_SUL!I614)</f>
        <v>*</v>
      </c>
      <c r="K613" s="110" t="str">
        <f>IF(SP_SUL!M614="","*",SP_SUL!M614)</f>
        <v>-</v>
      </c>
      <c r="L613" s="318" t="str">
        <f>IF(SP_SUL!N614="","*",SP_SUL!N614)</f>
        <v>-</v>
      </c>
      <c r="M613" s="111" t="str">
        <f>IF(SP_SUL!J614="","*",SP_SUL!J614)</f>
        <v>*</v>
      </c>
      <c r="N613" s="257" t="str">
        <f>IF(SP_SUL!K614="","*",SP_SUL!K614)</f>
        <v>*</v>
      </c>
      <c r="O613" s="257" t="str">
        <f>IF(SP_SUL!L614="","*",SP_SUL!L614)</f>
        <v>*</v>
      </c>
      <c r="P613" s="111"/>
      <c r="Q613" s="128" t="str">
        <f>IF(SP_SUL!O614="","*",SP_SUL!O614)</f>
        <v>*</v>
      </c>
      <c r="R613" s="128" t="str">
        <f>IF(SP_SUL!P614="","*",SP_SUL!P614)</f>
        <v>*</v>
      </c>
      <c r="S613" s="110" t="str">
        <f>IF(SP_SUL!Q614="","*",CONCATENATE(SP_SUL!Q614," ",SP_SUL!R614))</f>
        <v>*</v>
      </c>
      <c r="T613" s="110" t="str">
        <f>IF(SP_SUL!V614="","*",SP_SUL!V614)</f>
        <v>*</v>
      </c>
      <c r="U613" s="110" t="str">
        <f>IF(SP_SUL!W614="","*",SP_SUL!W614)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*</v>
      </c>
      <c r="C614" s="109" t="str">
        <f>IF(SP_SUL!Z615="","*",SP_SUL!Z615)</f>
        <v>*</v>
      </c>
      <c r="D614" s="110" t="str">
        <f>IF(SP_SUL!S615="","*",SP_SUL!S615)</f>
        <v>-</v>
      </c>
      <c r="E614" s="110" t="str">
        <f>IF(SP_SUL!T615="","*",SP_SUL!T615)</f>
        <v>-</v>
      </c>
      <c r="F614" s="110" t="str">
        <f>IF(SP_SUL!B615="","*",SP_SUL!B615)</f>
        <v>*</v>
      </c>
      <c r="G614" s="110" t="str">
        <f>IF(SP_SUL!D615="","*",SP_SUL!D615)</f>
        <v>*</v>
      </c>
      <c r="H614" s="110" t="str">
        <f>IF(SP_SUL!F615="","*",SP_SUL!F615)</f>
        <v>*</v>
      </c>
      <c r="I614" s="110" t="str">
        <f>IF(SP_SUL!H615="","*",SP_SUL!H615)</f>
        <v>*</v>
      </c>
      <c r="J614" s="110" t="str">
        <f>IF(SP_SUL!I615="","*",SP_SUL!I615)</f>
        <v>*</v>
      </c>
      <c r="K614" s="110" t="str">
        <f>IF(SP_SUL!M615="","*",SP_SUL!M615)</f>
        <v>-</v>
      </c>
      <c r="L614" s="318" t="str">
        <f>IF(SP_SUL!N615="","*",SP_SUL!N615)</f>
        <v>-</v>
      </c>
      <c r="M614" s="111" t="str">
        <f>IF(SP_SUL!J615="","*",SP_SUL!J615)</f>
        <v>*</v>
      </c>
      <c r="N614" s="257" t="str">
        <f>IF(SP_SUL!K615="","*",SP_SUL!K615)</f>
        <v>*</v>
      </c>
      <c r="O614" s="257" t="str">
        <f>IF(SP_SUL!L615="","*",SP_SUL!L615)</f>
        <v>*</v>
      </c>
      <c r="P614" s="111"/>
      <c r="Q614" s="128" t="str">
        <f>IF(SP_SUL!O615="","*",SP_SUL!O615)</f>
        <v>*</v>
      </c>
      <c r="R614" s="128" t="str">
        <f>IF(SP_SUL!P615="","*",SP_SUL!P615)</f>
        <v>*</v>
      </c>
      <c r="S614" s="110" t="str">
        <f>IF(SP_SUL!Q615="","*",CONCATENATE(SP_SUL!Q615," ",SP_SUL!R615))</f>
        <v>*</v>
      </c>
      <c r="T614" s="110" t="str">
        <f>IF(SP_SUL!V615="","*",SP_SUL!V615)</f>
        <v>*</v>
      </c>
      <c r="U614" s="110" t="str">
        <f>IF(SP_SUL!W615="","*",SP_SUL!W615)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 t="str">
        <f>IF(SP_SUL!B617="","*",SP_SUL!B617)</f>
        <v>*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1845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1846</v>
      </c>
      <c r="C2" s="96" t="s">
        <v>859</v>
      </c>
      <c r="D2" s="96" t="s">
        <v>861</v>
      </c>
      <c r="E2" s="96" t="s">
        <v>1847</v>
      </c>
      <c r="F2" s="96" t="s">
        <v>1848</v>
      </c>
      <c r="G2" s="96" t="s">
        <v>1849</v>
      </c>
      <c r="H2" s="96" t="s">
        <v>1850</v>
      </c>
      <c r="I2" s="96" t="s">
        <v>1851</v>
      </c>
      <c r="J2" s="96" t="s">
        <v>1852</v>
      </c>
      <c r="K2" s="131" t="s">
        <v>1853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 t="str">
        <f>IF(SP_SUL!B613="","*",SP_SUL!B613)</f>
        <v>*</v>
      </c>
      <c r="D612" s="121" t="str">
        <f>IF(SP_SUL!D613="","*",SP_SUL!D613)</f>
        <v>*</v>
      </c>
      <c r="E612" s="121" t="str">
        <f>IF(SP_SUL!H613="","*",SP_SUL!H613)</f>
        <v>*</v>
      </c>
      <c r="F612" s="137" t="str">
        <f>IF(SP_SUL!M613="","*",SP_SUL!M613)</f>
        <v>-</v>
      </c>
      <c r="G612" s="121" t="str">
        <f>IF(SP_SUL!I613="","*",SP_SUL!I613)</f>
        <v>*</v>
      </c>
      <c r="H612" s="121" t="str">
        <f>IF(SP_SUL!AB613="","*",SP_SUL!AB613)</f>
        <v>*</v>
      </c>
      <c r="I612" s="121" t="str">
        <f>IF(SP_SUL!AC613="","*",SP_SUL!AC613)</f>
        <v>*</v>
      </c>
      <c r="J612" s="122" t="str">
        <f>IF(SP_SUL!AA613="","*",SP_SUL!AA613)</f>
        <v>*</v>
      </c>
      <c r="K612" s="134" t="str">
        <f>IF(SP_SUL!AD613="","*",SP_SUL!AD613)</f>
        <v>*</v>
      </c>
    </row>
    <row r="613" spans="2:11" s="123" customFormat="1" hidden="1">
      <c r="B613" s="120" t="str">
        <f>IF(SP_SUL!Y614="","*",SP_SUL!Y614)</f>
        <v>*</v>
      </c>
      <c r="C613" s="121" t="str">
        <f>IF(SP_SUL!B614="","*",SP_SUL!B614)</f>
        <v>*</v>
      </c>
      <c r="D613" s="121" t="str">
        <f>IF(SP_SUL!D614="","*",SP_SUL!D614)</f>
        <v>*</v>
      </c>
      <c r="E613" s="121" t="str">
        <f>IF(SP_SUL!H614="","*",SP_SUL!H614)</f>
        <v>*</v>
      </c>
      <c r="F613" s="137" t="str">
        <f>IF(SP_SUL!M614="","*",SP_SUL!M614)</f>
        <v>-</v>
      </c>
      <c r="G613" s="121" t="str">
        <f>IF(SP_SUL!I614="","*",SP_SUL!I614)</f>
        <v>*</v>
      </c>
      <c r="H613" s="121" t="str">
        <f>IF(SP_SUL!AB614="","*",SP_SUL!AB614)</f>
        <v>*</v>
      </c>
      <c r="I613" s="121" t="str">
        <f>IF(SP_SUL!AC614="","*",SP_SUL!AC614)</f>
        <v>*</v>
      </c>
      <c r="J613" s="122" t="str">
        <f>IF(SP_SUL!AA614="","*",SP_SUL!AA614)</f>
        <v>*</v>
      </c>
      <c r="K613" s="134" t="str">
        <f>IF(SP_SUL!AD614="","*",SP_SUL!AD614)</f>
        <v>*</v>
      </c>
    </row>
    <row r="614" spans="2:11" s="123" customFormat="1" hidden="1">
      <c r="B614" s="120" t="str">
        <f>IF(SP_SUL!Y615="","*",SP_SUL!Y615)</f>
        <v>*</v>
      </c>
      <c r="C614" s="121" t="str">
        <f>IF(SP_SUL!B615="","*",SP_SUL!B615)</f>
        <v>*</v>
      </c>
      <c r="D614" s="121" t="str">
        <f>IF(SP_SUL!D615="","*",SP_SUL!D615)</f>
        <v>*</v>
      </c>
      <c r="E614" s="121" t="str">
        <f>IF(SP_SUL!H615="","*",SP_SUL!H615)</f>
        <v>*</v>
      </c>
      <c r="F614" s="137" t="str">
        <f>IF(SP_SUL!M615="","*",SP_SUL!M615)</f>
        <v>-</v>
      </c>
      <c r="G614" s="121" t="str">
        <f>IF(SP_SUL!I615="","*",SP_SUL!I615)</f>
        <v>*</v>
      </c>
      <c r="H614" s="121" t="str">
        <f>IF(SP_SUL!AB615="","*",SP_SUL!AB615)</f>
        <v>*</v>
      </c>
      <c r="I614" s="121" t="str">
        <f>IF(SP_SUL!AC615="","*",SP_SUL!AC615)</f>
        <v>*</v>
      </c>
      <c r="J614" s="122" t="str">
        <f>IF(SP_SUL!AA615="","*",SP_SUL!AA615)</f>
        <v>*</v>
      </c>
      <c r="K614" s="134" t="str">
        <f>IF(SP_SUL!AD615="","*",SP_SUL!AD615)</f>
        <v>*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2025-12-26T17:28:28Z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