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90" documentId="120_S{118792C3-22EF-5104-A093-F22BFE3913F3}" xr6:coauthVersionLast="47" xr6:coauthVersionMax="47" xr10:uidLastSave="{6CF7320C-9C9F-4ACB-BE6B-22DF2E5EEA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0" i="1" l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<sst xmlns="http://schemas.openxmlformats.org/spreadsheetml/2006/main" count="4617" uniqueCount="1273">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</sst>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139" activePane="topRight" state="frozen"/>
      <selection pane="topRight" activeCell="B150" sqref="B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1199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1200</v>
      </c>
      <c r="W127" s="151" t="s">
        <v>1201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1198</v>
      </c>
      <c r="W147" s="151" t="s">
        <v>1202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/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/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/>
      <c r="F151" s="126"/>
      <c r="G151" s="142" t="str">
        <f>IF(D151="","*",VLOOKUP(F151,BS_ATIVIDADE[],3,FALSE))</f>
        <v>*</v>
      </c>
      <c r="H151" s="106" t="s">
        <v>593</v>
      </c>
      <c r="I151" s="106" t="s">
        <v>593</v>
      </c>
      <c r="J151" s="105">
        <v>92</v>
      </c>
      <c r="K151" s="105">
        <v>102.48</v>
      </c>
      <c r="L151" s="105">
        <v>102.18</v>
      </c>
      <c r="M151" s="127" t="s">
        <v>331</v>
      </c>
      <c r="N151" s="127" t="s">
        <v>1154</v>
      </c>
      <c r="O151" s="106">
        <v>0.33333333333333331</v>
      </c>
      <c r="P151" s="106">
        <v>0.22916666666666666</v>
      </c>
      <c r="Q151" s="105">
        <v>1</v>
      </c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ZGP-ZPT</v>
      </c>
      <c r="AN151" s="105" t="str">
        <f>IF(BS_CONTROLE[[#This Row],[SB]]=0, "-", BS_CONTROLE[[#This Row],[SB]])</f>
        <v>ZGP2/105ZGP2/ZPT1052</v>
      </c>
      <c r="AO151" s="105">
        <f>IF(BS_CONTROLE[[#This Row],[SUB]]=0, "-", BS_CONTROLE[[#This Row],[SUB]])</f>
        <v>92</v>
      </c>
      <c r="AP151" s="105">
        <f>BS_CONTROLE[[#This Row],[KM - Inicio]]</f>
        <v>102.48</v>
      </c>
      <c r="AQ151" s="105">
        <f>BS_CONTROLE[[#This Row],[KM - Inicio]]</f>
        <v>102.48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1188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1204</v>
      </c>
      <c r="C4" s="160" t="s">
        <v>1205</v>
      </c>
      <c r="D4" s="160" t="s">
        <v>1206</v>
      </c>
      <c r="E4" s="160" t="s">
        <v>1207</v>
      </c>
      <c r="F4" s="160" t="s">
        <v>4</v>
      </c>
      <c r="G4" s="160" t="s">
        <v>1208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1209</v>
      </c>
      <c r="C6" s="161">
        <v>407867</v>
      </c>
      <c r="D6" s="161" t="s">
        <v>1210</v>
      </c>
      <c r="E6" s="161" t="s">
        <v>824</v>
      </c>
      <c r="F6" s="161" t="s">
        <v>1211</v>
      </c>
      <c r="G6" s="162"/>
    </row>
    <row r="7" spans="2:7">
      <c r="B7" s="161" t="s">
        <v>1212</v>
      </c>
      <c r="C7" s="161">
        <v>293644</v>
      </c>
      <c r="D7" s="161" t="s">
        <v>1213</v>
      </c>
      <c r="E7" s="161" t="s">
        <v>824</v>
      </c>
      <c r="F7" s="161" t="s">
        <v>1211</v>
      </c>
      <c r="G7" s="162"/>
    </row>
    <row r="8" spans="2:7">
      <c r="B8" s="161" t="s">
        <v>1214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1215</v>
      </c>
      <c r="C9" s="161">
        <v>256790</v>
      </c>
      <c r="D9" s="161" t="s">
        <v>1216</v>
      </c>
      <c r="E9" s="161" t="s">
        <v>825</v>
      </c>
      <c r="F9" s="161" t="s">
        <v>1217</v>
      </c>
      <c r="G9" s="162">
        <v>46357</v>
      </c>
    </row>
    <row r="10" spans="2:7">
      <c r="B10" s="161" t="s">
        <v>1218</v>
      </c>
      <c r="C10" s="161">
        <v>265193</v>
      </c>
      <c r="D10" s="161" t="s">
        <v>1219</v>
      </c>
      <c r="E10" s="161" t="s">
        <v>826</v>
      </c>
      <c r="F10" s="161" t="s">
        <v>54</v>
      </c>
      <c r="G10" s="161" t="s">
        <v>1220</v>
      </c>
    </row>
    <row r="11" spans="2:7">
      <c r="B11" s="161" t="s">
        <v>1221</v>
      </c>
      <c r="C11" s="161">
        <v>293716</v>
      </c>
      <c r="D11" s="161" t="s">
        <v>1222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1223</v>
      </c>
      <c r="C12" s="161">
        <v>257258</v>
      </c>
      <c r="D12" s="161" t="s">
        <v>1224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1225</v>
      </c>
      <c r="C13" s="161">
        <v>371147</v>
      </c>
      <c r="D13" s="161" t="s">
        <v>1226</v>
      </c>
      <c r="E13" s="161" t="s">
        <v>827</v>
      </c>
      <c r="F13" s="161" t="s">
        <v>71</v>
      </c>
      <c r="G13" s="161" t="s">
        <v>1220</v>
      </c>
    </row>
    <row r="14" spans="2:7">
      <c r="B14" s="161" t="s">
        <v>1227</v>
      </c>
      <c r="C14" s="161">
        <v>259230</v>
      </c>
      <c r="D14" s="161" t="s">
        <v>1228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1229</v>
      </c>
      <c r="C15" s="161">
        <v>370705</v>
      </c>
      <c r="D15" s="161"/>
      <c r="E15" s="161" t="s">
        <v>827</v>
      </c>
      <c r="F15" s="161" t="s">
        <v>71</v>
      </c>
      <c r="G15" s="161" t="s">
        <v>1220</v>
      </c>
    </row>
    <row r="16" spans="2:7">
      <c r="B16" s="161" t="s">
        <v>1230</v>
      </c>
      <c r="C16" s="161">
        <v>258542</v>
      </c>
      <c r="D16" s="161" t="s">
        <v>1231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1232</v>
      </c>
      <c r="C17" s="161">
        <v>257050</v>
      </c>
      <c r="D17" s="161" t="s">
        <v>1233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1235</v>
      </c>
      <c r="D4" s="163" t="s">
        <v>1236</v>
      </c>
      <c r="E4" s="163" t="s">
        <v>1237</v>
      </c>
      <c r="F4" s="160" t="s">
        <v>1238</v>
      </c>
      <c r="G4" s="163" t="s">
        <v>1239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1241</v>
      </c>
      <c r="G7" s="167" t="s">
        <v>1242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1240</v>
      </c>
      <c r="G9" s="167"/>
    </row>
    <row r="10" spans="2:7" ht="19.5" customHeight="1">
      <c r="B10" s="167" t="s">
        <v>1243</v>
      </c>
      <c r="C10" s="167">
        <v>9038</v>
      </c>
      <c r="D10" s="168">
        <v>46049</v>
      </c>
      <c r="E10" s="167">
        <v>15098</v>
      </c>
      <c r="F10" s="169" t="s">
        <v>1244</v>
      </c>
      <c r="G10" s="167" t="s">
        <v>1245</v>
      </c>
    </row>
    <row r="11" spans="2:7" ht="19.5" customHeight="1">
      <c r="B11" s="167" t="s">
        <v>744</v>
      </c>
      <c r="C11" s="167" t="s">
        <v>1246</v>
      </c>
      <c r="D11" s="168">
        <v>46056</v>
      </c>
      <c r="E11" s="167">
        <v>9100</v>
      </c>
      <c r="F11" s="169" t="s">
        <v>1247</v>
      </c>
      <c r="G11" s="167" t="s">
        <v>1248</v>
      </c>
    </row>
    <row r="12" spans="2:7" ht="19.5" customHeight="1">
      <c r="B12" s="167" t="s">
        <v>744</v>
      </c>
      <c r="C12" s="167" t="s">
        <v>1249</v>
      </c>
      <c r="D12" s="168">
        <v>46056</v>
      </c>
      <c r="E12" s="167">
        <v>11000</v>
      </c>
      <c r="F12" s="169" t="s">
        <v>1247</v>
      </c>
      <c r="G12" s="167" t="s">
        <v>1250</v>
      </c>
    </row>
    <row r="13" spans="2:7" ht="19.5" customHeight="1">
      <c r="B13" s="167" t="s">
        <v>744</v>
      </c>
      <c r="C13" s="167" t="s">
        <v>1251</v>
      </c>
      <c r="D13" s="168">
        <v>46056</v>
      </c>
      <c r="E13" s="167">
        <v>11000</v>
      </c>
      <c r="F13" s="169" t="s">
        <v>1247</v>
      </c>
      <c r="G13" s="167"/>
    </row>
    <row r="14" spans="2:7" ht="19.5" customHeight="1">
      <c r="B14" s="167" t="s">
        <v>744</v>
      </c>
      <c r="C14" s="167" t="s">
        <v>1252</v>
      </c>
      <c r="D14" s="168">
        <v>46056</v>
      </c>
      <c r="E14" s="167">
        <v>4000</v>
      </c>
      <c r="F14" s="169" t="s">
        <v>1240</v>
      </c>
      <c r="G14" s="167" t="s">
        <v>1253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1254</v>
      </c>
      <c r="D5" s="212"/>
      <c r="E5" s="212"/>
      <c r="F5" s="212"/>
      <c r="G5" s="212"/>
      <c r="H5" s="212"/>
      <c r="I5" s="212"/>
      <c r="J5" s="213"/>
      <c r="K5" s="214" t="s">
        <v>1255</v>
      </c>
      <c r="L5" s="215"/>
      <c r="M5" s="215"/>
      <c r="N5" s="215"/>
      <c r="O5" s="216" t="s">
        <v>1256</v>
      </c>
      <c r="P5" s="217"/>
    </row>
    <row r="6" spans="1:16" s="74" customFormat="1" ht="15" customHeight="1">
      <c r="A6" s="66" t="s">
        <v>1257</v>
      </c>
      <c r="B6" s="75" t="s">
        <v>1258</v>
      </c>
      <c r="C6" s="76" t="s">
        <v>992</v>
      </c>
      <c r="D6" s="77" t="s">
        <v>993</v>
      </c>
      <c r="E6" s="76" t="s">
        <v>1259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1260</v>
      </c>
      <c r="M6" s="80" t="s">
        <v>611</v>
      </c>
      <c r="N6" s="81" t="s">
        <v>987</v>
      </c>
      <c r="O6" s="158" t="s">
        <v>1030</v>
      </c>
      <c r="P6" s="133" t="s">
        <v>1261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*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*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*</v>
      </c>
      <c r="F151" s="83" t="str">
        <f>IF(SP_SUL!H151="","*",SP_SUL!H151)</f>
        <v>-</v>
      </c>
      <c r="G151" s="83" t="str">
        <f>IF(SP_SUL!M151="","*",SP_SUL!M151)</f>
        <v>ZGP-ZPT</v>
      </c>
      <c r="H151" s="116">
        <f>IF(SP_SUL!K151="","*",SP_SUL!K151)</f>
        <v>102.48</v>
      </c>
      <c r="I151" s="113">
        <f>IF(SP_SUL!O151="","*",SP_SUL!O151)</f>
        <v>0.33333333333333331</v>
      </c>
      <c r="J151" s="113">
        <f>IF(SP_SUL!P151="","*",SP_SUL!P151)</f>
        <v>0.22916666666666666</v>
      </c>
      <c r="K151" s="83" t="str">
        <f>IF(SP_SUL!AK151="","*",SP_SUL!AK151)</f>
        <v>-</v>
      </c>
      <c r="L151" s="83" t="str">
        <f>IF(SP_SUL!AM151="","*",SP_SUL!AM151)</f>
        <v>ZGP-ZPT</v>
      </c>
      <c r="M151" s="83">
        <f>IF(SP_SUL!AP151="","*",SP_SUL!AP151)</f>
        <v>102.48</v>
      </c>
      <c r="N151" s="83" t="str">
        <f>IF(SP_SUL!AM151="","*",SP_SUL!AM151)</f>
        <v>ZGP-ZPT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1262</v>
      </c>
      <c r="V1" s="223"/>
      <c r="W1" s="223"/>
    </row>
    <row r="2" spans="1:23" ht="15" customHeight="1">
      <c r="A2" s="87" t="s">
        <v>1263</v>
      </c>
      <c r="B2" s="87" t="s">
        <v>1258</v>
      </c>
      <c r="C2" s="87" t="s">
        <v>411</v>
      </c>
      <c r="D2" s="88" t="s">
        <v>992</v>
      </c>
      <c r="E2" s="88" t="s">
        <v>4</v>
      </c>
      <c r="F2" s="88" t="s">
        <v>1257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1264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ZGP-ZPT</v>
      </c>
      <c r="L148" s="139" t="str">
        <f>IF(SP_SUL!N151="","*",SP_SUL!N151)</f>
        <v>ZGP2/105ZGP2/ZPT1052</v>
      </c>
      <c r="M148" s="140">
        <f>IF(SP_SUL!J151="","*",SP_SUL!J151)</f>
        <v>92</v>
      </c>
      <c r="N148" s="144">
        <f>IF(SP_SUL!K151="","*",SP_SUL!K151)</f>
        <v>102.48</v>
      </c>
      <c r="O148" s="144">
        <f>IF(SP_SUL!L151="","*",SP_SUL!L151)</f>
        <v>102.18</v>
      </c>
      <c r="P148" s="143">
        <f>IF(SP_SUL!O151="","*",SP_SUL!O151)</f>
        <v>0.33333333333333331</v>
      </c>
      <c r="Q148" s="143">
        <f>IF(SP_SUL!P151="","*",SP_SUL!P151)</f>
        <v>0.22916666666666666</v>
      </c>
      <c r="R148" s="145" t="str">
        <f>IF(SP_SUL!Q151="","*",CONCATENATE(SP_SUL!Q151," ",SP_SUL!R151))</f>
        <v>1 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1265</v>
      </c>
      <c r="C2" s="121" t="s">
        <v>977</v>
      </c>
      <c r="D2" s="76" t="s">
        <v>979</v>
      </c>
      <c r="E2" s="76" t="s">
        <v>1266</v>
      </c>
      <c r="F2" s="99" t="s">
        <v>1267</v>
      </c>
      <c r="G2" s="76" t="s">
        <v>1268</v>
      </c>
      <c r="H2" s="76" t="s">
        <v>1269</v>
      </c>
      <c r="I2" s="76" t="s">
        <v>1270</v>
      </c>
      <c r="J2" s="76" t="s">
        <v>1271</v>
      </c>
      <c r="K2" s="78" t="s">
        <v>1272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-</v>
      </c>
      <c r="F147" s="100" t="str">
        <f>IF(SP_SUL!M151="","*",SP_SUL!M151)</f>
        <v>ZGP-ZPT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2026-02-04T16:49:50Z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