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624" documentId="120_S{118792C3-22EF-5104-A093-F22BFE3913F3}" xr6:coauthVersionLast="47" xr6:coauthVersionMax="47" xr10:uidLastSave="{A538E1A5-A6DD-4950-9423-57837295F276}"/>
  <bookViews>
    <workbookView xWindow="-60" yWindow="-60" windowWidth="15480" windowHeight="11640" firstSheet="7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2" l="1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BC47" i="1" s="1" a="1"/>
  <c r="BC47" i="1" s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AI170" i="1"/>
  <c r="BB170" i="1" s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N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N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56" i="15" l="1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AM50" i="1"/>
  <c r="AM49" i="1"/>
  <c r="AM48" i="1"/>
  <c r="AM47" i="1"/>
  <c r="AM45" i="1"/>
  <c r="AM43" i="1"/>
  <c r="AM42" i="1"/>
  <c r="AM41" i="1"/>
  <c r="AM39" i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N131" i="10" s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L128" i="10" s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N123" i="10" s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L120" i="10" s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N111" i="10" s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N106" i="10" s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L90" i="10" s="1"/>
  <c r="G152" i="10"/>
  <c r="D151" i="10"/>
  <c r="C151" i="10"/>
  <c r="AM144" i="1"/>
  <c r="L89" i="10" s="1"/>
  <c r="G151" i="10"/>
  <c r="D150" i="10"/>
  <c r="C150" i="10"/>
  <c r="AN143" i="1"/>
  <c r="AM143" i="1"/>
  <c r="L88" i="10" s="1"/>
  <c r="G150" i="10"/>
  <c r="M149" i="10"/>
  <c r="D149" i="10"/>
  <c r="C149" i="10"/>
  <c r="L87" i="10"/>
  <c r="G149" i="10"/>
  <c r="D148" i="10"/>
  <c r="C148" i="10"/>
  <c r="G148" i="10"/>
  <c r="D147" i="10"/>
  <c r="C147" i="10"/>
  <c r="AN141" i="1"/>
  <c r="AM141" i="1"/>
  <c r="G147" i="10"/>
  <c r="D146" i="10"/>
  <c r="C146" i="10"/>
  <c r="L84" i="10"/>
  <c r="G146" i="10"/>
  <c r="D145" i="10"/>
  <c r="C145" i="10"/>
  <c r="AM139" i="1"/>
  <c r="L83" i="10" s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L77" i="10"/>
  <c r="N77" i="10"/>
  <c r="D77" i="10"/>
  <c r="E73" i="15"/>
  <c r="C77" i="10"/>
  <c r="D73" i="15"/>
  <c r="G77" i="10"/>
  <c r="K73" i="15"/>
  <c r="D76" i="10"/>
  <c r="E72" i="15"/>
  <c r="C76" i="10"/>
  <c r="D72" i="15"/>
  <c r="G76" i="10"/>
  <c r="K72" i="15"/>
  <c r="L75" i="10"/>
  <c r="N75" i="10"/>
  <c r="D75" i="10"/>
  <c r="E71" i="15"/>
  <c r="C75" i="10"/>
  <c r="D71" i="15"/>
  <c r="G75" i="10"/>
  <c r="K71" i="15"/>
  <c r="L74" i="10"/>
  <c r="N74" i="10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L71" i="10"/>
  <c r="N71" i="10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L52" i="10"/>
  <c r="D52" i="10"/>
  <c r="E48" i="15"/>
  <c r="C52" i="10"/>
  <c r="D48" i="15"/>
  <c r="G52" i="10"/>
  <c r="K48" i="15"/>
  <c r="L51" i="10"/>
  <c r="N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L48" i="10"/>
  <c r="N48" i="10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L40" i="10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N52" i="10" s="1"/>
  <c r="AM939" i="1"/>
  <c r="L69" i="10" s="1"/>
  <c r="AM972" i="1"/>
  <c r="N36" i="10" s="1"/>
  <c r="AM968" i="1"/>
  <c r="N40" i="10" s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L78" i="10" s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L80" i="10" s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N44" i="10" s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114" i="10" l="1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<sst xmlns="http://schemas.openxmlformats.org/spreadsheetml/2006/main" count="5096" uniqueCount="1303">
  <si>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</si>
  <si>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</si>
  <si>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</si>
  <si>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</si>
  <si>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</si>
  <si>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</si>
  <si>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</si>
  <si>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</si>
  <si>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</si>
  <si>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</si>
  <si>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</si>
  <si>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</si>
  <si>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</si>
  <si>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</si>
  <si>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</si>
  <si>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</si>
  <si>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</si>
  <si>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</si>
  <si>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</si>
  <si>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</si>
  <si>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</si>
  <si>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</si>
  <si>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</si>
  <si>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</si>
  <si>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</si>
  <si>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</si>
  <si>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</si>
  <si>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</si>
  <si>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</si>
  <si>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</si>
  <si>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</si>
  <si>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</si>
  <si>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</si>
  <si>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</si>
  <si>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</si>
  <si>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</si>
  <si>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</si>
  <si>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</si>
  <si>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</si>
  <si>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</si>
  <si>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</si>
  <si>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</si>
  <si>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</si>
  <si>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</si>
  <si>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</si>
  <si>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</si>
  <si>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</si>
  <si>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</si>
  <si>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</si>
  <si>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</si>
  <si>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</si>
  <si>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</si>
  <si>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</si>
  <si>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</si>
  <si>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</si>
  <si>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</si>
  <si>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</si>
  <si>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</si>
  <si>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</si>
  <si>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</si>
  <si>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</si>
  <si>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</si>
  <si>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</si>
  <si>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</si>
  <si>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</si>
  <si>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</si>
  <si>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</si>
  <si>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</si>
  <si>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</si>
  <si>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</si>
  <si>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</si>
  <si>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</si>
  <si>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</si>
  <si>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</si>
  <si>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</si>
  <si>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</si>
  <si>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</si>
  <si>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</si>
  <si>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</si>
  <si>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</si>
  <si>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</si>
  <si>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</si>
  <si>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</si>
  <si>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</si>
  <si>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</si>
  <si>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</si>
  <si>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</si>
  <si>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</si>
  <si>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</si>
  <si>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</si>
  <si>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</si>
  <si>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</si>
  <si>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</si>
  <si>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</si>
  <si>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</si>
  <si>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</si>
  <si>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</si>
  <si>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</si>
  <si>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</si>
  <si>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</si>
  <si>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</si>
  <si>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</si>
  <si>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</si>
  <si>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</si>
  <si>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</si>
  <si>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</si>
  <si>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</si>
  <si>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</si>
  <si>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</si>
  <si>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</si>
  <si>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</si>
  <si>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</si>
  <si>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</si>
  <si>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</si>
  <si>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</si>
  <si>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</si>
  <si>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</si>
  <si>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</si>
  <si>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</si>
  <si>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</si>
  <si>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</si>
  <si>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</si>
  <si>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</si>
  <si>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</si>
  <si>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</si>
  <si>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</si>
  <si>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</si>
  <si>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</si>
  <si>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</si>
  <si>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</si>
  <si>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</si>
  <si>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</si>
  <si>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</si>
  <si>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</si>
  <si>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</si>
  <si>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</si>
  <si>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</si>
  <si>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</si>
  <si>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</si>
  <si>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</si>
  <si>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</si>
  <si>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</si>
  <si>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</si>
  <si>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</si>
  <si>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</si>
  <si>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</si>
  <si>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</si>
  <si>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</si>
  <si>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</si>
  <si>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</si>
  <si>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</si>
  <si>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</si>
  <si>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</si>
  <si>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</si>
  <si>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</si>
  <si>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</si>
  <si>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</si>
  <si>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</si>
  <si>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</si>
  <si>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</si>
  <si>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</si>
  <si>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</si>
  <si>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</si>
  <si>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</si>
  <si>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</si>
  <si>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</si>
  <si>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</si>
  <si>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</si>
  <si>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</si>
  <si>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</si>
  <si>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</si>
  <si>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</si>
  <si>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</si>
  <si>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</si>
  <si>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</si>
  <si>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</si>
  <si>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</si>
  <si>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</si>
  <si>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</si>
  <si>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</si>
  <si>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</si>
  <si>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</si>
  <si>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</si>
  <si>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</si>
  <si>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</si>
  <si>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</si>
  <si>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</si>
  <si>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</si>
  <si>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</si>
  <si>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</si>
  <si>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</si>
  <si>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</si>
  <si>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</si>
  <si>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</si>
  <si>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</si>
  <si>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</si>
  <si>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</si>
  <si>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</si>
  <si>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</si>
  <si>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</si>
  <si>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</si>
  <si>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</si>
  <si>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</si>
  <si>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</si>
  <si>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</si>
  <si>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</si>
  <si>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</si>
  <si>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</si>
  <si>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</si>
  <si>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</si>
  <si>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</si>
  <si>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</si>
  <si>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</si>
  <si>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</si>
  <si>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</si>
  <si>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</si>
  <si>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</si>
  <si>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</si>
  <si>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</si>
  <si>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</si>
  <si>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</si>
  <si>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</si>
  <si>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</si>
  <si>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</si>
  <si>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</si>
  <si>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</si>
  <si>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</si>
  <si>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</si>
  <si>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</si>
  <si>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</si>
  <si>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</si>
  <si>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</si>
  <si>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</si>
  <si>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</si>
  <si>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</si>
  <si>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</si>
  <si>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</si>
  <si>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</si>
  <si>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</si>
  <si>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</si>
  <si>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</si>
  <si>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</si>
  <si>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</si>
  <si>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</si>
  <si>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</si>
  <si>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</si>
  <si>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</si>
  <si>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</si>
  <si>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</si>
  <si>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</si>
  <si>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</si>
  <si>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</si>
  <si>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</si>
  <si>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</si>
  <si>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</si>
  <si>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</si>
  <si>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</si>
  <si>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</si>
  <si>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</si>
  <si>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</si>
  <si>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</si>
  <si>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</si>
  <si>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</si>
  <si>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</si>
  <si>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</si>
  <si>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</si>
  <si>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</si>
  <si>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</si>
  <si>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</si>
  <si>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</si>
  <si>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</si>
  <si>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</si>
  <si>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</si>
  <si>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</si>
  <si>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</si>
  <si>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</si>
  <si>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</si>
  <si>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</si>
  <si>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</si>
  <si>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</si>
  <si>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</si>
  <si>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</si>
  <si>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</si>
  <si>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</si>
  <si>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</si>
  <si>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</si>
  <si>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</si>
  <si>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</si>
  <si>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</si>
  <si>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</si>
  <si>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</si>
  <si>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</si>
  <si>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</si>
  <si>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</si>
  <si>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</si>
  <si>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</si>
  <si>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</si>
  <si>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</si>
  <si>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</si>
  <si>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</si>
  <si>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</si>
  <si>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</si>
  <si>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</si>
  <si>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</si>
  <si>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</si>
  <si>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</si>
  <si>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</si>
  <si>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</si>
  <si>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</si>
  <si>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</si>
  <si>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</si>
  <si>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</si>
  <si>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</si>
  <si>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</si>
  <si>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</si>
  <si>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</si>
  <si>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</si>
  <si>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</si>
  <si>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</si>
  <si>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</si>
  <si>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</si>
  <si>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</si>
  <si>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</si>
  <si>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</si>
  <si>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</si>
  <si>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</si>
  <si>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</si>
  <si>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</si>
  <si>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</si>
  <si>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</si>
  <si>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</si>
  <si>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</si>
  <si>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</si>
  <si>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</si>
  <si>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</si>
  <si>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</si>
  <si>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</si>
  <si>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</si>
  <si>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</si>
  <si>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</si>
  <si>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</si>
  <si>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</si>
  <si>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</si>
  <si>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</si>
  <si>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</si>
  <si>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</si>
  <si>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</si>
  <si>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</si>
  <si>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</si>
  <si>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</si>
  <si>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</si>
  <si>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</si>
  <si>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</si>
  <si>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</si>
  <si>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</si>
  <si>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</si>
  <si>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</si>
  <si>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</si>
  <si>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</si>
  <si>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</si>
  <si>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</si>
  <si>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</si>
  <si>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</si>
  <si>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</si>
  <si>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</si>
  <si>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</si>
  <si>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</si>
  <si>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</si>
  <si>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</si>
  <si>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</si>
  <si>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</si>
  <si>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</si>
  <si>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</si>
  <si>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</si>
  <si>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</si>
  <si>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</si>
  <si>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</si>
  <si>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</si>
  <si>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</si>
  <si>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</si>
  <si>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</si>
  <si>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</si>
  <si>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</si>
  <si>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</si>
  <si>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</si>
  <si>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</si>
  <si>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</si>
  <si>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</si>
  <si>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</si>
  <si>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</si>
  <si>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</si>
  <si>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</si>
  <si>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</si>
  <si>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</si>
  <si>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</si>
  <si>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</si>
  <si>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</si>
  <si>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</si>
  <si>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</si>
  <si>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</si>
  <si>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</si>
  <si>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</si>
  <si>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</si>
  <si>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</si>
  <si>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</si>
  <si>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</si>
  <si>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</si>
  <si>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</si>
  <si>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</si>
  <si>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</si>
  <si>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</si>
  <si>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</si>
  <si>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</si>
  <si>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</si>
  <si>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</si>
  <si>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</si>
  <si>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</si>
  <si>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</si>
  <si>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</si>
  <si>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</si>
  <si>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</si>
  <si>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</si>
  <si>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</si>
  <si>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</si>
  <si>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</si>
  <si>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</si>
  <si>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</si>
  <si>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</si>
  <si>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</si>
  <si>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</si>
  <si>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</si>
  <si>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</si>
  <si>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</si>
  <si>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</si>
  <si>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</si>
  <si>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</si>
  <si>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</si>
  <si>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</si>
  <si>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</si>
  <si>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</si>
  <si>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</si>
  <si>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</si>
  <si>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</si>
  <si>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</si>
  <si>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</si>
  <si>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</si>
  <si>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</si>
  <si>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</si>
  <si>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</si>
  <si>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</si>
  <si>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</si>
  <si>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</si>
  <si>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</si>
  <si>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</si>
  <si>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</si>
  <si>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</si>
  <si>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</si>
  <si>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</si>
  <si>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</si>
  <si>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</si>
  <si>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</si>
  <si>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</si>
  <si>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</si>
  <si>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</si>
  <si>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</si>
  <si>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</si>
  <si>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</si>
  <si>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</si>
  <si>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</si>
  <si>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</si>
  <si>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</si>
  <si>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</si>
  <si>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</si>
  <si>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</si>
  <si>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</si>
  <si>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</si>
  <si>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</si>
  <si>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</si>
  <si>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</si>
  <si>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</si>
  <si>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</si>
  <si>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</si>
  <si>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</si>
  <si>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</si>
  <si>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</si>
  <si>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</si>
  <si>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</si>
  <si>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</si>
  <si>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</si>
  <si>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</si>
  <si>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</si>
  <si>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</si>
  <si>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</si>
  <si>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</si>
  <si>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</si>
  <si>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</si>
  <si>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</si>
  <si>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</si>
  <si>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</si>
  <si>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</si>
  <si>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</si>
  <si>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</si>
  <si>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</si>
  <si>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</si>
  <si>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</si>
  <si>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</si>
  <si>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</si>
  <si>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</si>
  <si>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</si>
  <si>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</si>
  <si>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</si>
  <si>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</si>
  <si>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</si>
  <si>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</si>
  <si>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</si>
  <si>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</si>
  <si>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</si>
  <si>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</si>
  <si>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</si>
  <si>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</si>
  <si>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</si>
  <si>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</si>
  <si>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</si>
  <si>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</si>
  <si>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</si>
  <si>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</si>
  <si>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</si>
  <si>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</si>
  <si>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</si>
  <si>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</si>
  <si>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</si>
  <si>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</si>
  <si>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</si>
  <si>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</si>
  <si>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</si>
  <si>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</si>
  <si>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</si>
  <si>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</si>
  <si>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</si>
  <si>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</si>
  <si>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</si>
  <si>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</si>
  <si>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</si>
  <si>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</si>
  <si>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</si>
  <si>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</si>
  <si>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</si>
  <si>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</si>
  <si>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</si>
  <si>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</si>
  <si>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</si>
  <si>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</si>
  <si>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</si>
  <si>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</si>
  <si>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</si>
  <si>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</si>
  <si>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</si>
  <si>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</si>
  <si>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</si>
  <si>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</si>
  <si>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</si>
  <si>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</si>
  <si>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</si>
  <si>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</si>
  <si>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</si>
  <si>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</si>
  <si>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</si>
  <si>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</si>
  <si>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</si>
  <si>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</si>
  <si>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</si>
  <si>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</si>
  <si>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</si>
  <si>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</si>
  <si>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</si>
  <si>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</si>
  <si>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</si>
  <si>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</si>
  <si>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</si>
  <si>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</si>
  <si>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</si>
  <si>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</si>
  <si>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</si>
  <si>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</si>
  <si>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</si>
  <si>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</si>
  <si>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</si>
  <si>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</si>
  <si>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</si>
  <si>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</si>
  <si>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</si>
  <si>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</si>
  <si>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</si>
  <si>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</si>
  <si>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</si>
  <si>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</si>
  <si>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</si>
  <si>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</si>
  <si>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</si>
  <si>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</si>
  <si>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</si>
  <si>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</si>
  <si>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</si>
  <si>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</si>
  <si>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</si>
  <si>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</si>
  <si>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</si>
  <si>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</si>
  <si>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</si>
  <si>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</si>
  <si>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</si>
  <si>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</si>
  <si>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</si>
  <si>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</si>
  <si>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</si>
  <si>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</si>
  <si>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</si>
  <si>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</si>
  <si>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</si>
  <si>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</si>
  <si>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</si>
  <si>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</si>
  <si>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</si>
  <si>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</si>
  <si>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</si>
  <si>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</si>
  <si>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</si>
  <si>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</si>
  <si>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</si>
  <si>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</si>
  <si>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</si>
  <si>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</si>
  <si>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</si>
  <si>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</si>
  <si>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</si>
  <si>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</si>
  <si>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</si>
  <si>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</si>
  <si>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</si>
  <si>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</si>
  <si>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</si>
  <si>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</si>
  <si>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</si>
  <si>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</si>
  <si>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</si>
  <si>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</si>
  <si>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</si>
  <si>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</si>
  <si>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</si>
  <si>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</si>
  <si>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</si>
  <si>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</si>
  <si>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</si>
  <si>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</si>
  <si>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</si>
  <si>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</si>
  <si>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</si>
  <si>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</si>
  <si>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</si>
  <si>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</si>
  <si>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</si>
  <si>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</si>
  <si>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</si>
  <si>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</si>
  <si>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</si>
  <si>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</si>
  <si>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</si>
  <si>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</si>
  <si>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</si>
  <si>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</si>
  <si>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</si>
  <si>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</si>
  <si>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</si>
  <si>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</si>
  <si>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</si>
  <si>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</si>
  <si>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</si>
  <si>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</si>
  <si>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</si>
  <si>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</si>
  <si>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</si>
  <si>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</si>
  <si>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</si>
  <si>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</si>
  <si>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</si>
  <si>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</si>
  <si>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</si>
  <si>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</si>
  <si>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</si>
  <si>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</si>
  <si>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</si>
  <si>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</si>
  <si>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</si>
  <si>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</si>
  <si>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</si>
  <si>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</si>
  <si>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</si>
  <si>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</si>
  <si>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</si>
  <si>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</si>
  <si>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</si>
  <si>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</si>
  <si>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</si>
  <si>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</si>
  <si>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</si>
  <si>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</si>
  <si>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</si>
  <si>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</si>
  <si>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</si>
  <si>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</si>
  <si>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</si>
  <si>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</si>
  <si>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</si>
  <si>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</si>
  <si>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</si>
  <si>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</si>
  <si>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</si>
  <si>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</si>
  <si>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</si>
  <si>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</si>
  <si>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</si>
  <si>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</si>
  <si>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</si>
  <si>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</si>
  <si>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</si>
  <si>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</si>
  <si>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</si>
  <si>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</si>
  <si>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</si>
  <si>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</si>
  <si>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</si>
  <si>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</si>
  <si>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</si>
  <si>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</si>
  <si>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</si>
  <si>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</si>
  <si>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</si>
  <si>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</si>
  <si>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</si>
  <si>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</si>
  <si>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</si>
  <si>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</si>
  <si>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</si>
  <si>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</si>
  <si>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</si>
  <si>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</si>
  <si>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</si>
  <si>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</si>
  <si>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</si>
  <si>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</si>
  <si>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</si>
  <si>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</si>
  <si>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</si>
  <si>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</si>
  <si>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</si>
  <si>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</si>
  <si>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</si>
  <si>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</si>
  <si>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</si>
  <si>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</si>
  <si>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</si>
  <si>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</si>
  <si>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</si>
  <si>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</si>
  <si>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</si>
  <si>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</si>
  <si>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</si>
  <si>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</si>
  <si>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</si>
  <si>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</si>
  <si>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</si>
  <si>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</si>
  <si>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</si>
  <si>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</si>
  <si>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</si>
  <si>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</si>
  <si>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</si>
  <si>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</si>
  <si>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</si>
  <si>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</si>
  <si>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</si>
  <si>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</si>
  <si>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</si>
  <si>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</si>
  <si>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</si>
  <si>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</si>
  <si>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</si>
  <si>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</si>
  <si>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</si>
  <si>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</si>
  <si>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</si>
  <si>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</si>
  <si>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</si>
  <si>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</si>
  <si>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</si>
  <si>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</si>
  <si>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</si>
  <si>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</si>
  <si>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</si>
  <si>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</si>
  <si>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</si>
  <si>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</si>
  <si>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</si>
  <si>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</si>
  <si>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</si>
  <si>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</si>
  <si>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</si>
  <si>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</si>
  <si>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</si>
  <si>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</si>
  <si>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</si>
  <si>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</si>
  <si>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</si>
  <si>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</si>
  <si>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</si>
  <si>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</si>
  <si>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</si>
  <si>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</si>
  <si>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</si>
  <si>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</si>
  <si>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</si>
  <si>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</si>
  <si>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</si>
  <si>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</si>
  <si>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</si>
  <si>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</si>
  <si>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</si>
  <si>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</si>
  <si>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</si>
  <si>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</si>
  <si>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</si>
  <si>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</si>
  <si>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</si>
  <si>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</si>
  <si>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</si>
  <si>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</si>
  <si>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</si>
  <si>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</si>
  <si>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</si>
  <si>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</si>
  <si>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</si>
  <si>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</si>
  <si>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</si>
  <si>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</si>
  <si>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</si>
  <si>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</si>
  <si>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</si>
  <si>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</si>
  <si>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</si>
  <si>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</si>
  <si>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</si>
  <si>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</si>
  <si>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</si>
  <si>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</si>
  <si>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</si>
  <si>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</si>
  <si>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</si>
  <si>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</si>
  <si>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</si>
  <si>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</si>
  <si>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</si>
  <si>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</si>
  <si>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</si>
  <si>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</si>
  <si>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</si>
  <si>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</si>
  <si>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</si>
  <si>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</si>
  <si>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</si>
  <si>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</si>
  <si>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</si>
  <si>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</si>
  <si>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</si>
  <si>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</si>
  <si>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</si>
  <si>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</si>
  <si>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</si>
  <si>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</si>
  <si>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</si>
  <si>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</si>
  <si>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</si>
  <si>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</si>
  <si>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</si>
  <si>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</si>
  <si>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</si>
  <si>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</si>
  <si>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</si>
  <si>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</si>
  <si>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</si>
  <si>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</si>
  <si>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</si>
  <si>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</si>
  <si>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</si>
  <si>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</si>
  <si>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</si>
  <si>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</si>
  <si>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</si>
  <si>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</si>
  <si>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</si>
  <si>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</si>
  <si>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</si>
  <si>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</si>
  <si>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</si>
  <si>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</si>
  <si>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</si>
  <si>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</si>
  <si>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</si>
  <si>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</si>
  <si>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</si>
  <si>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</si>
  <si>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</si>
  <si>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</si>
  <si>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</si>
  <si>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</si>
  <si>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</si>
  <si>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</si>
  <si>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</si>
  <si>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</si>
  <si>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</si>
  <si>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</si>
  <si>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</si>
  <si>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</si>
  <si>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</si>
  <si>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</si>
  <si>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</si>
  <si>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</si>
  <si>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</si>
  <si>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</si>
  <si>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</si>
  <si>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</si>
  <si>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</si>
  <si>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</si>
  <si>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</si>
  <si>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</si>
  <si>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</si>
  <si>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</si>
  <si>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</si>
  <si>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</si>
  <si>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</si>
  <si>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</si>
  <si>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</si>
  <si>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</si>
  <si>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</si>
  <si>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</si>
  <si>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</si>
  <si>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</si>
  <si>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</si>
  <si>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</si>
  <si>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</si>
  <si>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</si>
  <si>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</si>
  <si>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</si>
  <si>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</si>
  <si>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</si>
  <si>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</si>
  <si>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</si>
  <si>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</si>
  <si>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</si>
  <si>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</si>
  <si>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</si>
  <si>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</si>
  <si>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</si>
  <si>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</si>
  <si>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</si>
  <si>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</si>
  <si>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</si>
  <si>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</si>
  <si>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</si>
  <si>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</si>
  <si>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</si>
  <si>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</si>
  <si>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</si>
  <si>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</si>
  <si>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</si>
  <si>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</si>
  <si>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</si>
  <si>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</si>
  <si>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</si>
  <si>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</si>
  <si>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</si>
  <si>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</si>
  <si>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</si>
  <si>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</si>
  <si>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</si>
  <si>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</si>
  <si>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</si>
  <si>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</si>
  <si>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</si>
  <si>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</si>
  <si>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</si>
  <si>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</si>
  <si>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</si>
  <si>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</si>
  <si>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</si>
  <si>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</si>
  <si>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</si>
  <si>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</si>
  <si>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</si>
  <si>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</si>
  <si>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</si>
  <si>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</si>
  <si>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</si>
  <si>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</si>
  <si>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</si>
  <si>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</si>
  <si>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</si>
  <si>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</si>
  <si>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</si>
  <si>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</si>
  <si>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</si>
  <si>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</si>
  <si>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</si>
  <si>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</si>
  <si>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</si>
  <si>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</si>
  <si>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</si>
  <si>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</si>
  <si>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</si>
  <si>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</si>
  <si>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</si>
  <si>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</si>
  <si>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</si>
  <si>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</si>
  <si>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</si>
  <si>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</si>
  <si>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</si>
  <si>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</si>
  <si>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</si>
  <si>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</si>
  <si>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</si>
  <si>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</si>
  <si>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</si>
  <si>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</si>
  <si>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</si>
  <si>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</si>
  <si>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</si>
  <si>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</si>
  <si>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</si>
  <si>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</si>
  <si>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</si>
  <si>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</si>
  <si>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</si>
  <si>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</si>
  <si>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</si>
  <si>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</si>
  <si>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</si>
  <si>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</si>
  <si>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</si>
  <si>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</si>
  <si>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</si>
  <si>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</si>
  <si>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</si>
  <si>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</si>
  <si>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</si>
  <si>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</si>
  <si>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</si>
  <si>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</si>
  <si>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</si>
  <si>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</si>
  <si>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</si>
  <si>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</si>
  <si>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</si>
  <si>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</si>
  <si>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</si>
  <si>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</si>
  <si>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</si>
  <si>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</si>
  <si>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</si>
  <si>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</si>
  <si>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</si>
  <si>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</si>
  <si>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</si>
  <si>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</si>
  <si>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</si>
  <si>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</si>
  <si>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</si>
  <si>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</si>
  <si>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</si>
  <si>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</si>
  <si>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</si>
  <si>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</si>
  <si>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</si>
  <si>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</si>
  <si>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</si>
  <si>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</si>
  <si>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</si>
  <si>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</si>
  <si>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</si>
  <si>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</si>
  <si>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</si>
  <si>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</si>
  <si>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</si>
  <si>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</si>
  <si>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</si>
  <si>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</si>
  <si>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</si>
  <si>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</si>
  <si>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</si>
  <si>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</si>
  <si>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</si>
  <si>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</si>
  <si>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</si>
  <si>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</si>
  <si>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</si>
  <si>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</si>
  <si>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</si>
  <si>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</si>
  <si>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</si>
  <si>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</si>
  <si>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</si>
  <si>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</si>
  <si>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</si>
  <si>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</si>
  <si>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</si>
  <si>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</si>
  <si>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</si>
  <si>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</si>
  <si>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</si>
  <si>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</si>
  <si>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</si>
  <si>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</si>
  <si>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</si>
  <si>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</si>
  <si>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</si>
  <si>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</si>
  <si>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</si>
  <si>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</si>
  <si>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</si>
  <si>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</si>
  <si>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</si>
  <si>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</si>
  <si>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</si>
  <si>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</si>
  <si>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</si>
  <si>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</si>
  <si>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</si>
  <si>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</si>
  <si>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</si>
  <si>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</si>
  <si>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</si>
  <si>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</si>
  <si>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</si>
  <si>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</si>
  <si>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</si>
  <si>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</si>
  <si>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</si>
  <si>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</si>
  <si>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</si>
  <si>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</si>
  <si>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</si>
  <si>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</si>
  <si>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</si>
  <si>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</si>
  <si>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</si>
  <si>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</si>
  <si>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</si>
  <si>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</si>
  <si>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</si>
  <si>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</si>
  <si>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</si>
  <si>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</si>
  <si>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</si>
  <si>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</si>
  <si>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</si>
  <si>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</si>
  <si>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</si>
  <si>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</si>
  <si>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</si>
  <si>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</si>
  <si>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</si>
  <si>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</si>
  <si>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</si>
  <si>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</si>
  <si>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</si>
  <si>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</si>
  <si>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</si>
  <si>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</si>
  <si>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</si>
  <si>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</si>
  <si>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</si>
  <si>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</si>
  <si>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</si>
  <si>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</si>
  <si>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</si>
  <si>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</si>
  <si>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</si>
  <si>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</si>
  <si>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</si>
  <si>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</si>
  <si>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</si>
  <si>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</si>
  <si>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</si>
  <si>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</si>
  <si>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</si>
  <si>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</si>
  <si>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</si>
  <si>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</si>
  <si>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</si>
  <si>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</si>
  <si>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</si>
  <si>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</si>
  <si>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</si>
  <si>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</si>
  <si>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</si>
  <si>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</si>
  <si>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</si>
  <si>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</si>
  <si>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</si>
  <si>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</si>
  <si>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</si>
  <si>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</si>
  <si>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</si>
  <si>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</si>
  <si>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</si>
  <si>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</si>
  <si>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</si>
  <si>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</si>
  <si>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</si>
  <si>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</si>
  <si>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</si>
  <si>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</si>
  <si>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</si>
  <si>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</si>
  <si>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</si>
  <si>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</si>
  <si>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</si>
  <si>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</si>
  <si>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</si>
  <si>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José Nilton</t>
  </si>
  <si>
    <t>R7D</t>
  </si>
  <si>
    <t>Descarga de dormentes</t>
  </si>
  <si>
    <t>ZPT105-1</t>
  </si>
  <si>
    <t>ZKW102-1</t>
  </si>
  <si>
    <t>ZPT-ZKW</t>
  </si>
  <si>
    <t>ZPTZKW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</si>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</sst>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4" dateTimeGrouping="day"/>
      </filters>
    </filterColumn>
  </autoFilter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M4" activePane="bottomRight" state="frozen"/>
      <selection pane="bottomRight" activeCell="D11" sqref="D1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88" t="s">
        <v>920</v>
      </c>
      <c r="C1" s="189"/>
      <c r="D1" s="189"/>
      <c r="E1" s="3"/>
      <c r="F1" s="188" t="s">
        <v>921</v>
      </c>
      <c r="G1" s="189"/>
      <c r="H1" s="190"/>
      <c r="I1" s="189"/>
      <c r="J1" s="189"/>
      <c r="K1" s="189"/>
      <c r="L1" s="189"/>
      <c r="M1" s="189"/>
      <c r="N1" s="189"/>
      <c r="O1" s="189"/>
      <c r="P1" s="189"/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91"/>
      <c r="AH1" s="5"/>
      <c r="AI1" s="198" t="s">
        <v>922</v>
      </c>
      <c r="AJ1" s="199"/>
      <c r="AK1" s="199"/>
      <c r="AL1" s="199"/>
      <c r="AM1" s="200"/>
      <c r="AN1" s="201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202"/>
      <c r="BG1" s="5"/>
      <c r="BH1" s="203" t="s">
        <v>923</v>
      </c>
      <c r="BI1" s="204"/>
      <c r="BJ1" s="204"/>
      <c r="BK1" s="205"/>
      <c r="BL1" s="5"/>
      <c r="BM1" s="195" t="s">
        <v>924</v>
      </c>
      <c r="BN1" s="196"/>
      <c r="BO1" s="196"/>
      <c r="BP1" s="196"/>
      <c r="BQ1" s="196"/>
      <c r="BR1" s="196"/>
      <c r="BS1" s="197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8" t="s">
        <v>925</v>
      </c>
      <c r="AJ2" s="199"/>
      <c r="AK2" s="199"/>
      <c r="AL2" s="199"/>
      <c r="AM2" s="200"/>
      <c r="AN2" s="201"/>
      <c r="AO2" s="199"/>
      <c r="AP2" s="199"/>
      <c r="AQ2" s="202"/>
      <c r="AR2" s="6"/>
      <c r="AS2" s="198" t="s">
        <v>928</v>
      </c>
      <c r="AT2" s="199"/>
      <c r="AU2" s="199"/>
      <c r="AV2" s="199"/>
      <c r="AW2" s="199"/>
      <c r="AX2" s="199"/>
      <c r="AY2" s="202"/>
      <c r="AZ2" s="6"/>
      <c r="BA2" s="192" t="s">
        <v>929</v>
      </c>
      <c r="BB2" s="194"/>
      <c r="BC2" s="198" t="s">
        <v>926</v>
      </c>
      <c r="BD2" s="199"/>
      <c r="BE2" s="199"/>
      <c r="BF2" s="202"/>
      <c r="BG2" s="5"/>
      <c r="BH2" s="206"/>
      <c r="BI2" s="207"/>
      <c r="BJ2" s="207"/>
      <c r="BK2" s="208"/>
      <c r="BL2" s="5"/>
      <c r="BM2" s="209"/>
      <c r="BN2" s="210"/>
      <c r="BO2" s="210"/>
      <c r="BP2" s="210"/>
      <c r="BQ2" s="210"/>
      <c r="BR2" s="210"/>
      <c r="BS2" s="211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2" t="s">
        <v>930</v>
      </c>
      <c r="AJ3" s="194"/>
      <c r="AK3" s="192" t="s">
        <v>931</v>
      </c>
      <c r="AL3" s="193"/>
      <c r="AM3" s="216"/>
      <c r="AN3" s="217"/>
      <c r="AO3" s="193"/>
      <c r="AP3" s="193"/>
      <c r="AQ3" s="194"/>
      <c r="AR3" s="63"/>
      <c r="AS3" s="214" t="s">
        <v>937</v>
      </c>
      <c r="AT3" s="215"/>
      <c r="AU3" s="214" t="s">
        <v>938</v>
      </c>
      <c r="AV3" s="215"/>
      <c r="AW3" s="214" t="s">
        <v>939</v>
      </c>
      <c r="AX3" s="215"/>
      <c r="AY3" s="63" t="s">
        <v>940</v>
      </c>
      <c r="AZ3" s="63"/>
      <c r="BA3" s="212"/>
      <c r="BB3" s="213"/>
      <c r="BC3" s="192" t="s">
        <v>933</v>
      </c>
      <c r="BD3" s="193"/>
      <c r="BE3" s="193"/>
      <c r="BF3" s="194"/>
      <c r="BG3" s="62"/>
      <c r="BH3" s="206"/>
      <c r="BI3" s="207"/>
      <c r="BJ3" s="207"/>
      <c r="BK3" s="208"/>
      <c r="BL3" s="62"/>
      <c r="BM3" s="195" t="s">
        <v>941</v>
      </c>
      <c r="BN3" s="196"/>
      <c r="BO3" s="196"/>
      <c r="BP3" s="197"/>
      <c r="BQ3" s="195" t="s">
        <v>707</v>
      </c>
      <c r="BR3" s="196"/>
      <c r="BS3" s="197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/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Produção</v>
      </c>
      <c r="BR116" s="19">
        <f>IF(OR(B116="",F116=""),"*",AY116/P116)</f>
        <v>1.0000000000000009</v>
      </c>
      <c r="BS116" s="19">
        <f>IF(OR(B116="",F116=""),"*",BA116/Q116)</f>
        <v>0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/>
      <c r="AS146" s="108"/>
      <c r="AT146" s="108"/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0</v>
      </c>
      <c r="AZ146" s="153"/>
      <c r="BA146" s="109"/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8" t="str">
        <f t="shared" si="3"/>
        <v/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/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/>
      <c r="AS149" s="108"/>
      <c r="AT149" s="108"/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0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 e Intervalo</v>
      </c>
      <c r="BR149" s="19">
        <f>IF(OR(B149="",F149=""),"*",AY149/P149)</f>
        <v>0</v>
      </c>
      <c r="BS149" s="19">
        <f>IF(OR(B149="",F149=""),"*",BA149/Q149)</f>
        <v>0</v>
      </c>
      <c r="BT149" s="8" t="str">
        <f t="shared" si="3"/>
        <v/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/>
      <c r="AS150" s="108"/>
      <c r="AT150" s="108"/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0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8" t="str">
        <f t="shared" si="3"/>
        <v/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/>
      <c r="AS152" s="108"/>
      <c r="AT152" s="108"/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0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8" t="str">
        <f t="shared" si="3"/>
        <v/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/>
      <c r="AS153" s="108"/>
      <c r="AT153" s="108"/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0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8" t="str">
        <f t="shared" si="3"/>
        <v/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1228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/>
      <c r="AS154" s="108"/>
      <c r="AT154" s="108"/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0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</v>
      </c>
      <c r="BS154" s="19">
        <f>IF(OR(B154="",F154=""),"*",BA154/Q154)</f>
        <v>0</v>
      </c>
      <c r="BT154" s="8" t="str">
        <f t="shared" si="3"/>
        <v/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/>
      <c r="AS155" s="108"/>
      <c r="AT155" s="108"/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0</v>
      </c>
      <c r="AZ155" s="153"/>
      <c r="BA155" s="109"/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Produção e Intervalo</v>
      </c>
      <c r="BR155" s="19">
        <f>IF(OR(B155="",F155=""),"*",AY155/P155)</f>
        <v>0</v>
      </c>
      <c r="BS155" s="19">
        <f>IF(OR(B155="",F155=""),"*",BA155/Q155)</f>
        <v>0</v>
      </c>
      <c r="BT155" s="8" t="str">
        <f t="shared" si="3"/>
        <v/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1229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/>
      <c r="AS156" s="108"/>
      <c r="AT156" s="108"/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0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8" t="str">
        <f t="shared" si="3"/>
        <v/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/>
      <c r="AS157" s="108"/>
      <c r="AT157" s="108"/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0</v>
      </c>
      <c r="AZ157" s="153"/>
      <c r="BA157" s="109"/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Produção e Intervalo</v>
      </c>
      <c r="BR157" s="19">
        <f>IF(OR(B157="",F157=""),"*",AY157/P157)</f>
        <v>0</v>
      </c>
      <c r="BS157" s="19">
        <f>IF(OR(B157="",F157=""),"*",BA157/Q157)</f>
        <v>0</v>
      </c>
      <c r="BT157" s="8" t="str">
        <f t="shared" si="3"/>
        <v/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1230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/>
      <c r="AS158" s="108"/>
      <c r="AT158" s="108"/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0</v>
      </c>
      <c r="AZ158" s="153"/>
      <c r="BA158" s="109"/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8" t="str">
        <f t="shared" si="3"/>
        <v/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/>
      <c r="AS159" s="108"/>
      <c r="AT159" s="108"/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0</v>
      </c>
      <c r="AZ159" s="153"/>
      <c r="BA159" s="109"/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Produção e Intervalo</v>
      </c>
      <c r="BR159" s="19">
        <f>IF(OR(B159="",F159=""),"*",AY159/P159)</f>
        <v>0</v>
      </c>
      <c r="BS159" s="19">
        <f>IF(OR(B159="",F159=""),"*",BA159/Q159)</f>
        <v>0</v>
      </c>
      <c r="BT159" s="8" t="str">
        <f t="shared" si="3"/>
        <v/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/>
      <c r="AS160" s="108"/>
      <c r="AT160" s="108"/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0</v>
      </c>
      <c r="AZ160" s="153"/>
      <c r="BA160" s="109"/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Produção e Intervalo</v>
      </c>
      <c r="BR160" s="19">
        <f>IF(OR(B160="",F160=""),"*",AY160/P160)</f>
        <v>0</v>
      </c>
      <c r="BS160" s="19">
        <f>IF(OR(B160="",F160=""),"*",BA160/Q160)</f>
        <v>0</v>
      </c>
      <c r="BT160" s="8" t="str">
        <f t="shared" si="3"/>
        <v/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/>
      <c r="AS161" s="108"/>
      <c r="AT161" s="108"/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/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/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/>
      <c r="AS162" s="108"/>
      <c r="AT162" s="108"/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/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/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/>
      <c r="AS163" s="108"/>
      <c r="AT163" s="108"/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/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/>
      <c r="AS165" s="108"/>
      <c r="AT165" s="108"/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/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/>
      <c r="AS166" s="108"/>
      <c r="AT166" s="108"/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/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/>
      <c r="AS167" s="108"/>
      <c r="AT167" s="108"/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/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/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/>
      <c r="AS168" s="108"/>
      <c r="AT168" s="108"/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/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/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740</v>
      </c>
      <c r="G170" s="142" t="str">
        <f>IF(D170="","*",VLOOKUP(F170,BS_ATIVIDADE[],3,FALSE))</f>
        <v>SOLDA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PDM - SOLDA</v>
      </c>
      <c r="AJ170" s="9" t="str">
        <f>IF(BS_CONTROLE[[#This Row],[Atividade]]=0, "-", BS_CONTROLE[[#This Row],[Atividade]])</f>
        <v>PDM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/>
      <c r="AS170" s="108"/>
      <c r="AT170" s="108"/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0</v>
      </c>
      <c r="AZ170" s="153"/>
      <c r="BA170" s="109"/>
      <c r="BB170" s="10" t="str">
        <f>IFERROR(_xlfn.XLOOKUP(AI170, BS_ATIVIDADE[ATIVIDADE],BS_ATIVIDADE[UNIDADE] ), "*")</f>
        <v>Nº DE SOLDA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8" t="str">
        <f t="shared" si="3"/>
        <v/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/>
      <c r="AS172" s="108"/>
      <c r="AT172" s="108"/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0</v>
      </c>
      <c r="AZ172" s="153"/>
      <c r="BA172" s="109"/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Produção e Intervalo</v>
      </c>
      <c r="BR172" s="19">
        <f>IF(OR(B172="",F172=""),"*",AY172/P172)</f>
        <v>0</v>
      </c>
      <c r="BS172" s="19">
        <f>IF(OR(B172="",F172=""),"*",BA172/Q172)</f>
        <v>0</v>
      </c>
      <c r="BT172" s="8" t="str">
        <f t="shared" si="3"/>
        <v/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/>
      <c r="AS173" s="108"/>
      <c r="AT173" s="108"/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0</v>
      </c>
      <c r="AZ173" s="153"/>
      <c r="BA173" s="109"/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Produção e Intervalo</v>
      </c>
      <c r="BR173" s="19">
        <f>IF(OR(B173="",F173=""),"*",AY173/P173)</f>
        <v>0</v>
      </c>
      <c r="BS173" s="19">
        <f>IF(OR(B173="",F173=""),"*",BA173/Q173)</f>
        <v>0</v>
      </c>
      <c r="BT173" s="8" t="str">
        <f t="shared" si="3"/>
        <v/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/>
      <c r="AS175" s="108"/>
      <c r="AT175" s="108"/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/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/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/>
      <c r="AS176" s="108"/>
      <c r="AT176" s="108"/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/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1231</v>
      </c>
      <c r="I177" s="106" t="s">
        <v>1232</v>
      </c>
      <c r="J177" s="105">
        <v>54</v>
      </c>
      <c r="K177" s="105">
        <v>106</v>
      </c>
      <c r="L177" s="105" t="s">
        <v>558</v>
      </c>
      <c r="M177" s="127" t="s">
        <v>1233</v>
      </c>
      <c r="N177" s="127" t="s">
        <v>1234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1229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/>
      <c r="AS177" s="108"/>
      <c r="AT177" s="108"/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0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8" t="str">
        <f t="shared" si="3"/>
        <v/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/>
      <c r="AS178" s="108"/>
      <c r="AT178" s="108"/>
      <c r="AU178" s="136"/>
      <c r="AV178" s="136"/>
      <c r="AW178" s="14"/>
      <c r="AX178" s="14"/>
      <c r="AY178" s="164">
        <f>IF(D178="","*",IFERROR(IF(ISODD(COUNT(AS178:AX178)),"ERRO",SUM((AT178-AS178),(AV178-AU178),(AX178-AW178))),"ERRO"))</f>
        <v>0</v>
      </c>
      <c r="AZ178" s="153"/>
      <c r="BA178" s="109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8" t="str">
        <f t="shared" si="3"/>
        <v/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 hidden="1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 hidden="1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 hidden="1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 hidden="1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 hidden="1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 hidden="1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 hidden="1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 hidden="1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 hidden="1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 hidden="1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 hidden="1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 hidden="1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 hidden="1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 hidden="1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idden="1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 hidden="1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 hidden="1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 hidden="1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 hidden="1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 hidden="1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idden="1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 hidden="1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 hidden="1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idden="1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 hidden="1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 hidden="1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idden="1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 hidden="1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 hidden="1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 hidden="1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1235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1236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1236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179:Z1001 Y98:Z172 Z174:Z178 Y173:Y178">
    <cfRule type="cellIs" dxfId="204" priority="54002" operator="equal">
      <formula>"OPORTUNIDADE"</formula>
    </cfRule>
  </conditionalFormatting>
  <conditionalFormatting sqref="Y40:Z43 Y45:Z47 Y53:Z67 Y69:Z74 Y76:Z76 Y79:Z80 Y83:Z90 Y92:Z92 Y94:Z94 Y179:Z1001 Y98:Z172 Z174:Z178 Y173:Y178">
    <cfRule type="cellIs" dxfId="203" priority="11588" operator="equal">
      <formula>"NÃO"</formula>
    </cfRule>
    <cfRule type="cellIs" dxfId="202" priority="11589" operator="equal">
      <formula>"SIM"</formula>
    </cfRule>
  </conditionalFormatting>
  <conditionalFormatting sqref="AZ6:AZ1001">
    <cfRule type="expression" dxfId="201" priority="54044">
      <formula>#REF!=1</formula>
    </cfRule>
  </conditionalFormatting>
  <conditionalFormatting sqref="BE6:BE1001 AY6:AY1001 U6:U1001">
    <cfRule type="cellIs" dxfId="200" priority="54028" operator="equal">
      <formula>"ERRO"</formula>
    </cfRule>
  </conditionalFormatting>
  <conditionalFormatting sqref="BQ6:BQ1001">
    <cfRule type="cellIs" dxfId="199" priority="54023" operator="equal">
      <formula>"Produção e Intervalo"</formula>
    </cfRule>
    <cfRule type="cellIs" dxfId="198" priority="54024" operator="equal">
      <formula>"Aderente"</formula>
    </cfRule>
    <cfRule type="cellIs" dxfId="197" priority="54025" operator="equal">
      <formula>"Intervalo"</formula>
    </cfRule>
    <cfRule type="cellIs" dxfId="196" priority="54026" operator="equal">
      <formula>"Produção"</formula>
    </cfRule>
    <cfRule type="cellIs" dxfId="195" priority="54027" operator="equal">
      <formula>"ERRO"</formula>
    </cfRule>
  </conditionalFormatting>
  <conditionalFormatting sqref="BR6:BS1001">
    <cfRule type="cellIs" dxfId="194" priority="54005" operator="equal">
      <formula>"*"</formula>
    </cfRule>
    <cfRule type="cellIs" dxfId="193" priority="54006" operator="greaterThanOrEqual">
      <formula>1</formula>
    </cfRule>
    <cfRule type="cellIs" dxfId="192" priority="54007" operator="lessThan">
      <formula>1</formula>
    </cfRule>
  </conditionalFormatting>
  <conditionalFormatting sqref="BK949 BK81 BK83:BK84 BK101 BK67 BK69 BK72:BK73 BJ9:BJ1001">
    <cfRule type="iconSet" priority="6079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948 BK125 BK127 BK137 BK118:BK119">
    <cfRule type="iconSet" priority="6079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131" operator="equal">
      <formula>"OPORTUNIDADE"</formula>
    </cfRule>
  </conditionalFormatting>
  <conditionalFormatting sqref="Y6:Z39">
    <cfRule type="cellIs" dxfId="190" priority="129" operator="equal">
      <formula>"NÃO"</formula>
    </cfRule>
    <cfRule type="cellIs" dxfId="189" priority="130" operator="equal">
      <formula>"SIM"</formula>
    </cfRule>
  </conditionalFormatting>
  <conditionalFormatting sqref="BH6:BH8">
    <cfRule type="iconSet" priority="127">
      <iconSet showValue="0">
        <cfvo type="percent" val="0"/>
        <cfvo type="num" val="1"/>
        <cfvo type="num" val="1" gte="0"/>
      </iconSet>
    </cfRule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99" operator="equal">
      <formula>"OPORTUNIDADE"</formula>
    </cfRule>
  </conditionalFormatting>
  <conditionalFormatting sqref="Y44:Z44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Y48:Z52">
    <cfRule type="cellIs" dxfId="185" priority="96" operator="equal">
      <formula>"OPORTUNIDADE"</formula>
    </cfRule>
  </conditionalFormatting>
  <conditionalFormatting sqref="Y48:Z52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68:Z68">
    <cfRule type="cellIs" dxfId="182" priority="90" operator="equal">
      <formula>"OPORTUNIDADE"</formula>
    </cfRule>
  </conditionalFormatting>
  <conditionalFormatting sqref="Y68:Z68">
    <cfRule type="cellIs" dxfId="181" priority="88" operator="equal">
      <formula>"NÃO"</formula>
    </cfRule>
    <cfRule type="cellIs" dxfId="180" priority="89" operator="equal">
      <formula>"SIM"</formula>
    </cfRule>
  </conditionalFormatting>
  <conditionalFormatting sqref="Y75:Z75">
    <cfRule type="cellIs" dxfId="179" priority="87" operator="equal">
      <formula>"OPORTUNIDADE"</formula>
    </cfRule>
  </conditionalFormatting>
  <conditionalFormatting sqref="Y75:Z75">
    <cfRule type="cellIs" dxfId="178" priority="85" operator="equal">
      <formula>"NÃO"</formula>
    </cfRule>
    <cfRule type="cellIs" dxfId="177" priority="86" operator="equal">
      <formula>"SIM"</formula>
    </cfRule>
  </conditionalFormatting>
  <conditionalFormatting sqref="Y77:Z78">
    <cfRule type="cellIs" dxfId="176" priority="84" operator="equal">
      <formula>"OPORTUNIDADE"</formula>
    </cfRule>
  </conditionalFormatting>
  <conditionalFormatting sqref="Y77:Z78">
    <cfRule type="cellIs" dxfId="175" priority="82" operator="equal">
      <formula>"NÃO"</formula>
    </cfRule>
    <cfRule type="cellIs" dxfId="174" priority="83" operator="equal">
      <formula>"SIM"</formula>
    </cfRule>
  </conditionalFormatting>
  <conditionalFormatting sqref="Y81:Z81">
    <cfRule type="cellIs" dxfId="173" priority="81" operator="equal">
      <formula>"OPORTUNIDADE"</formula>
    </cfRule>
  </conditionalFormatting>
  <conditionalFormatting sqref="Y81:Z81">
    <cfRule type="cellIs" dxfId="172" priority="79" operator="equal">
      <formula>"NÃO"</formula>
    </cfRule>
    <cfRule type="cellIs" dxfId="171" priority="80" operator="equal">
      <formula>"SIM"</formula>
    </cfRule>
  </conditionalFormatting>
  <conditionalFormatting sqref="Y82:Z82">
    <cfRule type="cellIs" dxfId="170" priority="78" operator="equal">
      <formula>"OPORTUNIDADE"</formula>
    </cfRule>
  </conditionalFormatting>
  <conditionalFormatting sqref="Y82:Z82">
    <cfRule type="cellIs" dxfId="169" priority="76" operator="equal">
      <formula>"NÃO"</formula>
    </cfRule>
    <cfRule type="cellIs" dxfId="168" priority="77" operator="equal">
      <formula>"SIM"</formula>
    </cfRule>
  </conditionalFormatting>
  <conditionalFormatting sqref="Y91:Z91">
    <cfRule type="cellIs" dxfId="167" priority="75" operator="equal">
      <formula>"OPORTUNIDADE"</formula>
    </cfRule>
  </conditionalFormatting>
  <conditionalFormatting sqref="Y91:Z91">
    <cfRule type="cellIs" dxfId="166" priority="73" operator="equal">
      <formula>"NÃO"</formula>
    </cfRule>
    <cfRule type="cellIs" dxfId="165" priority="74" operator="equal">
      <formula>"SIM"</formula>
    </cfRule>
  </conditionalFormatting>
  <conditionalFormatting sqref="Y93:Z93">
    <cfRule type="cellIs" dxfId="164" priority="72" operator="equal">
      <formula>"OPORTUNIDADE"</formula>
    </cfRule>
  </conditionalFormatting>
  <conditionalFormatting sqref="Y93:Z93">
    <cfRule type="cellIs" dxfId="163" priority="70" operator="equal">
      <formula>"NÃO"</formula>
    </cfRule>
    <cfRule type="cellIs" dxfId="162" priority="71" operator="equal">
      <formula>"SIM"</formula>
    </cfRule>
  </conditionalFormatting>
  <conditionalFormatting sqref="Y95:Z95">
    <cfRule type="cellIs" dxfId="161" priority="69" operator="equal">
      <formula>"OPORTUNIDADE"</formula>
    </cfRule>
  </conditionalFormatting>
  <conditionalFormatting sqref="Y95:Z95">
    <cfRule type="cellIs" dxfId="160" priority="67" operator="equal">
      <formula>"NÃO"</formula>
    </cfRule>
    <cfRule type="cellIs" dxfId="159" priority="68" operator="equal">
      <formula>"SIM"</formula>
    </cfRule>
  </conditionalFormatting>
  <conditionalFormatting sqref="Y96:Z97">
    <cfRule type="cellIs" dxfId="158" priority="66" operator="equal">
      <formula>"OPORTUNIDADE"</formula>
    </cfRule>
  </conditionalFormatting>
  <conditionalFormatting sqref="Y96:Z97">
    <cfRule type="cellIs" dxfId="157" priority="64" operator="equal">
      <formula>"NÃO"</formula>
    </cfRule>
    <cfRule type="cellIs" dxfId="156" priority="65" operator="equal">
      <formula>"SIM"</formula>
    </cfRule>
  </conditionalFormatting>
  <conditionalFormatting sqref="BK95:BK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895">
      <iconSet showValue="0">
        <cfvo type="percent" val="0"/>
        <cfvo type="num" val="1"/>
        <cfvo type="num" val="1" gte="0"/>
      </iconSet>
    </cfRule>
    <cfRule type="iconSet" priority="6089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89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001 BP116:BP119 BP127:BP133 BP138 BP135:BP136 BP122:BP123">
    <cfRule type="iconSet" priority="609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55" priority="9" operator="equal">
      <formula>"OPORTUNIDADE"</formula>
    </cfRule>
  </conditionalFormatting>
  <conditionalFormatting sqref="Z173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3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1237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1238</v>
      </c>
      <c r="C4" s="160" t="s">
        <v>1239</v>
      </c>
      <c r="D4" s="160" t="s">
        <v>1240</v>
      </c>
      <c r="E4" s="160" t="s">
        <v>1241</v>
      </c>
      <c r="F4" s="160" t="s">
        <v>4</v>
      </c>
      <c r="G4" s="160" t="s">
        <v>1242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1243</v>
      </c>
      <c r="C6" s="161">
        <v>407867</v>
      </c>
      <c r="D6" s="161" t="s">
        <v>1244</v>
      </c>
      <c r="E6" s="161" t="s">
        <v>789</v>
      </c>
      <c r="F6" s="161" t="s">
        <v>1245</v>
      </c>
      <c r="G6" s="162"/>
    </row>
    <row r="7" spans="2:7">
      <c r="B7" s="161" t="s">
        <v>1246</v>
      </c>
      <c r="C7" s="161">
        <v>293644</v>
      </c>
      <c r="D7" s="161" t="s">
        <v>1247</v>
      </c>
      <c r="E7" s="161" t="s">
        <v>789</v>
      </c>
      <c r="F7" s="161" t="s">
        <v>1245</v>
      </c>
      <c r="G7" s="162"/>
    </row>
    <row r="8" spans="2:7">
      <c r="B8" s="161" t="s">
        <v>1248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1249</v>
      </c>
      <c r="C9" s="161">
        <v>256790</v>
      </c>
      <c r="D9" s="161" t="s">
        <v>1250</v>
      </c>
      <c r="E9" s="161" t="s">
        <v>790</v>
      </c>
      <c r="F9" s="161" t="s">
        <v>1251</v>
      </c>
      <c r="G9" s="162">
        <v>46357</v>
      </c>
    </row>
    <row r="10" spans="2:7">
      <c r="B10" s="161" t="s">
        <v>1252</v>
      </c>
      <c r="C10" s="161">
        <v>265193</v>
      </c>
      <c r="D10" s="161" t="s">
        <v>1253</v>
      </c>
      <c r="E10" s="161" t="s">
        <v>791</v>
      </c>
      <c r="F10" s="161" t="s">
        <v>1072</v>
      </c>
      <c r="G10" s="161" t="s">
        <v>1254</v>
      </c>
    </row>
    <row r="11" spans="2:7">
      <c r="B11" s="161" t="s">
        <v>1255</v>
      </c>
      <c r="C11" s="161">
        <v>293716</v>
      </c>
      <c r="D11" s="161" t="s">
        <v>1256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1257</v>
      </c>
      <c r="C12" s="161">
        <v>257258</v>
      </c>
      <c r="D12" s="161" t="s">
        <v>1258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1259</v>
      </c>
      <c r="C13" s="161">
        <v>371147</v>
      </c>
      <c r="D13" s="161" t="s">
        <v>1260</v>
      </c>
      <c r="E13" s="161" t="s">
        <v>792</v>
      </c>
      <c r="F13" s="161" t="s">
        <v>128</v>
      </c>
      <c r="G13" s="161" t="s">
        <v>1254</v>
      </c>
    </row>
    <row r="14" spans="2:7">
      <c r="B14" s="161" t="s">
        <v>1261</v>
      </c>
      <c r="C14" s="161">
        <v>259230</v>
      </c>
      <c r="D14" s="161" t="s">
        <v>1262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1263</v>
      </c>
      <c r="C15" s="161">
        <v>370705</v>
      </c>
      <c r="D15" s="161"/>
      <c r="E15" s="161" t="s">
        <v>792</v>
      </c>
      <c r="F15" s="161" t="s">
        <v>128</v>
      </c>
      <c r="G15" s="161" t="s">
        <v>1254</v>
      </c>
    </row>
    <row r="16" spans="2:7">
      <c r="B16" s="161" t="s">
        <v>1264</v>
      </c>
      <c r="C16" s="161">
        <v>258542</v>
      </c>
      <c r="D16" s="161" t="s">
        <v>1265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1266</v>
      </c>
      <c r="C17" s="161">
        <v>257050</v>
      </c>
      <c r="D17" s="161" t="s">
        <v>1267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1268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1269</v>
      </c>
      <c r="D4" s="163" t="s">
        <v>1270</v>
      </c>
      <c r="E4" s="163" t="s">
        <v>1271</v>
      </c>
      <c r="F4" s="160" t="s">
        <v>1272</v>
      </c>
      <c r="G4" s="163" t="s">
        <v>1273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1274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1275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1274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1276</v>
      </c>
      <c r="G9" s="167" t="s">
        <v>1277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1274</v>
      </c>
      <c r="G10" s="167"/>
    </row>
    <row r="11" spans="2:7">
      <c r="B11" s="167" t="s">
        <v>1278</v>
      </c>
      <c r="C11" s="167">
        <v>9038</v>
      </c>
      <c r="D11" s="168">
        <v>46085</v>
      </c>
      <c r="E11" s="167">
        <v>10520</v>
      </c>
      <c r="F11" s="169" t="s">
        <v>1279</v>
      </c>
      <c r="G11" s="167"/>
    </row>
    <row r="12" spans="2:7">
      <c r="B12" s="167" t="s">
        <v>709</v>
      </c>
      <c r="C12" s="167" t="s">
        <v>1280</v>
      </c>
      <c r="D12" s="168">
        <v>46066</v>
      </c>
      <c r="E12" s="167">
        <v>9500</v>
      </c>
      <c r="F12" s="169" t="s">
        <v>1281</v>
      </c>
      <c r="G12" s="167"/>
    </row>
    <row r="13" spans="2:7">
      <c r="B13" s="167" t="s">
        <v>709</v>
      </c>
      <c r="C13" s="167" t="s">
        <v>1282</v>
      </c>
      <c r="D13" s="168">
        <v>46066</v>
      </c>
      <c r="E13" s="167">
        <v>10500</v>
      </c>
      <c r="F13" s="169" t="s">
        <v>1281</v>
      </c>
      <c r="G13" s="167"/>
    </row>
    <row r="14" spans="2:7">
      <c r="B14" s="167" t="s">
        <v>709</v>
      </c>
      <c r="C14" s="167" t="s">
        <v>1283</v>
      </c>
      <c r="D14" s="168">
        <v>46066</v>
      </c>
      <c r="E14" s="167">
        <v>9000</v>
      </c>
      <c r="F14" s="169" t="s">
        <v>1281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1284</v>
      </c>
      <c r="C2" s="121" t="s">
        <v>947</v>
      </c>
      <c r="D2" s="76" t="s">
        <v>949</v>
      </c>
      <c r="E2" s="76" t="s">
        <v>1285</v>
      </c>
      <c r="F2" s="99" t="s">
        <v>1286</v>
      </c>
      <c r="G2" s="76" t="s">
        <v>1287</v>
      </c>
      <c r="H2" s="76" t="s">
        <v>1288</v>
      </c>
      <c r="I2" s="76" t="s">
        <v>1289</v>
      </c>
      <c r="J2" s="76" t="s">
        <v>1290</v>
      </c>
      <c r="K2" s="78" t="s">
        <v>1291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1292</v>
      </c>
      <c r="V1" s="226"/>
      <c r="W1" s="226"/>
    </row>
    <row r="2" spans="1:23" ht="15" customHeight="1">
      <c r="A2" s="87" t="s">
        <v>1293</v>
      </c>
      <c r="B2" s="87" t="s">
        <v>1294</v>
      </c>
      <c r="C2" s="87" t="s">
        <v>376</v>
      </c>
      <c r="D2" s="88" t="s">
        <v>962</v>
      </c>
      <c r="E2" s="88" t="s">
        <v>4</v>
      </c>
      <c r="F2" s="88" t="s">
        <v>1295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1296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PDM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1297</v>
      </c>
      <c r="D5" s="228"/>
      <c r="E5" s="228"/>
      <c r="F5" s="228"/>
      <c r="G5" s="228"/>
      <c r="H5" s="228"/>
      <c r="I5" s="228"/>
      <c r="J5" s="229"/>
      <c r="K5" s="230" t="s">
        <v>1298</v>
      </c>
      <c r="L5" s="231"/>
      <c r="M5" s="231"/>
      <c r="N5" s="231"/>
      <c r="O5" s="232" t="s">
        <v>1299</v>
      </c>
      <c r="P5" s="233"/>
    </row>
    <row r="6" spans="1:16" s="74" customFormat="1" ht="15" customHeight="1">
      <c r="A6" s="66" t="s">
        <v>1295</v>
      </c>
      <c r="B6" s="75" t="s">
        <v>1294</v>
      </c>
      <c r="C6" s="76" t="s">
        <v>962</v>
      </c>
      <c r="D6" s="77" t="s">
        <v>963</v>
      </c>
      <c r="E6" s="76" t="s">
        <v>1300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1301</v>
      </c>
      <c r="M6" s="80" t="s">
        <v>576</v>
      </c>
      <c r="N6" s="81" t="s">
        <v>957</v>
      </c>
      <c r="O6" s="158" t="s">
        <v>1000</v>
      </c>
      <c r="P6" s="133" t="s">
        <v>1302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2026-03-05T03:18:39Z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