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33" documentId="8_{B6337239-1A00-434D-AAD0-422EA1FEB5AE}" xr6:coauthVersionLast="47" xr6:coauthVersionMax="47" xr10:uidLastSave="{497E810C-5054-471E-9A4F-BFDFB79F13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N235" i="1" a="1"/>
  <c r="N235" i="1" s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6" i="1" l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<sst xmlns="http://schemas.openxmlformats.org/spreadsheetml/2006/main" count="7921" uniqueCount="1781">
  <si>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</si>
  <si>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</si>
  <si>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</si>
  <si>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</si>
  <si>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</si>
  <si>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</si>
  <si>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</si>
  <si>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</si>
  <si>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</si>
  <si>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</si>
  <si>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</si>
  <si>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</si>
  <si>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</si>
  <si>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</si>
  <si>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</si>
  <si>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</si>
  <si>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</si>
  <si>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</si>
  <si>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</si>
  <si>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</si>
  <si>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</si>
  <si>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</si>
  <si>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</si>
  <si>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</si>
  <si>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</si>
  <si>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</si>
  <si>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</si>
  <si>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</si>
  <si>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</si>
  <si>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</si>
  <si>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</si>
  <si>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</si>
  <si>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</si>
  <si>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</si>
  <si>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</si>
  <si>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</si>
  <si>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</si>
  <si>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</si>
  <si>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</si>
  <si>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</si>
  <si>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</si>
  <si>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</si>
  <si>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</si>
  <si>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</si>
  <si>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</si>
  <si>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</si>
  <si>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</si>
  <si>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</si>
  <si>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</si>
  <si>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</si>
  <si>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</si>
  <si>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</si>
  <si>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</si>
  <si>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</si>
  <si>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</si>
  <si>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</si>
  <si>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</si>
  <si>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</si>
  <si>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</si>
  <si>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</si>
  <si>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</si>
  <si>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</si>
  <si>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</si>
  <si>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</si>
  <si>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</si>
  <si>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</si>
  <si>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</si>
  <si>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</si>
  <si>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</si>
  <si>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</si>
  <si>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</si>
  <si>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</si>
  <si>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</si>
  <si>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</si>
  <si>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</si>
  <si>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</si>
  <si>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</si>
  <si>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</si>
  <si>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</si>
  <si>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</si>
  <si>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</si>
  <si>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</si>
  <si>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</si>
  <si>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</si>
  <si>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</si>
  <si>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</si>
  <si>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</si>
  <si>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</si>
  <si>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</si>
  <si>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</si>
  <si>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</si>
  <si>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</si>
  <si>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</si>
  <si>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</si>
  <si>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</si>
  <si>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</si>
  <si>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</si>
  <si>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</si>
  <si>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</si>
  <si>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</si>
  <si>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</si>
  <si>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</si>
  <si>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</si>
  <si>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</si>
  <si>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</si>
  <si>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</si>
  <si>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</si>
  <si>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</si>
  <si>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</si>
  <si>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</si>
  <si>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</si>
  <si>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</si>
  <si>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</si>
  <si>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</si>
  <si>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</si>
  <si>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</si>
  <si>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</si>
  <si>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</si>
  <si>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</si>
  <si>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</si>
  <si>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</si>
  <si>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</si>
  <si>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</si>
  <si>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</si>
  <si>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</si>
  <si>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</si>
  <si>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</si>
  <si>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</si>
  <si>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</si>
  <si>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</si>
  <si>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</si>
  <si>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</si>
  <si>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</si>
  <si>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</si>
  <si>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</si>
  <si>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</si>
  <si>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</si>
  <si>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</si>
  <si>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</si>
  <si>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</si>
  <si>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</si>
  <si>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</si>
  <si>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</si>
  <si>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</si>
  <si>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</si>
  <si>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</si>
  <si>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</si>
  <si>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</si>
  <si>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</si>
  <si>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</si>
  <si>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</si>
  <si>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</si>
  <si>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</si>
  <si>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</si>
  <si>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</si>
  <si>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</si>
  <si>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</si>
  <si>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</si>
  <si>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</si>
  <si>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</si>
  <si>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</si>
  <si>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</si>
  <si>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</si>
  <si>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</si>
  <si>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</si>
  <si>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</si>
  <si>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</si>
  <si>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</si>
  <si>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</si>
  <si>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</si>
  <si>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</si>
  <si>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</si>
  <si>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</si>
  <si>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</si>
  <si>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</si>
  <si>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</si>
  <si>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</si>
  <si>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</si>
  <si>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</si>
  <si>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</si>
  <si>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</si>
  <si>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</si>
  <si>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</si>
  <si>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</si>
  <si>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</si>
  <si>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</si>
  <si>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</si>
  <si>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</si>
  <si>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</si>
  <si>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</si>
  <si>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</si>
  <si>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</si>
  <si>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</si>
  <si>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</si>
  <si>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</si>
  <si>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</si>
  <si>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</si>
  <si>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</si>
  <si>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</si>
  <si>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</si>
  <si>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</si>
  <si>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</si>
  <si>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</si>
  <si>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</si>
  <si>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</si>
  <si>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</si>
  <si>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</si>
  <si>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</si>
  <si>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</si>
  <si>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</si>
  <si>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</si>
  <si>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</si>
  <si>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</si>
  <si>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</si>
  <si>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</si>
  <si>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</si>
  <si>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</si>
  <si>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</si>
  <si>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</si>
  <si>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</si>
  <si>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</si>
  <si>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</si>
  <si>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</si>
  <si>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</si>
  <si>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</si>
  <si>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</si>
  <si>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</si>
  <si>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</si>
  <si>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</si>
  <si>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</si>
  <si>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</si>
  <si>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</si>
  <si>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</si>
  <si>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</si>
  <si>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</si>
  <si>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</si>
  <si>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</si>
  <si>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</si>
  <si>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</si>
  <si>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</si>
  <si>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</si>
  <si>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</si>
  <si>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</si>
  <si>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</si>
  <si>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</si>
  <si>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</si>
  <si>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</si>
  <si>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</si>
  <si>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</si>
  <si>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</si>
  <si>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</si>
  <si>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</si>
  <si>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</si>
  <si>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</si>
  <si>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</si>
  <si>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</si>
  <si>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</si>
  <si>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</si>
  <si>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</si>
  <si>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</si>
  <si>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</si>
  <si>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</si>
  <si>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</si>
  <si>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</si>
  <si>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</si>
  <si>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</si>
  <si>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</si>
  <si>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</si>
  <si>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</si>
  <si>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</si>
  <si>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</si>
  <si>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</si>
  <si>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</si>
  <si>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</si>
  <si>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</si>
  <si>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</si>
  <si>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</si>
  <si>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</si>
  <si>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</si>
  <si>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</si>
  <si>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</si>
  <si>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</si>
  <si>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</si>
  <si>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</si>
  <si>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</si>
  <si>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</si>
  <si>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</si>
  <si>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</si>
  <si>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</si>
  <si>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</si>
  <si>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</si>
  <si>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</si>
  <si>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</si>
  <si>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</si>
  <si>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</si>
  <si>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</si>
  <si>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</si>
  <si>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</si>
  <si>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</si>
  <si>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</si>
  <si>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</si>
  <si>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</si>
  <si>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</si>
  <si>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</si>
  <si>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</si>
  <si>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</si>
  <si>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</si>
  <si>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</si>
  <si>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</si>
  <si>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</si>
  <si>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</si>
  <si>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</si>
  <si>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</si>
  <si>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</si>
  <si>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</si>
  <si>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</si>
  <si>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</si>
  <si>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</si>
  <si>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</si>
  <si>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</si>
  <si>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</si>
  <si>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</si>
  <si>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</si>
  <si>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</si>
  <si>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</si>
  <si>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</si>
  <si>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</si>
  <si>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</si>
  <si>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</si>
  <si>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</si>
  <si>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</si>
  <si>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</si>
  <si>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</si>
  <si>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</si>
  <si>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</si>
  <si>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</si>
  <si>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</si>
  <si>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</si>
  <si>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</si>
  <si>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</si>
  <si>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</si>
  <si>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</si>
  <si>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</si>
  <si>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</si>
  <si>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</si>
  <si>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</si>
  <si>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</si>
  <si>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</si>
  <si>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</si>
  <si>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</si>
  <si>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</si>
  <si>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</si>
  <si>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</si>
  <si>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</si>
  <si>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</si>
  <si>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</si>
  <si>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</si>
  <si>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</si>
  <si>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</si>
  <si>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</si>
  <si>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</si>
  <si>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</si>
  <si>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</si>
  <si>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</si>
  <si>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</si>
  <si>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</si>
  <si>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</si>
  <si>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</si>
  <si>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</si>
  <si>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</si>
  <si>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</si>
  <si>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</si>
  <si>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</si>
  <si>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</si>
  <si>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</si>
  <si>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</si>
  <si>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</si>
  <si>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</si>
  <si>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</si>
  <si>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</si>
  <si>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</si>
  <si>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</si>
  <si>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</si>
  <si>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</si>
  <si>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</si>
  <si>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</si>
  <si>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</si>
  <si>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</si>
  <si>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</si>
  <si>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</si>
  <si>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</si>
  <si>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</si>
  <si>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</si>
  <si>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</si>
  <si>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</si>
  <si>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</si>
  <si>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</si>
  <si>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</si>
  <si>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</si>
  <si>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</si>
  <si>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</si>
  <si>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</si>
  <si>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</si>
  <si>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</si>
  <si>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</si>
  <si>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</si>
  <si>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</si>
  <si>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</si>
  <si>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</si>
  <si>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</si>
  <si>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</si>
  <si>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</si>
  <si>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</si>
  <si>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</si>
  <si>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</si>
  <si>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</si>
  <si>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</si>
  <si>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</si>
  <si>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</si>
  <si>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</si>
  <si>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</si>
  <si>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</si>
  <si>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</si>
  <si>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</si>
  <si>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</si>
  <si>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</si>
  <si>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</si>
  <si>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</si>
  <si>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</si>
  <si>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</si>
  <si>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</si>
  <si>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</si>
  <si>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</si>
  <si>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</si>
  <si>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</si>
  <si>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</si>
  <si>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</si>
  <si>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</si>
  <si>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</si>
  <si>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</si>
  <si>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</si>
  <si>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</si>
  <si>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</si>
  <si>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</si>
  <si>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</si>
  <si>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</si>
  <si>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</si>
  <si>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</si>
  <si>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</si>
  <si>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</si>
  <si>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</si>
  <si>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</si>
  <si>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</si>
  <si>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</si>
  <si>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</si>
  <si>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</si>
  <si>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</si>
  <si>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</si>
  <si>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</si>
  <si>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</si>
  <si>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</si>
  <si>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</si>
  <si>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</si>
  <si>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</si>
  <si>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</si>
  <si>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</si>
  <si>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</si>
  <si>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</si>
  <si>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</si>
  <si>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</si>
  <si>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</si>
  <si>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</si>
  <si>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</si>
  <si>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</si>
  <si>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</si>
  <si>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</si>
  <si>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</si>
  <si>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</si>
  <si>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</si>
  <si>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</si>
  <si>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</si>
  <si>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</si>
  <si>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</si>
  <si>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</si>
  <si>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</si>
  <si>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</si>
  <si>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</si>
  <si>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</si>
  <si>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</si>
  <si>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</si>
  <si>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</si>
  <si>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</si>
  <si>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</si>
  <si>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</si>
  <si>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</si>
  <si>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</si>
  <si>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</si>
  <si>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</si>
  <si>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</si>
  <si>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</si>
  <si>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</si>
  <si>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</si>
  <si>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</si>
  <si>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</si>
  <si>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</si>
  <si>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</si>
  <si>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</si>
  <si>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</si>
  <si>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</si>
  <si>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</si>
  <si>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</si>
  <si>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</si>
  <si>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</si>
  <si>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</si>
  <si>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</si>
  <si>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</si>
  <si>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</si>
  <si>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</si>
  <si>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</si>
  <si>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</si>
  <si>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</si>
  <si>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</si>
  <si>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</si>
  <si>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</si>
  <si>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</si>
  <si>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</si>
  <si>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</si>
  <si>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</si>
  <si>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</si>
  <si>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</si>
  <si>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</si>
  <si>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</si>
  <si>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</si>
  <si>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</si>
  <si>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</si>
  <si>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</si>
  <si>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</si>
  <si>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</si>
  <si>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</si>
  <si>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</si>
  <si>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</si>
  <si>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</si>
  <si>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</si>
  <si>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</si>
  <si>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</si>
  <si>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</si>
  <si>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</si>
  <si>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</si>
  <si>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</si>
  <si>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</si>
  <si>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</si>
  <si>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</si>
  <si>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</si>
  <si>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</si>
  <si>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</si>
  <si>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</si>
  <si>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</si>
  <si>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</si>
  <si>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</si>
  <si>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</si>
  <si>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</si>
  <si>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</si>
  <si>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</si>
  <si>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</si>
  <si>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</si>
  <si>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</si>
  <si>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</si>
  <si>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</si>
  <si>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</si>
  <si>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</si>
  <si>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</si>
  <si>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</si>
  <si>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</si>
  <si>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</si>
  <si>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</si>
  <si>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</si>
  <si>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</si>
  <si>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</si>
  <si>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</si>
  <si>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</si>
  <si>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</si>
  <si>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</si>
  <si>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</si>
  <si>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</si>
  <si>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</si>
  <si>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</si>
  <si>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</si>
  <si>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</si>
  <si>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</si>
  <si>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</si>
  <si>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</si>
  <si>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</si>
  <si>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</si>
  <si>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</si>
  <si>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</si>
  <si>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</si>
  <si>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</si>
  <si>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</si>
  <si>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</si>
  <si>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</si>
  <si>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</si>
  <si>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</si>
  <si>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</si>
  <si>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</si>
  <si>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</si>
  <si>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</si>
  <si>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</si>
  <si>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</si>
  <si>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</si>
  <si>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</si>
  <si>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</si>
  <si>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</si>
  <si>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</si>
  <si>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</si>
  <si>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</si>
  <si>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</si>
  <si>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</si>
  <si>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</si>
  <si>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</si>
  <si>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</si>
  <si>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</si>
  <si>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</si>
  <si>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</si>
  <si>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</si>
  <si>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</si>
  <si>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</si>
  <si>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</si>
  <si>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</si>
  <si>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</si>
  <si>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</si>
  <si>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</si>
  <si>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</si>
  <si>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</si>
  <si>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</si>
  <si>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</si>
  <si>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</si>
  <si>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</si>
  <si>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</si>
  <si>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</si>
  <si>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</si>
  <si>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</si>
  <si>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</si>
  <si>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</si>
  <si>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</si>
  <si>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</si>
  <si>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</si>
  <si>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</si>
  <si>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</si>
  <si>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</si>
  <si>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</si>
  <si>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</si>
  <si>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</si>
  <si>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</si>
  <si>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</si>
  <si>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</si>
  <si>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</si>
  <si>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</si>
  <si>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</si>
  <si>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</si>
  <si>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</si>
  <si>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</si>
  <si>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</si>
  <si>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</si>
  <si>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</si>
  <si>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</si>
  <si>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</si>
  <si>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</si>
  <si>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</si>
  <si>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</si>
  <si>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</si>
  <si>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</si>
  <si>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</si>
  <si>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</si>
  <si>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</si>
  <si>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</si>
  <si>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</si>
  <si>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</si>
  <si>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</si>
  <si>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</si>
  <si>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</si>
  <si>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</si>
  <si>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</si>
  <si>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</si>
  <si>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</si>
  <si>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</si>
  <si>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</si>
  <si>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</si>
  <si>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</si>
  <si>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</si>
  <si>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</si>
  <si>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</si>
  <si>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</si>
  <si>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</si>
  <si>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</si>
  <si>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</si>
  <si>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</si>
  <si>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</si>
  <si>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</si>
  <si>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</si>
  <si>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</si>
  <si>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</si>
  <si>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</si>
  <si>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</si>
  <si>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</si>
  <si>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</si>
  <si>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</si>
  <si>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</si>
  <si>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</si>
  <si>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</si>
  <si>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</si>
  <si>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</si>
  <si>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</si>
  <si>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</si>
  <si>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</si>
  <si>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</si>
  <si>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</si>
  <si>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</si>
  <si>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</si>
  <si>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</si>
  <si>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</si>
  <si>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</si>
  <si>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</si>
  <si>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</si>
  <si>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</si>
  <si>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</si>
  <si>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</si>
  <si>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</si>
  <si>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</si>
  <si>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</si>
  <si>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</si>
  <si>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</si>
  <si>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</si>
  <si>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</si>
  <si>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</si>
  <si>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</si>
  <si>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</si>
  <si>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</si>
  <si>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</si>
  <si>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</si>
  <si>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</si>
  <si>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</si>
  <si>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</si>
  <si>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</si>
  <si>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</si>
  <si>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</si>
  <si>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</si>
  <si>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</si>
  <si>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</si>
  <si>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</si>
  <si>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</si>
  <si>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</si>
  <si>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</si>
  <si>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</si>
  <si>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</si>
  <si>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</si>
  <si>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</si>
  <si>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</si>
  <si>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</si>
  <si>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</si>
  <si>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</si>
  <si>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</si>
  <si>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</si>
  <si>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</si>
  <si>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</si>
  <si>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</si>
  <si>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</si>
  <si>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</si>
  <si>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</si>
  <si>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</si>
  <si>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</si>
  <si>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</si>
  <si>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</si>
  <si>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</si>
  <si>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</si>
  <si>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</si>
  <si>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</si>
  <si>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</si>
  <si>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</si>
  <si>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</si>
  <si>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</si>
  <si>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</si>
  <si>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</si>
  <si>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</si>
  <si>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</si>
  <si>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</si>
  <si>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</si>
  <si>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</si>
  <si>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</si>
  <si>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</si>
  <si>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</si>
  <si>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</si>
  <si>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</si>
  <si>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</si>
  <si>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</si>
  <si>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</si>
  <si>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</si>
  <si>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</si>
  <si>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</si>
  <si>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</si>
  <si>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</si>
  <si>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</si>
  <si>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</si>
  <si>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</si>
  <si>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</si>
  <si>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</si>
  <si>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</si>
  <si>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</si>
  <si>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</si>
  <si>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</si>
  <si>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</si>
  <si>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</si>
  <si>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</si>
  <si>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</si>
  <si>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</si>
  <si>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</si>
  <si>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</si>
  <si>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</si>
  <si>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</si>
  <si>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</si>
  <si>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</si>
  <si>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</si>
  <si>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</si>
  <si>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</si>
  <si>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</si>
  <si>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</si>
  <si>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</si>
  <si>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</si>
  <si>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</si>
  <si>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</si>
  <si>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</si>
  <si>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</si>
  <si>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</si>
  <si>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</si>
  <si>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</si>
  <si>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</si>
  <si>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</si>
  <si>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</si>
  <si>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</si>
  <si>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</si>
  <si>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</si>
  <si>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</si>
  <si>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</si>
  <si>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</si>
  <si>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</si>
  <si>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</si>
  <si>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</si>
  <si>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</si>
  <si>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</si>
  <si>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</si>
  <si>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</si>
  <si>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</si>
  <si>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</si>
  <si>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</si>
  <si>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</si>
  <si>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</si>
  <si>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</si>
  <si>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</si>
  <si>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</si>
  <si>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</si>
  <si>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</si>
  <si>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</si>
  <si>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</si>
  <si>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</si>
  <si>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</si>
  <si>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</si>
  <si>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</si>
  <si>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</si>
  <si>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</si>
  <si>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</si>
  <si>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</si>
  <si>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</si>
  <si>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</si>
  <si>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</si>
  <si>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</si>
  <si>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</si>
  <si>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</si>
  <si>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</si>
  <si>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</si>
  <si>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</si>
  <si>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</si>
  <si>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</si>
  <si>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</si>
  <si>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</si>
  <si>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</si>
  <si>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</si>
  <si>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</si>
  <si>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</si>
  <si>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</si>
  <si>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</si>
  <si>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</si>
  <si>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</si>
  <si>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</si>
  <si>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</si>
  <si>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</si>
  <si>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</si>
  <si>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</si>
  <si>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</si>
  <si>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</si>
  <si>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</si>
  <si>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</si>
  <si>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</si>
  <si>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</si>
  <si>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</si>
  <si>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</si>
  <si>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</si>
  <si>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</si>
  <si>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</si>
  <si>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</si>
  <si>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</si>
  <si>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</si>
  <si>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</si>
  <si>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</si>
  <si>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</si>
  <si>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</si>
  <si>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</si>
  <si>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</si>
  <si>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</si>
  <si>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</si>
  <si>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</si>
  <si>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</si>
  <si>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</si>
  <si>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</si>
  <si>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</si>
  <si>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</si>
  <si>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</si>
  <si>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</si>
  <si>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</si>
  <si>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</si>
  <si>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</si>
  <si>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</si>
  <si>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</si>
  <si>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</si>
  <si>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</si>
  <si>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</si>
  <si>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</si>
  <si>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</si>
  <si>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</si>
  <si>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</si>
  <si>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</si>
  <si>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</si>
  <si>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</si>
  <si>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</si>
  <si>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</si>
  <si>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</si>
  <si>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</si>
  <si>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</si>
  <si>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</si>
  <si>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</si>
  <si>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</si>
  <si>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</si>
  <si>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</si>
  <si>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</si>
  <si>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</si>
  <si>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</si>
  <si>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</si>
  <si>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</si>
  <si>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</si>
  <si>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</si>
  <si>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</si>
  <si>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</si>
  <si>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</si>
  <si>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</si>
  <si>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</si>
  <si>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</si>
  <si>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</si>
  <si>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</si>
  <si>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</si>
  <si>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</si>
  <si>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</si>
  <si>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</si>
  <si>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</si>
  <si>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</si>
  <si>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</si>
  <si>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</si>
  <si>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</si>
  <si>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</si>
  <si>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</si>
  <si>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</si>
  <si>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</si>
  <si>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</si>
  <si>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</si>
  <si>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</si>
  <si>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</si>
  <si>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</si>
  <si>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</si>
  <si>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</si>
  <si>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</si>
  <si>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</si>
  <si>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</si>
  <si>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</si>
  <si>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</si>
  <si>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</si>
  <si>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</si>
  <si>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</si>
  <si>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</si>
  <si>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</si>
  <si>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</si>
  <si>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</si>
  <si>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</si>
  <si>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</si>
  <si>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</si>
  <si>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</si>
  <si>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</si>
  <si>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</si>
  <si>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</si>
  <si>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</si>
  <si>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</si>
  <si>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</si>
  <si>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</si>
  <si>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</si>
  <si>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</si>
  <si>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</si>
  <si>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</si>
  <si>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</si>
  <si>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</si>
  <si>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</si>
  <si>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</si>
  <si>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</si>
  <si>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</si>
  <si>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</si>
  <si>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</si>
  <si>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</si>
  <si>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</si>
  <si>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</si>
  <si>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</si>
  <si>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</si>
  <si>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</si>
  <si>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</si>
  <si>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</si>
  <si>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</si>
  <si>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</si>
  <si>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</si>
  <si>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</si>
  <si>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</si>
  <si>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</si>
  <si>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</si>
  <si>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</si>
  <si>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</si>
  <si>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</si>
  <si>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</si>
  <si>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</si>
  <si>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</si>
  <si>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</si>
  <si>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</si>
  <si>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</si>
  <si>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</si>
  <si>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</si>
  <si>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</si>
  <si>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</si>
  <si>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</si>
  <si>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</si>
  <si>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</si>
  <si>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</si>
  <si>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</si>
  <si>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</si>
  <si>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</si>
  <si>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</si>
  <si>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</si>
  <si>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</si>
  <si>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</si>
  <si>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</si>
  <si>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</si>
  <si>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</si>
  <si>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</si>
  <si>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</si>
  <si>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</si>
  <si>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</si>
  <si>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</si>
  <si>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</si>
  <si>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</si>
  <si>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</si>
  <si>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</si>
  <si>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</si>
  <si>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</si>
  <si>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</si>
  <si>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</si>
  <si>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</si>
  <si>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</si>
  <si>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</si>
  <si>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</si>
  <si>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</si>
  <si>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</si>
  <si>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</si>
  <si>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</si>
  <si>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</si>
  <si>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</si>
  <si>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</si>
  <si>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</si>
  <si>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</si>
  <si>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</si>
  <si>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</si>
  <si>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</si>
  <si>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</si>
  <si>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</si>
  <si>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</si>
  <si>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</si>
  <si>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</si>
  <si>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</si>
  <si>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</si>
  <si>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</si>
  <si>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</si>
  <si>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</si>
  <si>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</si>
  <si>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</si>
  <si>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</si>
  <si>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</si>
  <si>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</si>
  <si>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</si>
  <si>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</si>
  <si>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</si>
  <si>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</si>
  <si>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</si>
  <si>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</si>
  <si>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</si>
  <si>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</si>
  <si>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</si>
  <si>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</si>
  <si>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</si>
  <si>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</si>
  <si>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</si>
  <si>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</si>
  <si>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</si>
  <si>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</si>
  <si>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</si>
  <si>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</si>
  <si>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</si>
  <si>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</si>
  <si>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</si>
  <si>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</si>
  <si>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</si>
  <si>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</si>
  <si>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</si>
  <si>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</si>
  <si>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</si>
  <si>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</si>
  <si>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</si>
  <si>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</si>
  <si>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</si>
  <si>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</si>
  <si>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</si>
  <si>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</si>
  <si>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</si>
  <si>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</si>
  <si>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</si>
  <si>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</si>
  <si>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</si>
  <si>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</si>
  <si>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</si>
  <si>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</si>
  <si>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</si>
  <si>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</si>
  <si>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</si>
  <si>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</si>
  <si>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</si>
  <si>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</si>
  <si>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</si>
  <si>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</si>
  <si>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</si>
  <si>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</si>
  <si>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</si>
  <si>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</si>
  <si>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</si>
  <si>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</si>
  <si>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</si>
  <si>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</si>
  <si>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</si>
  <si>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</si>
  <si>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</si>
  <si>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</si>
  <si>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</si>
  <si>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</si>
  <si>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</si>
  <si>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</si>
  <si>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</si>
  <si>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</si>
  <si>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</si>
  <si>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</si>
  <si>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</si>
  <si>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</si>
  <si>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</si>
  <si>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</si>
  <si>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</si>
  <si>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</si>
  <si>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</si>
  <si>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</si>
  <si>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</si>
  <si>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</si>
  <si>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</si>
  <si>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</si>
  <si>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</si>
  <si>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</si>
  <si>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</si>
  <si>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</si>
  <si>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</si>
  <si>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</si>
  <si>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</si>
  <si>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</si>
  <si>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</si>
  <si>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</si>
  <si>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</si>
  <si>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</si>
  <si>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</si>
  <si>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</si>
  <si>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</si>
  <si>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</si>
  <si>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</si>
  <si>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</si>
  <si>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</si>
  <si>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</si>
  <si>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</si>
  <si>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</si>
  <si>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</si>
  <si>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</si>
  <si>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</si>
  <si>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</si>
  <si>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</si>
  <si>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</si>
  <si>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</si>
  <si>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</si>
  <si>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</si>
  <si>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</si>
  <si>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</si>
  <si>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</si>
  <si>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</si>
  <si>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</si>
  <si>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</si>
  <si>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</si>
  <si>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</si>
  <si>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</si>
  <si>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</si>
  <si>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</si>
  <si>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</si>
  <si>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</si>
  <si>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</si>
  <si>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</si>
  <si>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</si>
  <si>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</si>
  <si>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</si>
  <si>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</si>
  <si>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</si>
  <si>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</si>
  <si>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</si>
  <si>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</si>
  <si>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</si>
  <si>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</si>
  <si>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</si>
  <si>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</si>
  <si>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</si>
  <si>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</si>
  <si>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</si>
  <si>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</si>
  <si>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</si>
  <si>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</si>
  <si>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</si>
  <si>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</si>
  <si>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</si>
  <si>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</si>
  <si>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</si>
  <si>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</si>
  <si>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</si>
  <si>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</si>
  <si>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</si>
  <si>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</si>
  <si>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</si>
  <si>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</si>
  <si>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</si>
  <si>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</si>
  <si>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</si>
  <si>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</si>
  <si>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</si>
  <si>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</si>
  <si>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</si>
  <si>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</si>
  <si>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</si>
  <si>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</si>
  <si>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</si>
  <si>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</si>
  <si>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</si>
  <si>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</si>
  <si>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</si>
  <si>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</si>
  <si>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</si>
  <si>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</si>
  <si>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</si>
  <si>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</si>
  <si>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</si>
  <si>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</si>
  <si>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</si>
  <si>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</si>
  <si>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</si>
  <si>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</si>
  <si>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</si>
  <si>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</si>
  <si>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</si>
  <si>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</si>
  <si>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</si>
  <si>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</si>
  <si>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</si>
  <si>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</si>
  <si>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</si>
  <si>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</si>
  <si>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</si>
  <si>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</si>
  <si>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</si>
  <si>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</si>
  <si>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</si>
  <si>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</si>
  <si>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</si>
  <si>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</si>
  <si>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</si>
  <si>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</si>
  <si>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</si>
  <si>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</si>
  <si>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</si>
  <si>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</si>
  <si>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</si>
  <si>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</si>
  <si>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</si>
  <si>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</si>
  <si>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</si>
  <si>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</si>
  <si>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</si>
  <si>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</si>
  <si>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</si>
  <si>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</si>
  <si>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</si>
  <si>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</si>
  <si>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</si>
  <si>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</si>
  <si>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</si>
  <si>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</si>
  <si>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</si>
  <si>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</si>
  <si>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</si>
  <si>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</si>
  <si>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</si>
  <si>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</si>
  <si>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</si>
  <si>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</si>
  <si>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</si>
  <si>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</si>
  <si>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</si>
  <si>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</si>
  <si>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</si>
  <si>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</si>
  <si>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</si>
  <si>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</si>
  <si>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</si>
  <si>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</si>
  <si>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</si>
  <si>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</si>
  <si>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</si>
  <si>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</si>
  <si>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</si>
  <si>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</si>
  <si>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</si>
  <si>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</si>
  <si>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</si>
  <si>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</si>
  <si>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</si>
  <si>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</si>
  <si>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</si>
  <si>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</si>
  <si>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</si>
  <si>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</si>
  <si>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</si>
  <si>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</si>
  <si>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</si>
  <si>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</si>
  <si>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</si>
  <si>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</si>
  <si>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</si>
  <si>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</si>
  <si>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</si>
  <si>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</si>
  <si>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</si>
  <si>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</si>
  <si>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</si>
  <si>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</si>
  <si>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</si>
  <si>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</si>
  <si>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</si>
  <si>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</si>
  <si>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</si>
  <si>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</si>
  <si>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</si>
  <si>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</si>
  <si>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</si>
  <si>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</si>
  <si>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</si>
  <si>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</si>
  <si>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</si>
  <si>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</si>
  <si>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</si>
  <si>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</si>
  <si>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</si>
  <si>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</si>
  <si>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</si>
  <si>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</si>
  <si>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</si>
  <si>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</si>
  <si>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</si>
  <si>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</si>
  <si>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</si>
  <si>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</si>
  <si>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</si>
  <si>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</si>
  <si>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</si>
  <si>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</si>
  <si>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</si>
  <si>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</si>
  <si>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</si>
  <si>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</si>
  <si>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</si>
  <si>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</si>
  <si>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</si>
  <si>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</si>
  <si>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</si>
  <si>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</si>
  <si>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</si>
  <si>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</si>
  <si>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</si>
  <si>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</si>
  <si>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</si>
  <si>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</si>
  <si>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</si>
  <si>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</si>
  <si>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</si>
  <si>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</si>
  <si>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</si>
  <si>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</si>
  <si>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</si>
  <si>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</si>
  <si>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</si>
  <si>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</si>
  <si>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</si>
  <si>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</si>
  <si>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</si>
  <si>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</si>
  <si>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</si>
  <si>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</si>
  <si>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</si>
  <si>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</si>
  <si>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</si>
  <si>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</si>
  <si>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</si>
  <si>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</si>
  <si>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</si>
  <si>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</si>
  <si>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</si>
  <si>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</si>
  <si>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</si>
  <si>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</si>
  <si>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</si>
  <si>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</si>
  <si>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</si>
  <si>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</si>
  <si>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</si>
  <si>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</si>
  <si>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</si>
  <si>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</si>
  <si>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</si>
  <si>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</si>
  <si>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</si>
  <si>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</si>
  <si>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</si>
  <si>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</si>
  <si>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</si>
  <si>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</si>
  <si>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</si>
  <si>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</si>
  <si>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</si>
  <si>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</si>
  <si>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</si>
  <si>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</si>
  <si>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</si>
  <si>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</si>
  <si>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</si>
  <si>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</si>
  <si>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</si>
  <si>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</si>
  <si>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</si>
  <si>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</si>
  <si>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</si>
  <si>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</si>
  <si>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</si>
  <si>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</si>
  <si>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</si>
  <si>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</si>
  <si>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</si>
  <si>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</si>
  <si>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</si>
  <si>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</si>
  <si>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</si>
  <si>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</si>
  <si>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</si>
  <si>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</si>
  <si>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</si>
  <si>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</si>
  <si>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</si>
  <si>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</si>
  <si>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</si>
  <si>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</si>
  <si>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</si>
  <si>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</si>
  <si>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</si>
  <si>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</si>
  <si>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</si>
  <si>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</si>
  <si>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</si>
  <si>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</si>
  <si>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</si>
  <si>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</si>
  <si>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</si>
  <si>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</si>
  <si>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</si>
  <si>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</si>
  <si>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</si>
  <si>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</si>
  <si>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</si>
  <si>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</si>
  <si>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</si>
  <si>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</si>
  <si>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</si>
  <si>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</si>
  <si>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</si>
  <si>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</si>
  <si>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</si>
  <si>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</si>
  <si>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</si>
  <si>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</si>
  <si>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</si>
  <si>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</si>
  <si>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</si>
  <si>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</si>
  <si>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</si>
  <si>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</si>
  <si>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</si>
  <si>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</si>
  <si>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</si>
  <si>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</si>
  <si>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</si>
  <si>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</si>
  <si>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</si>
  <si>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</si>
  <si>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</si>
  <si>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</si>
  <si>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</si>
  <si>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</si>
  <si>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</si>
  <si>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</si>
  <si>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</si>
  <si>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</si>
  <si>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</si>
  <si>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</si>
  <si>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</si>
  <si>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</si>
  <si>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</si>
  <si>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</si>
  <si>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</si>
  <si>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</si>
  <si>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</si>
  <si>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</si>
  <si>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</si>
  <si>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</si>
  <si>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</si>
  <si>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</si>
  <si>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</si>
  <si>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</si>
  <si>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</si>
  <si>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</si>
  <si>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</si>
  <si>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</si>
  <si>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</si>
  <si>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</si>
  <si>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</si>
  <si>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</si>
  <si>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</si>
  <si>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</si>
  <si>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</si>
  <si>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</si>
  <si>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</si>
  <si>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</si>
  <si>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</si>
  <si>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</si>
  <si>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</si>
  <si>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</si>
  <si>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</si>
  <si>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</si>
  <si>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</si>
  <si>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</si>
  <si>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</si>
  <si>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</si>
  <si>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</si>
  <si>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</si>
  <si>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</si>
  <si>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</si>
  <si>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</si>
  <si>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</si>
  <si>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</si>
  <si>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</si>
  <si>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</si>
  <si>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</si>
  <si>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</si>
  <si>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</si>
  <si>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</si>
  <si>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</si>
  <si>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</si>
  <si>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</si>
  <si>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</si>
  <si>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</si>
  <si>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</si>
  <si>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</si>
  <si>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</si>
  <si>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</si>
  <si>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</si>
  <si>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</si>
  <si>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</si>
  <si>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</si>
  <si>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</si>
  <si>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</si>
  <si>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</si>
  <si>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</si>
  <si>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</si>
  <si>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</si>
  <si>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</si>
  <si>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</si>
  <si>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</si>
  <si>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</si>
  <si>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</si>
  <si>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</si>
  <si>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</si>
  <si>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</si>
  <si>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</si>
  <si>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</si>
  <si>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</si>
  <si>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</si>
  <si>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</si>
  <si>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</si>
  <si>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</si>
  <si>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</si>
  <si>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</si>
  <si>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</si>
  <si>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</si>
  <si>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</si>
  <si>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</si>
  <si>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</si>
  <si>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</si>
  <si>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</si>
  <si>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</si>
  <si>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</si>
  <si>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</si>
  <si>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</si>
  <si>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</si>
  <si>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</si>
  <si>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</si>
  <si>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</si>
  <si>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</si>
  <si>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</si>
  <si>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</si>
  <si>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</si>
  <si>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</si>
  <si>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</si>
  <si>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</si>
  <si>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</si>
  <si>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</si>
  <si>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</si>
  <si>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</si>
  <si>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</si>
  <si>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</si>
  <si>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</si>
  <si>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</si>
  <si>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</si>
  <si>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</si>
  <si>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</si>
  <si>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</si>
  <si>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</si>
  <si>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</si>
  <si>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</si>
  <si>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</si>
  <si>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</si>
  <si>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</si>
  <si>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</si>
  <si>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</si>
  <si>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</si>
  <si>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</si>
  <si>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</si>
  <si>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</si>
  <si>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</si>
  <si>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</si>
  <si>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</si>
  <si>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</si>
  <si>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</si>
  <si>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</si>
  <si>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</si>
  <si>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</si>
  <si>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</si>
  <si>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</si>
  <si>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</si>
  <si>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</si>
  <si>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</si>
  <si>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</si>
  <si>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</si>
  <si>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</si>
  <si>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</si>
  <si>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</si>
  <si>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</si>
  <si>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</si>
  <si>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</si>
  <si>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</si>
  <si>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</si>
  <si>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</si>
  <si>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</si>
  <si>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</si>
  <si>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</si>
  <si>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</si>
  <si>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</si>
  <si>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</si>
  <si>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</si>
  <si>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</si>
  <si>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</si>
  <si>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</si>
  <si>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</si>
  <si>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</si>
  <si>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</si>
  <si>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</si>
  <si>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</si>
  <si>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</si>
  <si>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</si>
  <si>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</si>
  <si>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 até as 13:40, aguarda produção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</si>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</sst>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215" activePane="topRight" state="frozen"/>
      <selection pane="topRight" activeCell="N235" sqref="N2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>
        <v>0.45833333333333331</v>
      </c>
      <c r="AV210" s="38">
        <v>0.5</v>
      </c>
      <c r="AW210" s="38"/>
      <c r="AX210" s="38"/>
      <c r="AY210" s="313">
        <f>IF(D210="","*",IFERROR(IF(ISODD(COUNT(AS210:AX210)),"ERRO",SUM((AT210-AS210),(AV210-AU210),(AX210-AW210))),"ERRO"))</f>
        <v>0.125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Aderente</v>
      </c>
      <c r="BR210" s="18">
        <f t="shared" si="23"/>
        <v>1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str">
        <f t="shared" si="22"/>
        <v>Produção</v>
      </c>
      <c r="BR216" s="18">
        <f t="shared" si="23"/>
        <v>1.0555555555555554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1736</v>
      </c>
      <c r="BK219" s="16" t="s">
        <v>1737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1738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1739</v>
      </c>
      <c r="W221" s="173" t="s">
        <v>1740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1741</v>
      </c>
      <c r="BK221" s="16" t="s">
        <v>1742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1743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1744</v>
      </c>
      <c r="W226" s="173" t="s">
        <v>1745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1746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1747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1748</v>
      </c>
      <c r="N231" s="204" t="s">
        <v>1749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1750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1751</v>
      </c>
      <c r="N232" s="204" t="s">
        <v>1752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1753</v>
      </c>
      <c r="W232" s="173" t="s">
        <v>1754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1744</v>
      </c>
      <c r="W233" s="173" t="s">
        <v>1755</v>
      </c>
      <c r="X233" s="218" t="s">
        <v>957</v>
      </c>
      <c r="Y233" s="158"/>
      <c r="Z233" s="158" t="s">
        <v>964</v>
      </c>
      <c r="AA233" s="83">
        <v>2</v>
      </c>
      <c r="AB233" s="70" t="s">
        <v>954</v>
      </c>
      <c r="AC233" s="70" t="s">
        <v>955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1757</v>
      </c>
      <c r="W234" s="173" t="s">
        <v>1758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1759</v>
      </c>
      <c r="I235" s="173" t="s">
        <v>1760</v>
      </c>
      <c r="J235" s="217">
        <v>74</v>
      </c>
      <c r="K235" s="217">
        <v>1</v>
      </c>
      <c r="L235" s="83" t="s">
        <v>607</v>
      </c>
      <c r="M235" s="204" t="s">
        <v>1761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35" s="173">
        <v>0.375</v>
      </c>
      <c r="P235" s="173">
        <v>0.125</v>
      </c>
      <c r="Q235" s="83">
        <v>3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1757</v>
      </c>
      <c r="W235" s="173" t="s">
        <v>1408</v>
      </c>
      <c r="X235" s="218" t="s">
        <v>957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6251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TMITRP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Paulo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1757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1762</v>
      </c>
      <c r="D5" s="362"/>
      <c r="E5" s="362"/>
      <c r="F5" s="362"/>
      <c r="G5" s="362"/>
      <c r="H5" s="362"/>
      <c r="I5" s="362"/>
      <c r="J5" s="363"/>
      <c r="K5" s="364" t="s">
        <v>1763</v>
      </c>
      <c r="L5" s="365"/>
      <c r="M5" s="365"/>
      <c r="N5" s="365"/>
      <c r="O5" s="366" t="s">
        <v>1764</v>
      </c>
      <c r="P5" s="367"/>
      <c r="Q5" s="368"/>
    </row>
    <row r="6" spans="1:17" s="93" customFormat="1" ht="15.75" customHeight="1">
      <c r="A6" s="87" t="s">
        <v>1765</v>
      </c>
      <c r="B6" s="94" t="s">
        <v>1766</v>
      </c>
      <c r="C6" s="95" t="s">
        <v>1164</v>
      </c>
      <c r="D6" s="96" t="s">
        <v>1165</v>
      </c>
      <c r="E6" s="95" t="s">
        <v>1767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1768</v>
      </c>
      <c r="M6" s="139" t="s">
        <v>626</v>
      </c>
      <c r="N6" s="140" t="s">
        <v>1159</v>
      </c>
      <c r="O6" s="246" t="s">
        <v>1202</v>
      </c>
      <c r="P6" s="157"/>
      <c r="Q6" s="193" t="s">
        <v>1769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0.375</v>
      </c>
      <c r="J232" s="132">
        <f>IF(FN_MC!P235="","*",FN_MC!P235)</f>
        <v>0.125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1770</v>
      </c>
      <c r="W1" s="374"/>
      <c r="X1" s="374"/>
      <c r="Y1" s="104"/>
    </row>
    <row r="2" spans="1:25" s="100" customFormat="1" ht="11.25" customHeight="1">
      <c r="A2" s="105" t="s">
        <v>1771</v>
      </c>
      <c r="B2" s="105" t="s">
        <v>1766</v>
      </c>
      <c r="C2" s="105" t="s">
        <v>603</v>
      </c>
      <c r="D2" s="106" t="s">
        <v>1164</v>
      </c>
      <c r="E2" s="106" t="s">
        <v>1165</v>
      </c>
      <c r="F2" s="106" t="s">
        <v>1765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1772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TMITRP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0.375</v>
      </c>
      <c r="R233" s="128">
        <f>IF(FN_MC!P235="","*",FN_MC!P235)</f>
        <v>0.125</v>
      </c>
      <c r="S233" s="110" t="str">
        <f>IF(FN_MC!Q235="","*",CONCATENATE(FN_MC!Q235," ",FN_MC!R235))</f>
        <v>3 KM</v>
      </c>
      <c r="T233" s="110" t="str">
        <f>IF(FN_MC!V235="","*",FN_MC!V235)</f>
        <v>Paulo</v>
      </c>
      <c r="U233" s="110" t="str">
        <f>IF(FN_MC!W235="","*",FN_MC!W235)</f>
        <v xml:space="preserve">Caminhão de solda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1773</v>
      </c>
      <c r="C2" s="95" t="s">
        <v>1149</v>
      </c>
      <c r="D2" s="95" t="s">
        <v>1151</v>
      </c>
      <c r="E2" s="95" t="s">
        <v>1774</v>
      </c>
      <c r="F2" s="95" t="s">
        <v>1775</v>
      </c>
      <c r="G2" s="95" t="s">
        <v>1776</v>
      </c>
      <c r="H2" s="95" t="s">
        <v>1777</v>
      </c>
      <c r="I2" s="95" t="s">
        <v>1778</v>
      </c>
      <c r="J2" s="95" t="s">
        <v>1779</v>
      </c>
      <c r="K2" s="131" t="s">
        <v>1780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ESCALA</v>
      </c>
      <c r="I213" s="121" t="str">
        <f>IF(FN_MC!AC233="","*",FN_MC!AC233)</f>
        <v>AGD ACIONAMENTO PCM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2025-11-17T17:39:37Z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