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74" documentId="8_{B6337239-1A00-434D-AAD0-422EA1FEB5AE}" xr6:coauthVersionLast="47" xr6:coauthVersionMax="47" xr10:uidLastSave="{C061D661-2CB1-45EC-94E2-CDF8CDBBA1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2" i="1" l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N363" i="1" a="1"/>
  <c r="N363" i="1"/>
  <c r="M361" i="1" a="1"/>
  <c r="M361" i="1"/>
  <c r="M362" i="1" a="1"/>
  <c r="M362" i="1"/>
  <c r="M363" i="1" a="1"/>
  <c r="M363" i="1"/>
  <c r="M364" i="1" a="1"/>
  <c r="M364" i="1"/>
  <c r="N364" i="1" a="1"/>
  <c r="N364" i="1"/>
  <c r="G361" i="1"/>
  <c r="G362" i="1"/>
  <c r="G363" i="1"/>
  <c r="G364" i="1"/>
  <c r="G365" i="1"/>
  <c r="G366" i="1"/>
  <c r="G367" i="1"/>
  <c r="G368" i="1"/>
  <c r="S365" i="1" a="1"/>
  <c r="S365" i="1"/>
  <c r="T365" i="1" a="1"/>
  <c r="T365" i="1"/>
  <c r="S366" i="1" a="1"/>
  <c r="S366" i="1"/>
  <c r="T366" i="1" a="1"/>
  <c r="T366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BB362" i="1" s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L363" i="12"/>
  <c r="R365" i="1"/>
  <c r="D363" i="12"/>
  <c r="E363" i="12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D364" i="12"/>
  <c r="E364" i="12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2" i="1" l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<sst xmlns="http://schemas.openxmlformats.org/spreadsheetml/2006/main" count="9737" uniqueCount="1973">
  <si>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</si>
  <si>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</si>
  <si>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</si>
  <si>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</si>
  <si>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</si>
  <si>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</si>
  <si>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</si>
  <si>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</si>
  <si>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</si>
  <si>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</si>
  <si>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</si>
  <si>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</si>
  <si>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</si>
  <si>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</si>
  <si>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</si>
  <si>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</si>
  <si>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</si>
  <si>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</si>
  <si>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</si>
  <si>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</si>
  <si>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</si>
  <si>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</si>
  <si>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</si>
  <si>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</si>
  <si>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</si>
  <si>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</si>
  <si>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</si>
  <si>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</si>
  <si>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</si>
  <si>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</si>
  <si>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</si>
  <si>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</si>
  <si>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</si>
  <si>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</si>
  <si>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</si>
  <si>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</si>
  <si>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</si>
  <si>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</si>
  <si>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</si>
  <si>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</si>
  <si>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</si>
  <si>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</si>
  <si>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</si>
  <si>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</si>
  <si>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</si>
  <si>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</si>
  <si>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</si>
  <si>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</si>
  <si>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</si>
  <si>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</si>
  <si>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</si>
  <si>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</si>
  <si>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</si>
  <si>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</si>
  <si>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</si>
  <si>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</si>
  <si>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</si>
  <si>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</si>
  <si>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</si>
  <si>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</si>
  <si>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</si>
  <si>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</si>
  <si>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</si>
  <si>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</si>
  <si>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</si>
  <si>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</si>
  <si>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</si>
  <si>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</si>
  <si>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</si>
  <si>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</si>
  <si>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</si>
  <si>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</si>
  <si>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</si>
  <si>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</si>
  <si>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</si>
  <si>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</si>
  <si>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</si>
  <si>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</si>
  <si>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</si>
  <si>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</si>
  <si>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</si>
  <si>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</si>
  <si>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</si>
  <si>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</si>
  <si>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</si>
  <si>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</si>
  <si>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</si>
  <si>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</si>
  <si>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</si>
  <si>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</si>
  <si>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</si>
  <si>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</si>
  <si>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</si>
  <si>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</si>
  <si>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</si>
  <si>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</si>
  <si>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</si>
  <si>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</si>
  <si>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</si>
  <si>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</si>
  <si>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</si>
  <si>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</si>
  <si>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</si>
  <si>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</si>
  <si>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</si>
  <si>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</si>
  <si>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</si>
  <si>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</si>
  <si>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</si>
  <si>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</si>
  <si>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</si>
  <si>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</si>
  <si>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</si>
  <si>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</si>
  <si>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</si>
  <si>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</si>
  <si>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</si>
  <si>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</si>
  <si>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</si>
  <si>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</si>
  <si>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</si>
  <si>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</si>
  <si>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</si>
  <si>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</si>
  <si>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</si>
  <si>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</si>
  <si>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</si>
  <si>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</si>
  <si>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</si>
  <si>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</si>
  <si>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</si>
  <si>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</si>
  <si>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</si>
  <si>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</si>
  <si>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</si>
  <si>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</si>
  <si>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</si>
  <si>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</si>
  <si>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</si>
  <si>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</si>
  <si>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</si>
  <si>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</si>
  <si>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</si>
  <si>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</si>
  <si>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</si>
  <si>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</si>
  <si>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</si>
  <si>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</si>
  <si>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</si>
  <si>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</si>
  <si>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</si>
  <si>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</si>
  <si>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</si>
  <si>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</si>
  <si>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</si>
  <si>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</si>
  <si>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</si>
  <si>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</si>
  <si>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</si>
  <si>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</si>
  <si>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</si>
  <si>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</si>
  <si>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</si>
  <si>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</si>
  <si>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</si>
  <si>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</si>
  <si>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</si>
  <si>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</si>
  <si>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</si>
  <si>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</si>
  <si>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</si>
  <si>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</si>
  <si>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</si>
  <si>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</si>
  <si>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</si>
  <si>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</si>
  <si>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</si>
  <si>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</si>
  <si>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</si>
  <si>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</si>
  <si>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</si>
  <si>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</si>
  <si>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</si>
  <si>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</si>
  <si>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</si>
  <si>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</si>
  <si>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</si>
  <si>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</si>
  <si>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</si>
  <si>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</si>
  <si>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</si>
  <si>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</si>
  <si>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</si>
  <si>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</si>
  <si>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</si>
  <si>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</si>
  <si>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</si>
  <si>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</si>
  <si>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</si>
  <si>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</si>
  <si>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</si>
  <si>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</si>
  <si>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</si>
  <si>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</si>
  <si>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</si>
  <si>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</si>
  <si>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</si>
  <si>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</si>
  <si>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</si>
  <si>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</si>
  <si>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</si>
  <si>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</si>
  <si>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</si>
  <si>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</si>
  <si>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</si>
  <si>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</si>
  <si>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</si>
  <si>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</si>
  <si>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</si>
  <si>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</si>
  <si>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</si>
  <si>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</si>
  <si>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</si>
  <si>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</si>
  <si>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</si>
  <si>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</si>
  <si>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</si>
  <si>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</si>
  <si>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</si>
  <si>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</si>
  <si>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</si>
  <si>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</si>
  <si>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</si>
  <si>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</si>
  <si>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</si>
  <si>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</si>
  <si>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</si>
  <si>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</si>
  <si>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</si>
  <si>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</si>
  <si>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</si>
  <si>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</si>
  <si>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</si>
  <si>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</si>
  <si>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</si>
  <si>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</si>
  <si>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</si>
  <si>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</si>
  <si>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</si>
  <si>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</si>
  <si>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</si>
  <si>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</si>
  <si>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</si>
  <si>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</si>
  <si>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</si>
  <si>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</si>
  <si>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</si>
  <si>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</si>
  <si>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</si>
  <si>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</si>
  <si>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</si>
  <si>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</si>
  <si>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</si>
  <si>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</si>
  <si>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</si>
  <si>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</si>
  <si>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</si>
  <si>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</si>
  <si>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</si>
  <si>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</si>
  <si>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</si>
  <si>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</si>
  <si>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</si>
  <si>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</si>
  <si>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</si>
  <si>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</si>
  <si>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</si>
  <si>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</si>
  <si>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</si>
  <si>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</si>
  <si>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</si>
  <si>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</si>
  <si>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</si>
  <si>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</si>
  <si>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</si>
  <si>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</si>
  <si>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</si>
  <si>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</si>
  <si>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</si>
  <si>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</si>
  <si>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</si>
  <si>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</si>
  <si>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</si>
  <si>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</si>
  <si>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</si>
  <si>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</si>
  <si>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</si>
  <si>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</si>
  <si>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</si>
  <si>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</si>
  <si>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</si>
  <si>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</si>
  <si>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</si>
  <si>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</si>
  <si>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</si>
  <si>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</si>
  <si>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</si>
  <si>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</si>
  <si>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</si>
  <si>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</si>
  <si>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</si>
  <si>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</si>
  <si>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</si>
  <si>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</si>
  <si>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</si>
  <si>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</si>
  <si>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</si>
  <si>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</si>
  <si>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</si>
  <si>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</si>
  <si>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</si>
  <si>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</si>
  <si>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</si>
  <si>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</si>
  <si>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</si>
  <si>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</si>
  <si>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</si>
  <si>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</si>
  <si>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</si>
  <si>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</si>
  <si>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</si>
  <si>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</si>
  <si>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</si>
  <si>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</si>
  <si>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</si>
  <si>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</si>
  <si>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</si>
  <si>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</si>
  <si>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</si>
  <si>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</si>
  <si>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</si>
  <si>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</si>
  <si>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</si>
  <si>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</si>
  <si>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</si>
  <si>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</si>
  <si>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</si>
  <si>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</si>
  <si>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</si>
  <si>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</si>
  <si>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</si>
  <si>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</si>
  <si>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</si>
  <si>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</si>
  <si>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</si>
  <si>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</si>
  <si>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</si>
  <si>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</si>
  <si>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</si>
  <si>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</si>
  <si>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</si>
  <si>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</si>
  <si>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</si>
  <si>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</si>
  <si>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</si>
  <si>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</si>
  <si>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</si>
  <si>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</si>
  <si>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</si>
  <si>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</si>
  <si>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</si>
  <si>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</si>
  <si>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</si>
  <si>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</si>
  <si>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</si>
  <si>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</si>
  <si>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</si>
  <si>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</si>
  <si>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</si>
  <si>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</si>
  <si>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</si>
  <si>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</si>
  <si>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</si>
  <si>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</si>
  <si>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</si>
  <si>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</si>
  <si>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</si>
  <si>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</si>
  <si>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</si>
  <si>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</si>
  <si>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</si>
  <si>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</si>
  <si>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</si>
  <si>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</si>
  <si>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</si>
  <si>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</si>
  <si>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</si>
  <si>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</si>
  <si>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</si>
  <si>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</si>
  <si>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</si>
  <si>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</si>
  <si>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</si>
  <si>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</si>
  <si>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</si>
  <si>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</si>
  <si>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</si>
  <si>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</si>
  <si>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</si>
  <si>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</si>
  <si>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</si>
  <si>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</si>
  <si>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</si>
  <si>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</si>
  <si>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</si>
  <si>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</si>
  <si>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</si>
  <si>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</si>
  <si>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</si>
  <si>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</si>
  <si>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</si>
  <si>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</si>
  <si>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</si>
  <si>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</si>
  <si>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</si>
  <si>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</si>
  <si>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</si>
  <si>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</si>
  <si>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</si>
  <si>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</si>
  <si>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</si>
  <si>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</si>
  <si>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</si>
  <si>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</si>
  <si>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</si>
  <si>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</si>
  <si>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</si>
  <si>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</si>
  <si>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</si>
  <si>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</si>
  <si>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</si>
  <si>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</si>
  <si>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</si>
  <si>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</si>
  <si>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</si>
  <si>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</si>
  <si>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</si>
  <si>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</si>
  <si>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</si>
  <si>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</si>
  <si>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</si>
  <si>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</si>
  <si>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</si>
  <si>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</si>
  <si>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</si>
  <si>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</si>
  <si>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</si>
  <si>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</si>
  <si>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</si>
  <si>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</si>
  <si>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</si>
  <si>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</si>
  <si>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</si>
  <si>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</si>
  <si>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</si>
  <si>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</si>
  <si>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</si>
  <si>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</si>
  <si>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</si>
  <si>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</si>
  <si>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</si>
  <si>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</si>
  <si>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</si>
  <si>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</si>
  <si>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</si>
  <si>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</si>
  <si>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</si>
  <si>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</si>
  <si>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</si>
  <si>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</si>
  <si>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</si>
  <si>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</si>
  <si>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</si>
  <si>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</si>
  <si>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</si>
  <si>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</si>
  <si>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</si>
  <si>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</si>
  <si>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</si>
  <si>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</si>
  <si>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</si>
  <si>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</si>
  <si>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</si>
  <si>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</si>
  <si>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</si>
  <si>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</si>
  <si>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</si>
  <si>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</si>
  <si>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</si>
  <si>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</si>
  <si>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</si>
  <si>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</si>
  <si>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</si>
  <si>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</si>
  <si>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</si>
  <si>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</si>
  <si>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</si>
  <si>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</si>
  <si>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</si>
  <si>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</si>
  <si>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</si>
  <si>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</si>
  <si>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</si>
  <si>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</si>
  <si>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</si>
  <si>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</si>
  <si>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</si>
  <si>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</si>
  <si>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</si>
  <si>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</si>
  <si>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</si>
  <si>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</si>
  <si>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</si>
  <si>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</si>
  <si>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</si>
  <si>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</si>
  <si>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</si>
  <si>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</si>
  <si>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</si>
  <si>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</si>
  <si>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</si>
  <si>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</si>
  <si>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</si>
  <si>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</si>
  <si>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</si>
  <si>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</si>
  <si>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</si>
  <si>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</si>
  <si>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</si>
  <si>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</si>
  <si>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</si>
  <si>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</si>
  <si>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</si>
  <si>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</si>
  <si>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</si>
  <si>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</si>
  <si>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</si>
  <si>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</si>
  <si>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</si>
  <si>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</si>
  <si>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</si>
  <si>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</si>
  <si>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</si>
  <si>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</si>
  <si>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</si>
  <si>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</si>
  <si>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</si>
  <si>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</si>
  <si>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</si>
  <si>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</si>
  <si>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</si>
  <si>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</si>
  <si>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</si>
  <si>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</si>
  <si>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</si>
  <si>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</si>
  <si>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</si>
  <si>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</si>
  <si>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</si>
  <si>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</si>
  <si>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</si>
  <si>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</si>
  <si>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</si>
  <si>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</si>
  <si>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</si>
  <si>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</si>
  <si>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</si>
  <si>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</si>
  <si>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</si>
  <si>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</si>
  <si>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</si>
  <si>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</si>
  <si>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</si>
  <si>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</si>
  <si>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</si>
  <si>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</si>
  <si>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</si>
  <si>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</si>
  <si>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</si>
  <si>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</si>
  <si>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</si>
  <si>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</si>
  <si>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</si>
  <si>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</si>
  <si>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</si>
  <si>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</si>
  <si>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</si>
  <si>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</si>
  <si>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</si>
  <si>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</si>
  <si>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</si>
  <si>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</si>
  <si>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</si>
  <si>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</si>
  <si>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</si>
  <si>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</si>
  <si>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</si>
  <si>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</si>
  <si>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</si>
  <si>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</si>
  <si>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</si>
  <si>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</si>
  <si>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</si>
  <si>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</si>
  <si>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</si>
  <si>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</si>
  <si>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</si>
  <si>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</si>
  <si>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</si>
  <si>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</si>
  <si>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</si>
  <si>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</si>
  <si>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</si>
  <si>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</si>
  <si>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</si>
  <si>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</si>
  <si>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</si>
  <si>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</si>
  <si>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</si>
  <si>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</si>
  <si>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</si>
  <si>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</si>
  <si>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</si>
  <si>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</si>
  <si>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</si>
  <si>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</si>
  <si>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</si>
  <si>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</si>
  <si>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</si>
  <si>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</si>
  <si>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</si>
  <si>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</si>
  <si>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</si>
  <si>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</si>
  <si>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</si>
  <si>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</si>
  <si>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</si>
  <si>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</si>
  <si>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</si>
  <si>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</si>
  <si>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</si>
  <si>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</si>
  <si>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</si>
  <si>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</si>
  <si>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</si>
  <si>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</si>
  <si>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</si>
  <si>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</si>
  <si>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</si>
  <si>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</si>
  <si>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</si>
  <si>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</si>
  <si>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</si>
  <si>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</si>
  <si>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</si>
  <si>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</si>
  <si>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</si>
  <si>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</si>
  <si>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</si>
  <si>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</si>
  <si>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</si>
  <si>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</si>
  <si>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</si>
  <si>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</si>
  <si>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</si>
  <si>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</si>
  <si>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</si>
  <si>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</si>
  <si>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</si>
  <si>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</si>
  <si>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</si>
  <si>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</si>
  <si>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</si>
  <si>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</si>
  <si>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</si>
  <si>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</si>
  <si>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</si>
  <si>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</si>
  <si>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</si>
  <si>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</si>
  <si>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</si>
  <si>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</si>
  <si>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</si>
  <si>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</si>
  <si>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</si>
  <si>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</si>
  <si>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</si>
  <si>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</si>
  <si>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</si>
  <si>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</si>
  <si>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</si>
  <si>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</si>
  <si>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</si>
  <si>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</si>
  <si>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</si>
  <si>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</si>
  <si>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</si>
  <si>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</si>
  <si>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</si>
  <si>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</si>
  <si>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</si>
  <si>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</si>
  <si>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</si>
  <si>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</si>
  <si>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</si>
  <si>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</si>
  <si>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</si>
  <si>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</si>
  <si>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</si>
  <si>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</si>
  <si>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</si>
  <si>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</si>
  <si>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</si>
  <si>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</si>
  <si>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</si>
  <si>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</si>
  <si>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</si>
  <si>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</si>
  <si>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</si>
  <si>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</si>
  <si>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</si>
  <si>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</si>
  <si>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</si>
  <si>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</si>
  <si>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</si>
  <si>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</si>
  <si>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</si>
  <si>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</si>
  <si>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</si>
  <si>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</si>
  <si>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</si>
  <si>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</si>
  <si>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</si>
  <si>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</si>
  <si>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</si>
  <si>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</si>
  <si>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</si>
  <si>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</si>
  <si>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</si>
  <si>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</si>
  <si>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</si>
  <si>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</si>
  <si>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</si>
  <si>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</si>
  <si>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</si>
  <si>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</si>
  <si>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</si>
  <si>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</si>
  <si>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</si>
  <si>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</si>
  <si>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</si>
  <si>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</si>
  <si>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</si>
  <si>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</si>
  <si>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</si>
  <si>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</si>
  <si>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</si>
  <si>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</si>
  <si>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</si>
  <si>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</si>
  <si>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</si>
  <si>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</si>
  <si>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</si>
  <si>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</si>
  <si>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</si>
  <si>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</si>
  <si>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</si>
  <si>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</si>
  <si>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</si>
  <si>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</si>
  <si>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</si>
  <si>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</si>
  <si>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</si>
  <si>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</si>
  <si>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</si>
  <si>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</si>
  <si>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</si>
  <si>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</si>
  <si>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</si>
  <si>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</si>
  <si>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</si>
  <si>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</si>
  <si>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</si>
  <si>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</si>
  <si>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</si>
  <si>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</si>
  <si>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</si>
  <si>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</si>
  <si>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</si>
  <si>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</si>
  <si>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</si>
  <si>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</si>
  <si>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</si>
  <si>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</si>
  <si>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</si>
  <si>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</si>
  <si>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</si>
  <si>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</si>
  <si>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</si>
  <si>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</si>
  <si>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</si>
  <si>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</si>
  <si>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</si>
  <si>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</si>
  <si>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</si>
  <si>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</si>
  <si>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</si>
  <si>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</si>
  <si>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</si>
  <si>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</si>
  <si>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</si>
  <si>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</si>
  <si>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</si>
  <si>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</si>
  <si>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</si>
  <si>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</si>
  <si>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</si>
  <si>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</si>
  <si>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</si>
  <si>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</si>
  <si>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</si>
  <si>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</si>
  <si>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</si>
  <si>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</si>
  <si>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</si>
  <si>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</si>
  <si>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</si>
  <si>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</si>
  <si>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</si>
  <si>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</si>
  <si>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</si>
  <si>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</si>
  <si>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</si>
  <si>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</si>
  <si>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</si>
  <si>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</si>
  <si>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</si>
  <si>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</si>
  <si>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</si>
  <si>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</si>
  <si>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</si>
  <si>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</si>
  <si>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</si>
  <si>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</si>
  <si>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</si>
  <si>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</si>
  <si>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</si>
  <si>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</si>
  <si>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</si>
  <si>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</si>
  <si>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</si>
  <si>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</si>
  <si>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</si>
  <si>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</si>
  <si>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</si>
  <si>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</si>
  <si>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</si>
  <si>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</si>
  <si>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</si>
  <si>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</si>
  <si>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</si>
  <si>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</si>
  <si>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</si>
  <si>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</si>
  <si>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</si>
  <si>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</si>
  <si>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</si>
  <si>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</si>
  <si>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</si>
  <si>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</si>
  <si>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</si>
  <si>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</si>
  <si>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</si>
  <si>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</si>
  <si>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</si>
  <si>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</si>
  <si>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</si>
  <si>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</si>
  <si>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</si>
  <si>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</si>
  <si>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</si>
  <si>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</si>
  <si>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</si>
  <si>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</si>
  <si>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</si>
  <si>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</si>
  <si>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</si>
  <si>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</si>
  <si>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</si>
  <si>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</si>
  <si>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</si>
  <si>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</si>
  <si>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</si>
  <si>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</si>
  <si>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</si>
  <si>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</si>
  <si>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</si>
  <si>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</si>
  <si>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</si>
  <si>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</si>
  <si>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</si>
  <si>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</si>
  <si>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</si>
  <si>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</si>
  <si>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</si>
  <si>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</si>
  <si>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</si>
  <si>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</si>
  <si>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</si>
  <si>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</si>
  <si>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</si>
  <si>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</si>
  <si>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</si>
  <si>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</si>
  <si>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</si>
  <si>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</si>
  <si>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</si>
  <si>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</si>
  <si>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</si>
  <si>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</si>
  <si>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</si>
  <si>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</si>
  <si>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</si>
  <si>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</si>
  <si>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</si>
  <si>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</si>
  <si>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</si>
  <si>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</si>
  <si>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</si>
  <si>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</si>
  <si>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</si>
  <si>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</si>
  <si>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</si>
  <si>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</si>
  <si>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</si>
  <si>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</si>
  <si>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</si>
  <si>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</si>
  <si>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</si>
  <si>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</si>
  <si>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</si>
  <si>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</si>
  <si>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</si>
  <si>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</si>
  <si>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</si>
  <si>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</si>
  <si>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</si>
  <si>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</si>
  <si>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</si>
  <si>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</si>
  <si>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</si>
  <si>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</si>
  <si>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</si>
  <si>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</si>
  <si>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</si>
  <si>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</si>
  <si>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</si>
  <si>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</si>
  <si>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</si>
  <si>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</si>
  <si>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</si>
  <si>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</si>
  <si>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</si>
  <si>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</si>
  <si>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</si>
  <si>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</si>
  <si>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</si>
  <si>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</si>
  <si>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</si>
  <si>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</si>
  <si>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</si>
  <si>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</si>
  <si>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</si>
  <si>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</si>
  <si>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</si>
  <si>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</si>
  <si>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</si>
  <si>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</si>
  <si>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</si>
  <si>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</si>
  <si>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</si>
  <si>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</si>
  <si>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</si>
  <si>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</si>
  <si>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</si>
  <si>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</si>
  <si>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</si>
  <si>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</si>
  <si>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</si>
  <si>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</si>
  <si>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</si>
  <si>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</si>
  <si>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</si>
  <si>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</si>
  <si>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</si>
  <si>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</si>
  <si>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</si>
  <si>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</si>
  <si>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</si>
  <si>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</si>
  <si>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</si>
  <si>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</si>
  <si>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</si>
  <si>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</si>
  <si>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</si>
  <si>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</si>
  <si>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</si>
  <si>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</si>
  <si>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</si>
  <si>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</si>
  <si>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</si>
  <si>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</si>
  <si>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</si>
  <si>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</si>
  <si>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</si>
  <si>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</si>
  <si>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</si>
  <si>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</si>
  <si>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</si>
  <si>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</si>
  <si>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</si>
  <si>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</si>
  <si>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</si>
  <si>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</si>
  <si>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</si>
  <si>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</si>
  <si>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</si>
  <si>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</si>
  <si>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</si>
  <si>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</si>
  <si>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</si>
  <si>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</si>
  <si>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</si>
  <si>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</si>
  <si>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</si>
  <si>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</si>
  <si>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</si>
  <si>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</si>
  <si>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</si>
  <si>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</si>
  <si>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</si>
  <si>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</si>
  <si>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</si>
  <si>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</si>
  <si>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</si>
  <si>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</si>
  <si>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</si>
  <si>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</si>
  <si>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</si>
  <si>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</si>
  <si>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</si>
  <si>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</si>
  <si>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</si>
  <si>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</si>
  <si>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</si>
  <si>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</si>
  <si>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</si>
  <si>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</si>
  <si>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</si>
  <si>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</si>
  <si>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</si>
  <si>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</si>
  <si>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</si>
  <si>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</si>
  <si>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</si>
  <si>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</si>
  <si>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</si>
  <si>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</si>
  <si>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</si>
  <si>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</si>
  <si>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</si>
  <si>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</si>
  <si>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</si>
  <si>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</si>
  <si>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</si>
  <si>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</si>
  <si>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</si>
  <si>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</si>
  <si>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</si>
  <si>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</si>
  <si>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</si>
  <si>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</si>
  <si>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</si>
  <si>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</si>
  <si>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</si>
  <si>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</si>
  <si>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</si>
  <si>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</si>
  <si>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</si>
  <si>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</si>
  <si>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</si>
  <si>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</si>
  <si>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</si>
  <si>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</si>
  <si>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</si>
  <si>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</si>
  <si>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</si>
  <si>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</si>
  <si>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</si>
  <si>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</si>
  <si>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</si>
  <si>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</si>
  <si>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</si>
  <si>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</si>
  <si>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</si>
  <si>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</si>
  <si>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</si>
  <si>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</si>
  <si>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</si>
  <si>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</si>
  <si>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</si>
  <si>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</si>
  <si>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</si>
  <si>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</si>
  <si>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</si>
  <si>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</si>
  <si>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</si>
  <si>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</si>
  <si>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</si>
  <si>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</si>
  <si>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</si>
  <si>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</si>
  <si>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</si>
  <si>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</si>
  <si>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</si>
  <si>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</si>
  <si>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</si>
  <si>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</si>
  <si>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</si>
  <si>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</si>
  <si>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</si>
  <si>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</si>
  <si>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</si>
  <si>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</si>
  <si>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</si>
  <si>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</si>
  <si>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</si>
  <si>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</si>
  <si>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</si>
  <si>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</si>
  <si>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</si>
  <si>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</si>
  <si>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</si>
  <si>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</si>
  <si>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</si>
  <si>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</si>
  <si>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</si>
  <si>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</si>
  <si>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</si>
  <si>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</si>
  <si>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</si>
  <si>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</si>
  <si>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</si>
  <si>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</si>
  <si>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</si>
  <si>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</si>
  <si>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</si>
  <si>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</si>
  <si>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</si>
  <si>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</si>
  <si>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</si>
  <si>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</si>
  <si>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</si>
  <si>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</si>
  <si>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</si>
  <si>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</si>
  <si>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</si>
  <si>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</si>
  <si>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</si>
  <si>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</si>
  <si>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</si>
  <si>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</si>
  <si>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</si>
  <si>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</si>
  <si>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</si>
  <si>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</si>
  <si>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</si>
  <si>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</si>
  <si>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</si>
  <si>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</si>
  <si>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</si>
  <si>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</si>
  <si>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</si>
  <si>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</si>
  <si>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</si>
  <si>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</si>
  <si>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</si>
  <si>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</si>
  <si>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</si>
  <si>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</si>
  <si>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</si>
  <si>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</si>
  <si>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</si>
  <si>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</si>
  <si>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</si>
  <si>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</si>
  <si>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</si>
  <si>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</si>
  <si>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</si>
  <si>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</si>
  <si>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</si>
  <si>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</si>
  <si>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</si>
  <si>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</si>
  <si>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</si>
  <si>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</si>
  <si>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</si>
  <si>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</si>
  <si>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</si>
  <si>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</si>
  <si>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</si>
  <si>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</si>
  <si>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</si>
  <si>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</si>
  <si>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</si>
  <si>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</si>
  <si>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</si>
  <si>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</si>
  <si>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</si>
  <si>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</si>
  <si>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</si>
  <si>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</si>
  <si>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</si>
  <si>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</si>
  <si>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</si>
  <si>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</si>
  <si>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</si>
  <si>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</si>
  <si>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</si>
  <si>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</si>
  <si>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</si>
  <si>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</si>
  <si>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</si>
  <si>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</si>
  <si>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</si>
  <si>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</si>
  <si>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</si>
  <si>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</si>
  <si>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</si>
  <si>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</si>
  <si>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</si>
  <si>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</si>
  <si>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</si>
  <si>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</si>
  <si>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</si>
  <si>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</si>
  <si>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</si>
  <si>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</si>
  <si>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</si>
  <si>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</si>
  <si>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</si>
  <si>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</si>
  <si>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</si>
  <si>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</si>
  <si>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</si>
  <si>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</si>
  <si>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</si>
  <si>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</si>
  <si>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</si>
  <si>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</si>
  <si>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</si>
  <si>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</si>
  <si>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</si>
  <si>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</si>
  <si>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</si>
  <si>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</si>
  <si>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</si>
  <si>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</si>
  <si>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</si>
  <si>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</si>
  <si>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</si>
  <si>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</si>
  <si>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</si>
  <si>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</si>
  <si>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</si>
  <si>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</si>
  <si>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</si>
  <si>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</si>
  <si>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</si>
  <si>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</si>
  <si>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</si>
  <si>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</si>
  <si>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</si>
  <si>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</si>
  <si>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</si>
  <si>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</si>
  <si>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</si>
  <si>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</si>
  <si>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</si>
  <si>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</si>
  <si>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</si>
  <si>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</si>
  <si>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</si>
  <si>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</si>
  <si>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</si>
  <si>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</si>
  <si>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</si>
  <si>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</si>
  <si>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</si>
  <si>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</si>
  <si>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</si>
  <si>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</si>
  <si>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</si>
  <si>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</si>
  <si>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</si>
  <si>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</si>
  <si>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</si>
  <si>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</si>
  <si>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</si>
  <si>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</si>
  <si>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</si>
  <si>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</si>
  <si>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</si>
  <si>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</si>
  <si>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</si>
  <si>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</si>
  <si>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</si>
  <si>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</si>
  <si>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</si>
  <si>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</si>
  <si>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</si>
  <si>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</si>
  <si>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</si>
  <si>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</si>
  <si>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</si>
  <si>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</si>
  <si>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</si>
  <si>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</si>
  <si>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</si>
  <si>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</si>
  <si>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</si>
  <si>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</si>
  <si>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</si>
  <si>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</si>
  <si>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</si>
  <si>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</si>
  <si>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</si>
  <si>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</si>
  <si>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</si>
  <si>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</si>
  <si>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</si>
  <si>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</si>
  <si>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</si>
  <si>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</si>
  <si>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</si>
  <si>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</si>
  <si>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</si>
  <si>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</si>
  <si>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</si>
  <si>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</si>
  <si>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</si>
  <si>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</si>
  <si>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</si>
  <si>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</si>
  <si>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</si>
  <si>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</si>
  <si>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</si>
  <si>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</si>
  <si>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</si>
  <si>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</si>
  <si>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</si>
  <si>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</si>
  <si>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</si>
  <si>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</si>
  <si>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</si>
  <si>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</si>
  <si>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</si>
  <si>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</si>
  <si>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</si>
  <si>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</si>
  <si>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</si>
  <si>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</si>
  <si>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</si>
  <si>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</si>
  <si>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</si>
  <si>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</si>
  <si>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</si>
  <si>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</si>
  <si>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</si>
  <si>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</si>
  <si>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</si>
  <si>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</si>
  <si>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</si>
  <si>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</si>
  <si>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</si>
  <si>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</si>
  <si>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</si>
  <si>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</si>
  <si>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</si>
  <si>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</si>
  <si>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</si>
  <si>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</si>
  <si>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</si>
  <si>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</si>
  <si>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</si>
  <si>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</si>
  <si>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</si>
  <si>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</si>
  <si>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</si>
  <si>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</si>
  <si>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</si>
  <si>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</si>
  <si>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</si>
  <si>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</si>
  <si>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</si>
  <si>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</si>
  <si>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</si>
  <si>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</si>
  <si>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</si>
  <si>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</si>
  <si>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</si>
  <si>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</si>
  <si>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</si>
  <si>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</si>
  <si>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</si>
  <si>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</si>
  <si>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</si>
  <si>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</si>
  <si>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</si>
  <si>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</si>
  <si>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</si>
  <si>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</si>
  <si>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</si>
  <si>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</si>
  <si>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</si>
  <si>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</si>
  <si>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</si>
  <si>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</si>
  <si>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</si>
  <si>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</si>
  <si>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</si>
  <si>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</si>
  <si>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</si>
  <si>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</si>
  <si>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</si>
  <si>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</si>
  <si>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</si>
  <si>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</si>
  <si>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</si>
  <si>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</si>
  <si>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</si>
  <si>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</si>
  <si>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</si>
  <si>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</si>
  <si>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</si>
  <si>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</si>
  <si>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</si>
  <si>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</si>
  <si>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</si>
  <si>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</si>
  <si>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</si>
  <si>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</si>
  <si>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</si>
  <si>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</si>
  <si>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</si>
  <si>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</si>
  <si>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</si>
  <si>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</si>
  <si>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</si>
  <si>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</si>
  <si>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</si>
  <si>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</si>
  <si>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</si>
  <si>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</si>
  <si>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</si>
  <si>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</si>
  <si>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</si>
  <si>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</si>
  <si>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</si>
  <si>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</si>
  <si>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</si>
  <si>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</si>
  <si>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</si>
  <si>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</si>
  <si>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</si>
  <si>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</si>
  <si>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</si>
  <si>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</si>
  <si>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</si>
  <si>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</si>
  <si>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</si>
  <si>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</si>
  <si>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</si>
  <si>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</si>
  <si>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</si>
  <si>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</si>
  <si>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</si>
  <si>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</si>
  <si>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</si>
  <si>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</si>
  <si>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</si>
  <si>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</si>
  <si>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</si>
  <si>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</si>
  <si>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</si>
  <si>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</si>
  <si>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</si>
  <si>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</si>
  <si>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</si>
  <si>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</si>
  <si>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</si>
  <si>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</si>
  <si>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</si>
  <si>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</si>
  <si>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</si>
  <si>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</si>
  <si>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</si>
  <si>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</si>
  <si>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</si>
  <si>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</si>
  <si>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</si>
  <si>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</si>
  <si>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</si>
  <si>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</si>
  <si>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</si>
  <si>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</si>
  <si>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</si>
  <si>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</si>
  <si>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</si>
  <si>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</si>
  <si>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</si>
  <si>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</si>
  <si>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</si>
  <si>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</si>
  <si>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</si>
  <si>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</si>
  <si>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</si>
  <si>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</si>
  <si>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</si>
  <si>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</si>
  <si>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</si>
  <si>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</si>
  <si>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</si>
  <si>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</si>
  <si>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</si>
  <si>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</si>
  <si>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</si>
  <si>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</si>
  <si>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</si>
  <si>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</si>
  <si>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</si>
  <si>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</si>
  <si>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</si>
  <si>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</si>
  <si>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</si>
  <si>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</si>
  <si>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</si>
  <si>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</si>
  <si>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</si>
  <si>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</si>
  <si>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</si>
  <si>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</si>
  <si>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</si>
  <si>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</si>
  <si>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</si>
  <si>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</si>
  <si>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</si>
  <si>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</si>
  <si>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</si>
  <si>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</si>
  <si>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</si>
  <si>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</si>
  <si>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</si>
  <si>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</si>
  <si>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</si>
  <si>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</si>
  <si>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</si>
  <si>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</si>
  <si>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</si>
  <si>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</si>
  <si>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</si>
  <si>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</si>
  <si>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</si>
  <si>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</si>
  <si>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</si>
  <si>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</si>
  <si>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</si>
  <si>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</si>
  <si>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</si>
  <si>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</si>
  <si>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</si>
  <si>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</si>
  <si>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</si>
  <si>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</si>
  <si>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</si>
  <si>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</si>
  <si>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</si>
  <si>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</si>
  <si>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</si>
  <si>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</si>
  <si>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</si>
  <si>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</si>
  <si>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</si>
  <si>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</si>
  <si>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</si>
  <si>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</si>
  <si>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</si>
  <si>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</si>
  <si>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</si>
  <si>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</si>
  <si>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</si>
  <si>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</si>
  <si>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</si>
  <si>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</si>
  <si>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</si>
  <si>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</si>
  <si>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</si>
  <si>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</si>
  <si>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</si>
  <si>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</si>
  <si>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</si>
  <si>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</si>
  <si>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</si>
  <si>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</si>
  <si>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</si>
  <si>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</si>
  <si>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</si>
  <si>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</si>
  <si>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</si>
  <si>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</si>
  <si>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</si>
  <si>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</si>
  <si>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</si>
  <si>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</si>
  <si>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</si>
  <si>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</si>
  <si>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</si>
  <si>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</si>
  <si>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</si>
  <si>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</si>
  <si>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</si>
  <si>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</si>
  <si>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</si>
  <si>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</si>
  <si>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</si>
  <si>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</si>
  <si>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</si>
  <si>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</si>
  <si>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</si>
  <si>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</si>
  <si>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</si>
  <si>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</si>
  <si>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</si>
  <si>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</si>
  <si>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</si>
  <si>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</si>
  <si>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</si>
  <si>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</si>
  <si>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</si>
  <si>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</si>
  <si>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</si>
  <si>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</si>
  <si>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</si>
  <si>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</si>
  <si>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</si>
  <si>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</si>
  <si>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</si>
  <si>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</si>
  <si>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</si>
  <si>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</si>
  <si>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</si>
  <si>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</si>
  <si>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</si>
  <si>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</si>
  <si>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</si>
  <si>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</si>
  <si>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</si>
  <si>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</si>
  <si>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</si>
  <si>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</si>
  <si>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</si>
  <si>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</si>
  <si>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</si>
  <si>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</si>
  <si>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</si>
  <si>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</si>
  <si>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</si>
  <si>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</si>
  <si>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</si>
  <si>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</si>
  <si>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</si>
  <si>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</si>
  <si>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</si>
  <si>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</si>
  <si>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</si>
  <si>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</si>
  <si>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</si>
  <si>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</si>
  <si>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</si>
  <si>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</si>
  <si>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</si>
  <si>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</si>
  <si>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</si>
  <si>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</si>
  <si>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</si>
  <si>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</si>
  <si>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</si>
  <si>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</si>
  <si>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</si>
  <si>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</si>
  <si>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</si>
  <si>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</si>
  <si>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</si>
  <si>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</si>
  <si>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</si>
  <si>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</si>
  <si>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</si>
  <si>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</si>
  <si>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</si>
  <si>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</si>
  <si>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</si>
  <si>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</si>
  <si>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</si>
  <si>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</si>
  <si>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</si>
  <si>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</si>
  <si>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</si>
  <si>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</si>
  <si>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</si>
  <si>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</si>
  <si>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</si>
  <si>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</si>
  <si>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</si>
  <si>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</si>
  <si>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</si>
  <si>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</si>
  <si>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</si>
  <si>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</si>
  <si>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</si>
  <si>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</si>
  <si>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</si>
  <si>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</si>
  <si>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</si>
  <si>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</si>
  <si>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</si>
  <si>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</si>
  <si>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</si>
  <si>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</si>
  <si>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</si>
  <si>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</si>
  <si>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</si>
  <si>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</si>
  <si>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</si>
  <si>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</si>
  <si>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</si>
  <si>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</si>
  <si>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</si>
  <si>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</si>
  <si>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</si>
  <si>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</si>
  <si>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</si>
  <si>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</si>
  <si>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</si>
  <si>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</si>
  <si>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</si>
  <si>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</si>
  <si>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</si>
  <si>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</si>
  <si>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</si>
  <si>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</si>
  <si>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</si>
  <si>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</si>
  <si>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</si>
  <si>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</si>
  <si>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</si>
  <si>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</si>
  <si>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</si>
  <si>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</si>
  <si>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</si>
  <si>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</si>
  <si>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</si>
  <si>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</si>
  <si>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</si>
  <si>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</si>
  <si>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</si>
  <si>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</si>
  <si>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</si>
  <si>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</si>
  <si>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</si>
  <si>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</si>
  <si>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</si>
  <si>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</si>
  <si>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</si>
  <si>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</si>
  <si>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</si>
  <si>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</si>
  <si>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</si>
  <si>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</si>
  <si>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</si>
  <si>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</si>
  <si>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</si>
  <si>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</si>
  <si>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</si>
  <si>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</si>
  <si>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</si>
  <si>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</si>
  <si>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</si>
  <si>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</si>
  <si>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</si>
  <si>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</si>
  <si>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</si>
  <si>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</si>
  <si>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</si>
  <si>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</si>
  <si>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</si>
  <si>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</si>
  <si>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</si>
  <si>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</si>
  <si>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</si>
  <si>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</si>
  <si>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</si>
  <si>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</si>
  <si>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</si>
  <si>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</si>
  <si>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</si>
  <si>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</si>
  <si>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</si>
  <si>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</si>
  <si>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</si>
  <si>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</si>
  <si>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</si>
  <si>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</si>
  <si>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</si>
  <si>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</si>
  <si>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</si>
  <si>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</si>
  <si>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</si>
  <si>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</si>
  <si>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</si>
  <si>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</si>
  <si>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</si>
  <si>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</si>
  <si>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</si>
  <si>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</si>
  <si>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</si>
  <si>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</si>
  <si>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</si>
  <si>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</si>
  <si>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</si>
  <si>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</si>
  <si>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</si>
  <si>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</si>
  <si>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</si>
  <si>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</si>
  <si>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</si>
  <si>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</si>
  <si>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</si>
  <si>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</si>
  <si>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</si>
  <si>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</si>
  <si>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</si>
  <si>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</si>
  <si>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</si>
  <si>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</si>
  <si>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</si>
  <si>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</si>
  <si>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</si>
  <si>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</si>
  <si>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</si>
  <si>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</si>
  <si>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</si>
  <si>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</si>
  <si>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</si>
  <si>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</si>
  <si>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</si>
  <si>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</si>
  <si>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</si>
  <si>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</si>
  <si>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</si>
  <si>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</si>
  <si>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</si>
  <si>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</si>
  <si>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</si>
  <si>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</si>
  <si>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</si>
  <si>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</si>
  <si>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</si>
  <si>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</si>
  <si>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</si>
  <si>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</si>
  <si>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</si>
  <si>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</si>
  <si>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</si>
  <si>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</si>
  <si>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</si>
  <si>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</si>
  <si>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</si>
  <si>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</si>
  <si>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</si>
  <si>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</si>
  <si>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</si>
  <si>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</si>
  <si>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</si>
  <si>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</si>
  <si>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</si>
  <si>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</si>
  <si>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</si>
  <si>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</si>
  <si>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</si>
  <si>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</si>
  <si>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</si>
  <si>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</si>
  <si>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</si>
  <si>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</si>
  <si>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</si>
  <si>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</si>
  <si>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</si>
  <si>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</si>
  <si>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</si>
  <si>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</si>
  <si>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</si>
  <si>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</si>
  <si>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Deslocamento de TGR para TIQ</t>
  </si>
  <si>
    <t>Silmara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</si>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</sst>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P353" activePane="bottomRight" state="frozen"/>
      <selection pane="bottomRight" activeCell="A353" sqref="A353:A3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 t="shared" ref="A262:A263" si="8"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 t="shared" si="8"/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9">IF(AND(BR278&lt;1,BS278&lt;1),"Produção e Intervalo",IF(BR278&lt;1,"Intervalo",IF(BS278&lt;1,"Produção","Aderente")))</f>
        <v>Aderente</v>
      </c>
      <c r="BR278" s="18">
        <f t="shared" ref="BR278:BR279" si="10">IF(OR(B278="",F278=""),"*",AY278/P278)</f>
        <v>1.8666666666666667</v>
      </c>
      <c r="BS278" s="18">
        <f t="shared" ref="BS278:BS279" si="11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9"/>
        <v>Aderente</v>
      </c>
      <c r="BR279" s="18">
        <f t="shared" si="10"/>
        <v>1</v>
      </c>
      <c r="BS279" s="18">
        <f t="shared" si="11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2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2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2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2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2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2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2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2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2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2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2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2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2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2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2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2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2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2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2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2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2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2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2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2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2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2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2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2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2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2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2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2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2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2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2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2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2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2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2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2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2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2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2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2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2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2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2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2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2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2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2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2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2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2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2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2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2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2"/>
        <v/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2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2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1914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1915</v>
      </c>
      <c r="BK358" s="16" t="s">
        <v>1916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2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1917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1918</v>
      </c>
      <c r="N359" s="202" t="s">
        <v>1919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1920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3">IF(BN359="","",SUBSTITUTE(BM359," ","")&amp;SUBSTITUTE(BN359," ",""))</f>
        <v/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1921</v>
      </c>
      <c r="BK360" s="16" t="s">
        <v>1921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2"/>
        <v>ModernizaçãoEquipamento</v>
      </c>
    </row>
    <row r="361" spans="1:72">
      <c r="A361" s="50" t="str">
        <f t="shared" ref="A361:A364" si="14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5">IF(BN361="","",SUBSTITUTE(BM361," ","")&amp;SUBSTITUTE(BN361," ",""))</f>
        <v/>
      </c>
    </row>
    <row r="362" spans="1:72">
      <c r="A362" s="50" t="str">
        <f t="shared" si="14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5"/>
        <v/>
      </c>
    </row>
    <row r="363" spans="1:72">
      <c r="A363" s="50" t="str">
        <f t="shared" si="14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98</v>
      </c>
      <c r="K363" s="215">
        <v>500</v>
      </c>
      <c r="L363" s="83">
        <v>616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ALTO ARAGUAIA - RONDONOPOLIS</v>
      </c>
      <c r="V363" s="196" t="s">
        <v>1573</v>
      </c>
      <c r="W363" s="173" t="s">
        <v>1922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>
        <f>IF(BS_CONTROLE[[#This Row],[SUB]]=0, "-", BS_CONTROLE[[#This Row],[SUB]])</f>
        <v>98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ALTO ARAGUAIA - RONDONOPOLIS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5"/>
        <v/>
      </c>
    </row>
    <row r="364" spans="1:72">
      <c r="A364" s="50" t="str">
        <f t="shared" si="14"/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1923</v>
      </c>
      <c r="W364" s="173" t="s">
        <v>1907</v>
      </c>
      <c r="X364" s="216" t="s">
        <v>965</v>
      </c>
      <c r="Y364" s="158"/>
      <c r="Z364" s="158"/>
      <c r="AA364" s="83" t="s">
        <v>1908</v>
      </c>
      <c r="AB364" s="70" t="s">
        <v>957</v>
      </c>
      <c r="AC364" s="70" t="s">
        <v>608</v>
      </c>
      <c r="AD364" s="173">
        <v>0.29166666666666669</v>
      </c>
      <c r="AE364" s="83">
        <v>7671</v>
      </c>
      <c r="AF364" s="83">
        <v>9322</v>
      </c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Silmara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5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0.25</v>
      </c>
      <c r="Q365" s="83">
        <v>3360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5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 t="s">
        <v>965</v>
      </c>
      <c r="Y366" s="158"/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5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5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5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5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5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1924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5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5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5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5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5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5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5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5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5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5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5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5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5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5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5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5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5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5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5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5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5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5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5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5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5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5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5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5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5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5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5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5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5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5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5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5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5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5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5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5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5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5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5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6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6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6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6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6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6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6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6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6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6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6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6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6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6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6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6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6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6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6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6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7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7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7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7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7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7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7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7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7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7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7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7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7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7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7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7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7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7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7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7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7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7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7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7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7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7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7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7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7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7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7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7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7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7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7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7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7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7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7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7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7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8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9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9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9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9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9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9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9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9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9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9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9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9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9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9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9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9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9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9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9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9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9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9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9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9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9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9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9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9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9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9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9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9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9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9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9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9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9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9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9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9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9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9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9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9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9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9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1925</v>
      </c>
      <c r="D5" s="388"/>
      <c r="E5" s="388"/>
      <c r="F5" s="388"/>
      <c r="G5" s="388"/>
      <c r="H5" s="388"/>
      <c r="I5" s="388"/>
      <c r="J5" s="389"/>
      <c r="K5" s="390" t="s">
        <v>1926</v>
      </c>
      <c r="L5" s="391"/>
      <c r="M5" s="391"/>
      <c r="N5" s="391"/>
      <c r="O5" s="392" t="s">
        <v>1927</v>
      </c>
      <c r="P5" s="393"/>
      <c r="Q5" s="394"/>
    </row>
    <row r="6" spans="1:17" s="93" customFormat="1" ht="15.75" customHeight="1">
      <c r="A6" s="87" t="s">
        <v>1928</v>
      </c>
      <c r="B6" s="94" t="s">
        <v>1929</v>
      </c>
      <c r="C6" s="95" t="s">
        <v>1172</v>
      </c>
      <c r="D6" s="96" t="s">
        <v>1173</v>
      </c>
      <c r="E6" s="95" t="s">
        <v>1930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1931</v>
      </c>
      <c r="M6" s="139" t="s">
        <v>627</v>
      </c>
      <c r="N6" s="140" t="s">
        <v>1167</v>
      </c>
      <c r="O6" s="244" t="s">
        <v>1210</v>
      </c>
      <c r="P6" s="157"/>
      <c r="Q6" s="192" t="s">
        <v>1932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60" sqref="D36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1933</v>
      </c>
      <c r="W1" s="400"/>
      <c r="X1" s="400"/>
      <c r="Y1" s="104"/>
    </row>
    <row r="2" spans="1:25" s="100" customFormat="1" ht="11.25" customHeight="1">
      <c r="A2" s="105" t="s">
        <v>1934</v>
      </c>
      <c r="B2" s="105" t="s">
        <v>1929</v>
      </c>
      <c r="C2" s="105" t="s">
        <v>603</v>
      </c>
      <c r="D2" s="106" t="s">
        <v>1172</v>
      </c>
      <c r="E2" s="106" t="s">
        <v>1173</v>
      </c>
      <c r="F2" s="106" t="s">
        <v>1928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1935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-</v>
      </c>
      <c r="L361" s="110" t="str">
        <f>IF(FN_MC!N363="","*",FN_MC!N363)</f>
        <v>-</v>
      </c>
      <c r="M361" s="111">
        <f>IF(FN_MC!J363="","*",FN_MC!J363)</f>
        <v>98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>
      <c r="A362" s="109" t="str">
        <f>IF(FN_MC!Y364="","*",FN_MC!Y364)</f>
        <v>*</v>
      </c>
      <c r="B362" s="109" t="str">
        <f>IF(FN_MC!X364="","*",FN_MC!X364)</f>
        <v>Oportunidade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Silmara</v>
      </c>
      <c r="U362" s="110" t="str">
        <f>IF(FN_MC!W364="","*",FN_MC!W364)</f>
        <v xml:space="preserve">Descarga de dormentes 2h em TVL1 e o tempo de puder na singela 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0.25</v>
      </c>
      <c r="S363" s="110" t="str">
        <f>IF(FN_MC!Q365="","*",CONCATENATE(FN_MC!Q365," ",FN_MC!R365))</f>
        <v>3360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1936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1938</v>
      </c>
      <c r="C4" s="318" t="s">
        <v>1939</v>
      </c>
      <c r="D4" s="318" t="s">
        <v>1940</v>
      </c>
      <c r="E4" s="318" t="s">
        <v>1941</v>
      </c>
      <c r="F4" s="318" t="s">
        <v>6</v>
      </c>
      <c r="G4" s="318" t="s">
        <v>1942</v>
      </c>
      <c r="H4" s="191"/>
    </row>
    <row r="5" spans="1:8">
      <c r="A5" s="191"/>
      <c r="B5" s="319" t="s">
        <v>1943</v>
      </c>
      <c r="C5" s="319">
        <v>309525</v>
      </c>
      <c r="D5" s="319" t="s">
        <v>1944</v>
      </c>
      <c r="E5" s="319" t="s">
        <v>845</v>
      </c>
      <c r="F5" s="319" t="s">
        <v>1945</v>
      </c>
      <c r="G5" s="320">
        <v>46296</v>
      </c>
      <c r="H5" s="191"/>
    </row>
    <row r="6" spans="1:8">
      <c r="A6" s="191"/>
      <c r="B6" s="319" t="s">
        <v>1946</v>
      </c>
      <c r="C6" s="319">
        <v>256875</v>
      </c>
      <c r="D6" s="319" t="s">
        <v>1947</v>
      </c>
      <c r="E6" s="319" t="s">
        <v>845</v>
      </c>
      <c r="F6" s="319" t="s">
        <v>1945</v>
      </c>
      <c r="G6" s="320">
        <v>46296</v>
      </c>
      <c r="H6" s="191"/>
    </row>
    <row r="7" spans="1:8">
      <c r="A7" s="191"/>
      <c r="B7" s="319" t="s">
        <v>1948</v>
      </c>
      <c r="C7" s="319">
        <v>257278</v>
      </c>
      <c r="D7" s="319" t="s">
        <v>1949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1950</v>
      </c>
      <c r="C8" s="319">
        <v>261794</v>
      </c>
      <c r="D8" s="319" t="s">
        <v>1951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1952</v>
      </c>
      <c r="C9" s="319">
        <v>257033</v>
      </c>
      <c r="D9" s="319" t="s">
        <v>1953</v>
      </c>
      <c r="E9" s="319" t="s">
        <v>836</v>
      </c>
      <c r="F9" s="319" t="s">
        <v>192</v>
      </c>
      <c r="G9" s="319" t="s">
        <v>1954</v>
      </c>
      <c r="H9" s="191"/>
    </row>
    <row r="10" spans="1:8">
      <c r="A10" s="191"/>
      <c r="B10" s="319" t="s">
        <v>1955</v>
      </c>
      <c r="C10" s="319">
        <v>396578</v>
      </c>
      <c r="D10" s="319" t="s">
        <v>1956</v>
      </c>
      <c r="E10" s="319" t="s">
        <v>836</v>
      </c>
      <c r="F10" s="319" t="s">
        <v>192</v>
      </c>
      <c r="G10" s="319" t="s">
        <v>1954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1957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1958</v>
      </c>
      <c r="E3" s="315" t="s">
        <v>1959</v>
      </c>
      <c r="F3" s="315" t="s">
        <v>1960</v>
      </c>
      <c r="G3" s="315" t="s">
        <v>1961</v>
      </c>
      <c r="H3" s="315" t="s">
        <v>1962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1965</v>
      </c>
      <c r="C2" s="95" t="s">
        <v>1158</v>
      </c>
      <c r="D2" s="95" t="s">
        <v>596</v>
      </c>
      <c r="E2" s="95" t="s">
        <v>1966</v>
      </c>
      <c r="F2" s="95" t="s">
        <v>1967</v>
      </c>
      <c r="G2" s="95" t="s">
        <v>1968</v>
      </c>
      <c r="H2" s="95" t="s">
        <v>1969</v>
      </c>
      <c r="I2" s="95" t="s">
        <v>1970</v>
      </c>
      <c r="J2" s="95" t="s">
        <v>1971</v>
      </c>
      <c r="K2" s="131" t="s">
        <v>1972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-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FIXO</v>
      </c>
      <c r="I362" s="121" t="str">
        <f>IF(FN_MC!AC364="","*",FN_MC!AC364)</f>
        <v>-</v>
      </c>
      <c r="J362" s="122" t="str">
        <f>IF(FN_MC!AA364="","*",FN_MC!AA364)</f>
        <v>2 (Eder e Anderson)</v>
      </c>
      <c r="K362" s="134">
        <f>IF(FN_MC!AD364="","*",FN_MC!AD364)</f>
        <v>0.29166666666666669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FIXO</v>
      </c>
      <c r="I364" s="121" t="str">
        <f>IF(FN_MC!AC366="","*",FN_MC!AC366)</f>
        <v>-</v>
      </c>
      <c r="J364" s="122">
        <f>IF(FN_MC!AA366="","*",FN_MC!AA366)</f>
        <v>1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2025-12-29T18:07:08Z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