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13" documentId="8_{B6337239-1A00-434D-AAD0-422EA1FEB5AE}" xr6:coauthVersionLast="47" xr6:coauthVersionMax="47" xr10:uidLastSave="{47521078-826C-4946-A1D4-4B416F80BEA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/>
  <c r="N96" i="1" a="1"/>
  <c r="N96" i="1" s="1"/>
  <c r="N94" i="1" a="1"/>
  <c r="N94" i="1"/>
  <c r="N95" i="1" a="1"/>
  <c r="N95" i="1"/>
  <c r="AQ68" i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 s="1"/>
  <c r="BD65" i="1" a="1"/>
  <c r="BD65" i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/>
  <c r="D67" i="16" s="1"/>
  <c r="T66" i="1" a="1"/>
  <c r="T66" i="1" s="1"/>
  <c r="E67" i="16" s="1"/>
  <c r="AI66" i="1"/>
  <c r="AJ66" i="1"/>
  <c r="AK66" i="1"/>
  <c r="K67" i="11" s="1"/>
  <c r="AL66" i="1"/>
  <c r="AO66" i="1"/>
  <c r="BE66" i="1" s="1"/>
  <c r="AP66" i="1"/>
  <c r="M67" i="11" s="1"/>
  <c r="AQ66" i="1"/>
  <c r="BB66" i="1"/>
  <c r="BC66" i="1" a="1"/>
  <c r="BC66" i="1" s="1"/>
  <c r="BD66" i="1" a="1"/>
  <c r="BD66" i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 s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 s="1"/>
  <c r="D69" i="16" s="1"/>
  <c r="T68" i="1" a="1"/>
  <c r="T68" i="1" s="1"/>
  <c r="E69" i="16" s="1"/>
  <c r="AI68" i="1"/>
  <c r="AJ68" i="1"/>
  <c r="AK68" i="1"/>
  <c r="K69" i="11" s="1"/>
  <c r="AL68" i="1"/>
  <c r="AN68" i="1"/>
  <c r="AO68" i="1"/>
  <c r="BE68" i="1" s="1"/>
  <c r="AP68" i="1"/>
  <c r="M69" i="11" s="1"/>
  <c r="BB68" i="1"/>
  <c r="BC68" i="1" a="1"/>
  <c r="BC68" i="1"/>
  <c r="BD68" i="1" a="1"/>
  <c r="BD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 s="1"/>
  <c r="R70" i="1"/>
  <c r="S70" i="1" a="1"/>
  <c r="S70" i="1" s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 s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 s="1"/>
  <c r="BD71" i="1" a="1"/>
  <c r="BD71" i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 s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 s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 s="1"/>
  <c r="AK77" i="1"/>
  <c r="K77" i="11" s="1"/>
  <c r="AL77" i="1"/>
  <c r="AO77" i="1"/>
  <c r="BE77" i="1" s="1"/>
  <c r="AP77" i="1"/>
  <c r="M77" i="11" s="1"/>
  <c r="AQ77" i="1"/>
  <c r="BB77" i="1"/>
  <c r="BC77" i="1" a="1"/>
  <c r="BC77" i="1"/>
  <c r="BD77" i="1" a="1"/>
  <c r="BD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 s="1"/>
  <c r="D82" i="16" s="1"/>
  <c r="T82" i="1" a="1"/>
  <c r="T82" i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BB84" i="1" s="1"/>
  <c r="AJ84" i="1"/>
  <c r="AK84" i="1"/>
  <c r="K84" i="11" s="1"/>
  <c r="AL84" i="1"/>
  <c r="AO84" i="1"/>
  <c r="BE84" i="1" s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S94" i="1" a="1"/>
  <c r="S94" i="1" s="1"/>
  <c r="D94" i="16" s="1"/>
  <c r="T94" i="1" a="1"/>
  <c r="T94" i="1" s="1"/>
  <c r="E94" i="16" s="1"/>
  <c r="AI94" i="1"/>
  <c r="BB94" i="1" s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1" i="16" l="1"/>
  <c r="AN70" i="1"/>
  <c r="K69" i="16"/>
  <c r="AM68" i="1"/>
  <c r="K84" i="16"/>
  <c r="AM84" i="1"/>
  <c r="L80" i="16"/>
  <c r="AN80" i="1"/>
  <c r="L77" i="16"/>
  <c r="AN77" i="1"/>
  <c r="K68" i="16"/>
  <c r="AM67" i="1"/>
  <c r="K80" i="16"/>
  <c r="AM80" i="1"/>
  <c r="K77" i="16"/>
  <c r="AM77" i="1"/>
  <c r="K75" i="16"/>
  <c r="AM74" i="1"/>
  <c r="K74" i="16"/>
  <c r="AM73" i="1"/>
  <c r="K73" i="16"/>
  <c r="AM72" i="1"/>
  <c r="K67" i="16"/>
  <c r="AM66" i="1"/>
  <c r="AJ101" i="1"/>
  <c r="BD81" i="1" a="1"/>
  <c r="BD81" i="1" s="1"/>
  <c r="AJ98" i="1"/>
  <c r="AJ94" i="1"/>
  <c r="AN74" i="1"/>
  <c r="AN73" i="1"/>
  <c r="AN72" i="1"/>
  <c r="AN67" i="1"/>
  <c r="AN66" i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<sst xmlns="http://schemas.openxmlformats.org/spreadsheetml/2006/main" count="4965" uniqueCount="1460">
  <si>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</si>
  <si>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</si>
  <si>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</si>
  <si>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</si>
  <si>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</si>
  <si>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</si>
  <si>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</si>
  <si>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</si>
  <si>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</si>
  <si>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</si>
  <si>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</si>
  <si>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</si>
  <si>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</si>
  <si>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</si>
  <si>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</si>
  <si>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</si>
  <si>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</si>
  <si>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</si>
  <si>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</si>
  <si>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</si>
  <si>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</si>
  <si>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</si>
  <si>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</si>
  <si>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</si>
  <si>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</si>
  <si>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</si>
  <si>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</si>
  <si>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</si>
  <si>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</si>
  <si>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</si>
  <si>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</si>
  <si>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</si>
  <si>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</si>
  <si>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</si>
  <si>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</si>
  <si>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</si>
  <si>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</si>
  <si>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</si>
  <si>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</si>
  <si>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</si>
  <si>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</si>
  <si>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</si>
  <si>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</si>
  <si>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</si>
  <si>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</si>
  <si>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</si>
  <si>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</si>
  <si>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</si>
  <si>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</si>
  <si>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</si>
  <si>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</si>
  <si>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</si>
  <si>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</si>
  <si>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</si>
  <si>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</si>
  <si>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</si>
  <si>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</si>
  <si>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</si>
  <si>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</si>
  <si>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</si>
  <si>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</si>
  <si>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</si>
  <si>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</si>
  <si>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</si>
  <si>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</si>
  <si>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</si>
  <si>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</si>
  <si>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</si>
  <si>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</si>
  <si>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</si>
  <si>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</si>
  <si>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</si>
  <si>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</si>
  <si>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</si>
  <si>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</si>
  <si>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</si>
  <si>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</si>
  <si>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</si>
  <si>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</si>
  <si>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</si>
  <si>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</si>
  <si>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</si>
  <si>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</si>
  <si>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</si>
  <si>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</si>
  <si>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</si>
  <si>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</si>
  <si>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</si>
  <si>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</si>
  <si>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</si>
  <si>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</si>
  <si>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</si>
  <si>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</si>
  <si>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</si>
  <si>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</si>
  <si>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</si>
  <si>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</si>
  <si>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</si>
  <si>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</si>
  <si>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</si>
  <si>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</si>
  <si>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</si>
  <si>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</si>
  <si>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</si>
  <si>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</si>
  <si>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</si>
  <si>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</si>
  <si>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</si>
  <si>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</si>
  <si>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</si>
  <si>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</si>
  <si>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</si>
  <si>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</si>
  <si>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</si>
  <si>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</si>
  <si>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</si>
  <si>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</si>
  <si>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</si>
  <si>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</si>
  <si>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</si>
  <si>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</si>
  <si>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</si>
  <si>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</si>
  <si>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</si>
  <si>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</si>
  <si>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</si>
  <si>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</si>
  <si>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</si>
  <si>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</si>
  <si>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</si>
  <si>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</si>
  <si>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</si>
  <si>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</si>
  <si>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</si>
  <si>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</si>
  <si>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</si>
  <si>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</si>
  <si>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</si>
  <si>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</si>
  <si>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</si>
  <si>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</si>
  <si>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</si>
  <si>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</si>
  <si>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</si>
  <si>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</si>
  <si>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</si>
  <si>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</si>
  <si>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</si>
  <si>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</si>
  <si>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</si>
  <si>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</si>
  <si>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</si>
  <si>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</si>
  <si>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</si>
  <si>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</si>
  <si>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</si>
  <si>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</si>
  <si>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</si>
  <si>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</si>
  <si>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</si>
  <si>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</si>
  <si>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</si>
  <si>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</si>
  <si>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</si>
  <si>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</si>
  <si>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</si>
  <si>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</si>
  <si>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</si>
  <si>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</si>
  <si>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</si>
  <si>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</si>
  <si>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</si>
  <si>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</si>
  <si>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</si>
  <si>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</si>
  <si>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</si>
  <si>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</si>
  <si>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</si>
  <si>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</si>
  <si>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</si>
  <si>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</si>
  <si>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</si>
  <si>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</si>
  <si>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</si>
  <si>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</si>
  <si>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</si>
  <si>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</si>
  <si>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</si>
  <si>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</si>
  <si>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</si>
  <si>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</si>
  <si>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</si>
  <si>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</si>
  <si>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</si>
  <si>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</si>
  <si>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</si>
  <si>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</si>
  <si>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</si>
  <si>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</si>
  <si>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</si>
  <si>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</si>
  <si>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</si>
  <si>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</si>
  <si>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</si>
  <si>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</si>
  <si>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</si>
  <si>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</si>
  <si>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</si>
  <si>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</si>
  <si>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</si>
  <si>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</si>
  <si>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</si>
  <si>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</si>
  <si>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</si>
  <si>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</si>
  <si>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</si>
  <si>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</si>
  <si>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</si>
  <si>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</si>
  <si>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</si>
  <si>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</si>
  <si>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</si>
  <si>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</si>
  <si>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</si>
  <si>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</si>
  <si>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</si>
  <si>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</si>
  <si>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</si>
  <si>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</si>
  <si>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</si>
  <si>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</si>
  <si>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</si>
  <si>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</si>
  <si>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</si>
  <si>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</si>
  <si>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</si>
  <si>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</si>
  <si>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</si>
  <si>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</si>
  <si>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</si>
  <si>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</si>
  <si>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</si>
  <si>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</si>
  <si>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</si>
  <si>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</si>
  <si>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</si>
  <si>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</si>
  <si>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</si>
  <si>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</si>
  <si>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</si>
  <si>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</si>
  <si>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</si>
  <si>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</si>
  <si>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</si>
  <si>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</si>
  <si>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</si>
  <si>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</si>
  <si>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</si>
  <si>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</si>
  <si>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</si>
  <si>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</si>
  <si>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</si>
  <si>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</si>
  <si>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</si>
  <si>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</si>
  <si>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</si>
  <si>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</si>
  <si>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</si>
  <si>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</si>
  <si>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</si>
  <si>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</si>
  <si>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</si>
  <si>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</si>
  <si>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</si>
  <si>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</si>
  <si>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</si>
  <si>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</si>
  <si>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</si>
  <si>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</si>
  <si>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</si>
  <si>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</si>
  <si>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</si>
  <si>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</si>
  <si>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</si>
  <si>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</si>
  <si>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</si>
  <si>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</si>
  <si>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</si>
  <si>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</si>
  <si>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</si>
  <si>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</si>
  <si>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</si>
  <si>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</si>
  <si>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</si>
  <si>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</si>
  <si>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</si>
  <si>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</si>
  <si>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</si>
  <si>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</si>
  <si>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</si>
  <si>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</si>
  <si>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</si>
  <si>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</si>
  <si>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</si>
  <si>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</si>
  <si>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</si>
  <si>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</si>
  <si>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</si>
  <si>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</si>
  <si>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</si>
  <si>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</si>
  <si>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</si>
  <si>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</si>
  <si>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</si>
  <si>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</si>
  <si>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</si>
  <si>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</si>
  <si>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</si>
  <si>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</si>
  <si>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</si>
  <si>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</si>
  <si>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</si>
  <si>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</si>
  <si>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</si>
  <si>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</si>
  <si>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</si>
  <si>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</si>
  <si>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</si>
  <si>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</si>
  <si>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</si>
  <si>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</si>
  <si>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</si>
  <si>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</si>
  <si>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</si>
  <si>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</si>
  <si>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</si>
  <si>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</si>
  <si>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</si>
  <si>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</si>
  <si>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</si>
  <si>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</si>
  <si>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</si>
  <si>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</si>
  <si>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</si>
  <si>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</si>
  <si>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</si>
  <si>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</si>
  <si>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</si>
  <si>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</si>
  <si>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</si>
  <si>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</si>
  <si>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</si>
  <si>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</si>
  <si>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</si>
  <si>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</si>
  <si>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</si>
  <si>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</si>
  <si>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</si>
  <si>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</si>
  <si>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</si>
  <si>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</si>
  <si>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</si>
  <si>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</si>
  <si>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</si>
  <si>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</si>
  <si>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</si>
  <si>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</si>
  <si>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</si>
  <si>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</si>
  <si>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</si>
  <si>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</si>
  <si>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</si>
  <si>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</si>
  <si>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</si>
  <si>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</si>
  <si>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</si>
  <si>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</si>
  <si>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</si>
  <si>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</si>
  <si>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</si>
  <si>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</si>
  <si>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</si>
  <si>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</si>
  <si>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</si>
  <si>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</si>
  <si>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</si>
  <si>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</si>
  <si>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</si>
  <si>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</si>
  <si>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</si>
  <si>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</si>
  <si>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</si>
  <si>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</si>
  <si>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</si>
  <si>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</si>
  <si>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</si>
  <si>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</si>
  <si>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</si>
  <si>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</si>
  <si>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</si>
  <si>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</si>
  <si>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</si>
  <si>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</si>
  <si>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</si>
  <si>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</si>
  <si>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</si>
  <si>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</si>
  <si>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</si>
  <si>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</si>
  <si>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</si>
  <si>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</si>
  <si>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</si>
  <si>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</si>
  <si>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</si>
  <si>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</si>
  <si>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</si>
  <si>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</si>
  <si>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</si>
  <si>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</si>
  <si>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</si>
  <si>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</si>
  <si>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</si>
  <si>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</si>
  <si>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</si>
  <si>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</si>
  <si>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</si>
  <si>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</si>
  <si>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</si>
  <si>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</si>
  <si>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</si>
  <si>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</si>
  <si>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</si>
  <si>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</si>
  <si>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</si>
  <si>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</si>
  <si>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</si>
  <si>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</si>
  <si>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</si>
  <si>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</si>
  <si>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</si>
  <si>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</si>
  <si>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</si>
  <si>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</si>
  <si>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</si>
  <si>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</si>
  <si>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</si>
  <si>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</si>
  <si>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</si>
  <si>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</si>
  <si>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</si>
  <si>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</si>
  <si>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</si>
  <si>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</si>
  <si>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</si>
  <si>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</si>
  <si>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</si>
  <si>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</si>
  <si>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</si>
  <si>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</si>
  <si>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</si>
  <si>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</si>
  <si>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</si>
  <si>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</si>
  <si>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</si>
  <si>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</si>
  <si>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</si>
  <si>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</si>
  <si>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</si>
  <si>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</si>
  <si>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</si>
  <si>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</si>
  <si>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</si>
  <si>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</si>
  <si>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</si>
  <si>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</si>
  <si>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</si>
  <si>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</si>
  <si>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</si>
  <si>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</si>
  <si>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</si>
  <si>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</si>
  <si>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</si>
  <si>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</si>
  <si>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</si>
  <si>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</si>
  <si>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</si>
  <si>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</si>
  <si>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</si>
  <si>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</si>
  <si>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</si>
  <si>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</si>
  <si>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</si>
  <si>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</si>
  <si>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</si>
  <si>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</si>
  <si>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</si>
  <si>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</si>
  <si>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</si>
  <si>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</si>
  <si>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</si>
  <si>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</si>
  <si>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</si>
  <si>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</si>
  <si>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</si>
  <si>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</si>
  <si>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</si>
  <si>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</si>
  <si>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</si>
  <si>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</si>
  <si>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</si>
  <si>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</si>
  <si>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</si>
  <si>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</si>
  <si>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</si>
  <si>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</si>
  <si>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</si>
  <si>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</si>
  <si>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</si>
  <si>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</si>
  <si>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</si>
  <si>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</si>
  <si>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</si>
  <si>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</si>
  <si>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</si>
  <si>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</si>
  <si>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</si>
  <si>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</si>
  <si>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</si>
  <si>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</si>
  <si>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</si>
  <si>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</si>
  <si>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</si>
  <si>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</si>
  <si>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</si>
  <si>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</si>
  <si>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</si>
  <si>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</si>
  <si>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</si>
  <si>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</si>
  <si>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</si>
  <si>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</si>
  <si>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</si>
  <si>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</si>
  <si>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</si>
  <si>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</si>
  <si>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</si>
  <si>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</si>
  <si>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</si>
  <si>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</si>
  <si>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</si>
  <si>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</si>
  <si>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</si>
  <si>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</si>
  <si>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</si>
  <si>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</si>
  <si>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</si>
  <si>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</si>
  <si>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</si>
  <si>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</si>
  <si>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</si>
  <si>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</si>
  <si>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</si>
  <si>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</si>
  <si>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</si>
  <si>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</si>
  <si>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</si>
  <si>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</si>
  <si>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</si>
  <si>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</si>
  <si>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</si>
  <si>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</si>
  <si>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</si>
  <si>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</si>
  <si>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</si>
  <si>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</si>
  <si>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</si>
  <si>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</si>
  <si>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</si>
  <si>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</si>
  <si>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</si>
  <si>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</si>
  <si>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</si>
  <si>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</si>
  <si>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</si>
  <si>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</si>
  <si>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</si>
  <si>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</si>
  <si>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</si>
  <si>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</si>
  <si>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</si>
  <si>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</si>
  <si>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</si>
  <si>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</si>
  <si>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</si>
  <si>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</si>
  <si>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</si>
  <si>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</si>
  <si>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</si>
  <si>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</si>
  <si>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</si>
  <si>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</si>
  <si>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</si>
  <si>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</si>
  <si>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</si>
  <si>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</si>
  <si>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</si>
  <si>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</si>
  <si>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</si>
  <si>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</si>
  <si>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</si>
  <si>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</si>
  <si>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</si>
  <si>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</si>
  <si>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</si>
  <si>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</si>
  <si>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</si>
  <si>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</si>
  <si>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</si>
  <si>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</si>
  <si>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</si>
  <si>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</si>
  <si>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</si>
  <si>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</si>
  <si>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</si>
  <si>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</si>
  <si>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</si>
  <si>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</si>
  <si>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</si>
  <si>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</si>
  <si>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</si>
  <si>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</si>
  <si>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</si>
  <si>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</si>
  <si>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</si>
  <si>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</si>
  <si>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</si>
  <si>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</si>
  <si>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</si>
  <si>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</si>
  <si>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</si>
  <si>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</si>
  <si>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</si>
  <si>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</si>
  <si>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</si>
  <si>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</si>
  <si>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</si>
  <si>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</si>
  <si>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</si>
  <si>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</si>
  <si>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</si>
  <si>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</si>
  <si>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</si>
  <si>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</si>
  <si>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</si>
  <si>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</si>
  <si>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</si>
  <si>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</si>
  <si>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</si>
  <si>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</si>
  <si>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</si>
  <si>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</si>
  <si>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</si>
  <si>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</si>
  <si>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</si>
  <si>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</si>
  <si>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</si>
  <si>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</si>
  <si>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</si>
  <si>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</si>
  <si>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</si>
  <si>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</si>
  <si>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</si>
  <si>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</si>
  <si>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</si>
  <si>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</si>
  <si>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</si>
  <si>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</si>
  <si>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</si>
  <si>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</si>
  <si>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</si>
  <si>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</si>
  <si>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</si>
  <si>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</si>
  <si>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</si>
  <si>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</si>
  <si>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</si>
  <si>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</si>
  <si>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</si>
  <si>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</si>
  <si>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</si>
  <si>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</si>
  <si>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</si>
  <si>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</si>
  <si>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</si>
  <si>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</si>
  <si>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</si>
  <si>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</si>
  <si>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</si>
  <si>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</si>
  <si>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</si>
  <si>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</si>
  <si>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</si>
  <si>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</si>
  <si>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</si>
  <si>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</si>
  <si>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</si>
  <si>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</si>
  <si>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</si>
  <si>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</si>
  <si>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</si>
  <si>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</si>
  <si>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</si>
  <si>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</si>
  <si>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</si>
  <si>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</si>
  <si>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</si>
  <si>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</si>
  <si>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</si>
  <si>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</si>
  <si>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</si>
  <si>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</si>
  <si>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</si>
  <si>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</si>
  <si>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</si>
  <si>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</si>
  <si>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</si>
  <si>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</si>
  <si>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</si>
  <si>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</si>
  <si>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</si>
  <si>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</si>
  <si>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</si>
  <si>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</si>
  <si>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</si>
  <si>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</si>
  <si>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</si>
  <si>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</si>
  <si>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</si>
  <si>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</si>
  <si>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</si>
  <si>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</si>
  <si>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</si>
  <si>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</si>
  <si>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</si>
  <si>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</si>
  <si>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</si>
  <si>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</si>
  <si>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</si>
  <si>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</si>
  <si>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</si>
  <si>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</si>
  <si>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</si>
  <si>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</si>
  <si>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</si>
  <si>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</si>
  <si>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</si>
  <si>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</si>
  <si>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</si>
  <si>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</si>
  <si>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</si>
  <si>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</si>
  <si>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</si>
  <si>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</si>
  <si>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</si>
  <si>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</si>
  <si>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</si>
  <si>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</si>
  <si>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</si>
  <si>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</si>
  <si>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</si>
  <si>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</si>
  <si>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</si>
  <si>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</si>
  <si>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</si>
  <si>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</si>
  <si>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</si>
  <si>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</si>
  <si>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</si>
  <si>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</si>
  <si>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</si>
  <si>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</si>
  <si>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</si>
  <si>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</si>
  <si>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</si>
  <si>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</si>
  <si>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</si>
  <si>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</si>
  <si>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</si>
  <si>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</si>
  <si>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</si>
  <si>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</si>
  <si>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</si>
  <si>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</si>
  <si>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</si>
  <si>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</si>
  <si>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</si>
  <si>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</si>
  <si>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</si>
  <si>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</si>
  <si>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</si>
  <si>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</si>
  <si>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</si>
  <si>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</si>
  <si>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</si>
  <si>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</si>
  <si>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</si>
  <si>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</si>
  <si>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</si>
  <si>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</si>
  <si>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</si>
  <si>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</si>
  <si>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</si>
  <si>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</si>
  <si>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</si>
  <si>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</si>
  <si>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</si>
  <si>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</si>
  <si>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</si>
  <si>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</si>
  <si>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</si>
  <si>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</si>
  <si>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</si>
  <si>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</si>
  <si>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</si>
  <si>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</si>
  <si>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</si>
  <si>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</si>
  <si>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</si>
  <si>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</si>
  <si>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</si>
  <si>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</si>
  <si>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</si>
  <si>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</si>
  <si>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</si>
  <si>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</si>
  <si>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</si>
  <si>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</si>
  <si>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</si>
  <si>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</si>
  <si>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</si>
  <si>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</si>
  <si>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</si>
  <si>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</si>
  <si>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</si>
  <si>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</si>
  <si>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</si>
  <si>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</si>
  <si>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</si>
  <si>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</si>
  <si>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</si>
  <si>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</si>
  <si>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</si>
  <si>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</si>
  <si>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</si>
  <si>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</si>
  <si>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</si>
  <si>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</si>
  <si>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</si>
  <si>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</si>
  <si>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</si>
  <si>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</si>
  <si>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</si>
  <si>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</si>
  <si>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</si>
  <si>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</si>
  <si>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</si>
  <si>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</si>
  <si>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</si>
  <si>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</si>
  <si>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</si>
  <si>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</si>
  <si>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</si>
  <si>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</si>
  <si>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</si>
  <si>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</si>
  <si>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</si>
  <si>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</si>
  <si>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</si>
  <si>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</si>
  <si>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</si>
  <si>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</si>
  <si>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</si>
  <si>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</si>
  <si>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</si>
  <si>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</si>
  <si>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</si>
  <si>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</si>
  <si>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</si>
  <si>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</si>
  <si>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</si>
  <si>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</si>
  <si>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</si>
  <si>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</si>
  <si>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</si>
  <si>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</si>
  <si>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</si>
  <si>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</si>
  <si>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</si>
  <si>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</si>
  <si>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</si>
  <si>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</si>
  <si>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</si>
  <si>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</si>
  <si>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</si>
  <si>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</si>
  <si>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</si>
  <si>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</si>
  <si>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</si>
  <si>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</si>
  <si>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</si>
  <si>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</si>
  <si>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</si>
  <si>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</si>
  <si>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</si>
  <si>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</si>
  <si>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</si>
  <si>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</si>
  <si>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</si>
  <si>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</si>
  <si>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</si>
  <si>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</si>
  <si>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</si>
  <si>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</si>
  <si>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</si>
  <si>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</si>
  <si>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</si>
  <si>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</si>
  <si>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</si>
  <si>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</si>
  <si>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</si>
  <si>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</si>
  <si>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</si>
  <si>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</si>
  <si>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</si>
  <si>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</si>
  <si>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</si>
  <si>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</si>
  <si>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</si>
  <si>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</si>
  <si>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</si>
  <si>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</si>
  <si>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</si>
  <si>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</si>
  <si>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</si>
  <si>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</si>
  <si>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</si>
  <si>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</si>
  <si>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</si>
  <si>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</si>
  <si>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</si>
  <si>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</si>
  <si>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</si>
  <si>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</si>
  <si>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</si>
  <si>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</si>
  <si>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</si>
  <si>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</si>
  <si>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</si>
  <si>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</si>
  <si>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</si>
  <si>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</si>
  <si>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</si>
  <si>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</si>
  <si>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</si>
  <si>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</si>
  <si>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</si>
  <si>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</si>
  <si>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</si>
  <si>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</si>
  <si>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</si>
  <si>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</si>
  <si>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</si>
  <si>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</si>
  <si>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</si>
  <si>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</si>
  <si>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</si>
  <si>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</si>
  <si>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</si>
  <si>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</si>
  <si>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</si>
  <si>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</si>
  <si>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</si>
  <si>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</si>
  <si>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</si>
  <si>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</si>
  <si>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</si>
  <si>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</si>
  <si>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</si>
  <si>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</si>
  <si>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</si>
  <si>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</si>
  <si>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</si>
  <si>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</si>
  <si>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</si>
  <si>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</si>
  <si>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</si>
  <si>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</si>
  <si>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</si>
  <si>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</si>
  <si>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</si>
  <si>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</si>
  <si>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</si>
  <si>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</si>
  <si>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</si>
  <si>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</si>
  <si>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</si>
  <si>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</si>
  <si>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</si>
  <si>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</si>
  <si>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</si>
  <si>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</si>
  <si>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</si>
  <si>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</si>
  <si>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</si>
  <si>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</si>
  <si>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</si>
  <si>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</si>
  <si>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</si>
  <si>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</si>
  <si>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</si>
  <si>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</si>
  <si>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</si>
  <si>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</si>
  <si>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</si>
  <si>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</si>
  <si>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</si>
  <si>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</si>
  <si>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</si>
  <si>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</si>
  <si>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</si>
  <si>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</si>
  <si>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</si>
  <si>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</si>
  <si>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</si>
  <si>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</si>
  <si>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</si>
  <si>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</si>
  <si>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</si>
  <si>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</si>
  <si>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</si>
  <si>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</si>
  <si>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</si>
  <si>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</si>
  <si>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</si>
  <si>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</si>
  <si>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</si>
  <si>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</si>
  <si>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</si>
  <si>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</si>
  <si>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</si>
  <si>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</si>
  <si>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</si>
  <si>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</si>
  <si>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</si>
  <si>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</si>
  <si>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</si>
  <si>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</si>
  <si>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</si>
  <si>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</si>
  <si>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</si>
  <si>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</si>
  <si>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</si>
  <si>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</si>
  <si>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</si>
  <si>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</si>
  <si>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</si>
  <si>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</si>
  <si>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</si>
  <si>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</si>
  <si>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</si>
  <si>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</si>
  <si>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</si>
  <si>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</si>
  <si>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</si>
  <si>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</si>
  <si>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</si>
  <si>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</si>
  <si>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</si>
  <si>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</si>
  <si>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</si>
  <si>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</si>
  <si>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</si>
  <si>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</si>
  <si>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</si>
  <si>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</si>
  <si>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</si>
  <si>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</si>
  <si>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</si>
  <si>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</si>
  <si>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</si>
  <si>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</si>
  <si>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</si>
  <si>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</si>
  <si>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</si>
  <si>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</si>
  <si>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</si>
  <si>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</si>
  <si>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</si>
  <si>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</si>
  <si>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</si>
  <si>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</si>
  <si>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</si>
  <si>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</si>
  <si>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</si>
  <si>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</si>
  <si>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</si>
  <si>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</si>
  <si>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</si>
  <si>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</si>
  <si>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</si>
  <si>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</si>
  <si>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</si>
  <si>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</si>
  <si>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</si>
  <si>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</si>
  <si>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</si>
  <si>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</si>
  <si>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</si>
  <si>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</si>
  <si>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</si>
  <si>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</si>
  <si>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</si>
  <si>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</si>
  <si>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</si>
  <si>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</si>
  <si>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</si>
  <si>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</si>
  <si>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</si>
  <si>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</si>
  <si>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</si>
  <si>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</si>
  <si>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</si>
  <si>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</si>
  <si>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</si>
  <si>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</si>
  <si>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</si>
  <si>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</si>
  <si>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</si>
  <si>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</si>
  <si>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</si>
  <si>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</si>
  <si>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</si>
  <si>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</si>
  <si>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</si>
  <si>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</si>
  <si>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</si>
  <si>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</si>
  <si>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</si>
  <si>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</si>
  <si>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</si>
  <si>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</si>
  <si>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</si>
  <si>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</si>
  <si>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</si>
  <si>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</si>
  <si>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</si>
  <si>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</si>
  <si>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</si>
  <si>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</si>
  <si>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</si>
  <si>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</si>
  <si>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</si>
  <si>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</si>
  <si>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</si>
  <si>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</si>
  <si>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</si>
  <si>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</si>
  <si>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</si>
  <si>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</si>
  <si>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</si>
  <si>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</si>
  <si>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</si>
  <si>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</si>
  <si>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</si>
  <si>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</si>
  <si>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</si>
  <si>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</si>
  <si>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</si>
  <si>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</si>
  <si>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</si>
  <si>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</si>
  <si>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</si>
  <si>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</si>
  <si>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</si>
  <si>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</si>
  <si>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</si>
  <si>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</si>
  <si>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</si>
  <si>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</si>
  <si>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</si>
  <si>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</si>
  <si>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</si>
  <si>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</si>
  <si>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</si>
  <si>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</si>
  <si>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</si>
  <si>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</si>
  <si>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</si>
  <si>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</si>
  <si>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</si>
  <si>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</si>
  <si>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</si>
  <si>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</si>
  <si>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</si>
  <si>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</si>
  <si>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</si>
  <si>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</si>
  <si>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</si>
  <si>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</si>
  <si>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</si>
  <si>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</si>
  <si>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</si>
  <si>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</si>
  <si>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</si>
  <si>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</si>
  <si>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</si>
  <si>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</si>
  <si>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</si>
  <si>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</si>
  <si>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</si>
  <si>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</si>
  <si>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</si>
  <si>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</si>
  <si>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</si>
  <si>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</si>
  <si>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</si>
  <si>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</si>
  <si>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</si>
  <si>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</si>
  <si>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</si>
  <si>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</si>
  <si>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</si>
  <si>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</si>
  <si>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</si>
  <si>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</si>
  <si>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</si>
  <si>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</si>
  <si>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</si>
  <si>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</si>
  <si>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</si>
  <si>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</si>
  <si>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</si>
  <si>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</si>
  <si>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</si>
  <si>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</si>
  <si>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</si>
  <si>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</si>
  <si>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</si>
  <si>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</si>
  <si>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</si>
  <si>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</si>
  <si>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</si>
  <si>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</si>
  <si>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</si>
  <si>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</si>
  <si>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</si>
  <si>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</si>
  <si>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</si>
  <si>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</si>
  <si>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</si>
  <si>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</si>
  <si>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</si>
  <si>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</si>
  <si>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</si>
  <si>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</si>
  <si>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</si>
  <si>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</si>
  <si>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</si>
  <si>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</si>
  <si>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</si>
  <si>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</si>
  <si>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</si>
  <si>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</si>
  <si>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</si>
  <si>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</si>
  <si>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</si>
  <si>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</si>
  <si>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</si>
  <si>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</si>
  <si>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</si>
  <si>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</si>
  <si>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</si>
  <si>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</si>
  <si>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</si>
  <si>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</si>
  <si>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</si>
  <si>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</si>
  <si>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</si>
  <si>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</si>
  <si>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</si>
  <si>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</si>
  <si>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</si>
  <si>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</si>
  <si>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</si>
  <si>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</si>
  <si>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</si>
  <si>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</si>
  <si>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</si>
  <si>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</si>
  <si>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</si>
  <si>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</si>
  <si>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</si>
  <si>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</si>
  <si>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</si>
  <si>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</si>
  <si>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</si>
  <si>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</si>
  <si>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</si>
  <si>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</si>
  <si>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</si>
  <si>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</si>
  <si>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</si>
  <si>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</si>
  <si>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</si>
  <si>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</si>
  <si>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</si>
  <si>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</si>
  <si>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</si>
  <si>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</si>
  <si>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</si>
  <si>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</si>
  <si>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</si>
  <si>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</si>
  <si>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</si>
  <si>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</si>
  <si>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</si>
  <si>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</si>
  <si>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</si>
  <si>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</si>
  <si>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</si>
  <si>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</si>
  <si>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</si>
  <si>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</si>
  <si>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</si>
  <si>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</si>
  <si>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</si>
  <si>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</si>
  <si>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</si>
  <si>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</si>
  <si>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</si>
  <si>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</si>
  <si>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</si>
  <si>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</si>
  <si>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</si>
  <si>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</si>
  <si>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</si>
  <si>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</si>
  <si>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</si>
  <si>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</si>
  <si>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</si>
  <si>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</si>
  <si>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</si>
  <si>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</si>
  <si>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</si>
  <si>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</si>
  <si>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</si>
  <si>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</si>
  <si>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</si>
  <si>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</si>
  <si>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</si>
  <si>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</si>
  <si>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</si>
  <si>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</si>
  <si>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</si>
  <si>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</si>
  <si>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</si>
  <si>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</si>
  <si>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</si>
  <si>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</si>
  <si>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</si>
  <si>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</si>
  <si>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</si>
  <si>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</si>
  <si>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</si>
  <si>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</si>
  <si>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</si>
  <si>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</si>
  <si>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</si>
  <si>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</si>
  <si>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14:49h - Sem temperatura para realizar a segunda sold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</si>
  <si>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</si>
  <si>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</si>
  <si>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</si>
  <si>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</si>
  <si>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sem oportunidade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</si>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</sst>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X84" activePane="topRight" state="frozen"/>
      <selection pane="topRight" activeCell="AE96" sqref="AE9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0.61736111111111114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4.6527777777777835E-2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0.55833333333333401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>V6646087</v>
      </c>
      <c r="B96" s="133">
        <v>46087</v>
      </c>
      <c r="C96" s="7">
        <f>IF(BS_CONTROLE[[#This Row],[DATA]]="","",WEEKNUM(BS_CONTROLE[[#This Row],[DATA]]))</f>
        <v>10</v>
      </c>
      <c r="D96" s="45" t="s">
        <v>192</v>
      </c>
      <c r="E96" s="185">
        <v>90</v>
      </c>
      <c r="F96" s="134" t="s">
        <v>235</v>
      </c>
      <c r="G96" s="8" t="str">
        <f>IF(D96="","*",VLOOKUP(F96,BS_ATIVIDADE[#All],3,FALSE))</f>
        <v>MODERNIZAÇÃO</v>
      </c>
      <c r="H96" s="135" t="s">
        <v>438</v>
      </c>
      <c r="I96" s="135" t="s">
        <v>438</v>
      </c>
      <c r="J96" s="151">
        <v>74</v>
      </c>
      <c r="K96" s="151">
        <v>164.1</v>
      </c>
      <c r="L96" s="71">
        <v>167.5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6" s="135">
        <v>0.39583333333333331</v>
      </c>
      <c r="P96" s="135">
        <v>8.3333333333333329E-2</v>
      </c>
      <c r="Q96" s="71">
        <v>3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1388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/>
      <c r="AF96" s="71"/>
      <c r="AG96" s="71"/>
      <c r="AH96" s="42"/>
      <c r="AI96" s="119" t="str">
        <f>IF(BS_CONTROLE[[#This Row],[Atividade]]=0, "-", BS_CONTROLE[[#This Row],[Atividade]])</f>
        <v>MODERNIZAÇÃO - REGULAGEM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TID</v>
      </c>
      <c r="AL96" s="175" t="str">
        <f>IF(BS_CONTROLE[[#This Row],[Local - Encerramento]]=0, "-", BS_CONTROLE[[#This Row],[Local - Encerramento]])</f>
        <v>TID</v>
      </c>
      <c r="AM96" s="175" t="str">
        <f>IF(BS_CONTROLE[[#This Row],[Entre - Estações]]=0, "-", BS_CONTROLE[[#This Row],[Entre - Estações]])</f>
        <v>TMO-TCE</v>
      </c>
      <c r="AN96" s="175" t="str">
        <f>IF(BS_CONTROLE[[#This Row],[SB]]=0, "-", BS_CONTROLE[[#This Row],[SB]])</f>
        <v>155TCE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164.1</v>
      </c>
      <c r="AQ96" s="177">
        <f>IF(BS_CONTROLE[[#This Row],[KM - Fim]]=0, "-", BS_CONTROLE[[#This Row],[KM - Fim]])</f>
        <v>167.5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/>
      <c r="Z97" s="129"/>
      <c r="AA97" s="71">
        <v>2</v>
      </c>
      <c r="AB97" s="59" t="s">
        <v>966</v>
      </c>
      <c r="AC97" s="59"/>
      <c r="AD97" s="135">
        <v>0.33333333333333331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M7" sqref="M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V66</v>
      </c>
      <c r="E92" s="101" t="str">
        <f>IF(FN_MC!H96="","*",FN_MC!H96)</f>
        <v>TID</v>
      </c>
      <c r="F92" s="114" t="str">
        <f>IF(FN_MC!M96="","*",FN_MC!M96)</f>
        <v>TMO-TCE</v>
      </c>
      <c r="G92" s="101" t="str">
        <f>IF(FN_MC!I96="","*",FN_MC!I96)</f>
        <v>TID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2</v>
      </c>
      <c r="K93" s="112">
        <f>IF(FN_MC!AD97="","*",FN_MC!AD97)</f>
        <v>0.33333333333333331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I911" sqref="I911:I91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FERRONORTE</v>
      </c>
      <c r="E96" s="96" t="str">
        <f>IF(FN_MC!T96="","*",FN_MC!T96)</f>
        <v>TMI-TCS</v>
      </c>
      <c r="F96" s="96">
        <f>IF(FN_MC!B96="","*",FN_MC!B96)</f>
        <v>46087</v>
      </c>
      <c r="G96" s="96" t="str">
        <f>IF(FN_MC!D96="","*",FN_MC!D96)</f>
        <v>V66</v>
      </c>
      <c r="H96" s="96" t="str">
        <f>IF(FN_MC!F96="","*",FN_MC!F96)</f>
        <v>MODERNIZAÇÃO - REGULAGEM</v>
      </c>
      <c r="I96" s="96" t="str">
        <f>IF(FN_MC!H96="","*",FN_MC!H96)</f>
        <v>TID</v>
      </c>
      <c r="J96" s="96" t="str">
        <f>IF(FN_MC!I96="","*",FN_MC!I96)</f>
        <v>TID</v>
      </c>
      <c r="K96" s="96" t="str">
        <f>IF(FN_MC!M96="","*",FN_MC!M96)</f>
        <v>TMO-TCE</v>
      </c>
      <c r="L96" s="196" t="str">
        <f>IF(FN_MC!N96="","*",FN_MC!N96)</f>
        <v>155TCE</v>
      </c>
      <c r="M96" s="97">
        <f>IF(FN_MC!J96="","*",FN_MC!J96)</f>
        <v>74</v>
      </c>
      <c r="N96" s="183">
        <f>IF(FN_MC!K96="","*",FN_MC!K96)</f>
        <v>164.1</v>
      </c>
      <c r="O96" s="183">
        <f>IF(FN_MC!L96="","*",FN_MC!L96)</f>
        <v>167.5</v>
      </c>
      <c r="P96" s="107">
        <f>IF(FN_MC!O96="","*",FN_MC!O96)</f>
        <v>0.39583333333333331</v>
      </c>
      <c r="Q96" s="107">
        <f>IF(FN_MC!P96="","*",FN_MC!P96)</f>
        <v>8.3333333333333329E-2</v>
      </c>
      <c r="R96" s="96" t="str">
        <f>IF(FN_MC!Q96="","*",CONCATENATE(FN_MC!Q96," ",FN_MC!R96))</f>
        <v>3 M</v>
      </c>
      <c r="S96" s="96" t="str">
        <f>IF(FN_MC!V96="","*",FN_MC!V96)</f>
        <v>Augusto/ Efraim</v>
      </c>
      <c r="T96" s="96" t="str">
        <f>IF(FN_MC!W96="","*",FN_MC!W96)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14:49h - Sem temperatura para realizar a segunda sold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sem oportunidade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FERRONORTE</v>
      </c>
      <c r="D96" s="87" t="str">
        <f>IF(FN_MC!T96="","*",FN_MC!T96)</f>
        <v>TMI-TCS</v>
      </c>
      <c r="E96" s="87" t="str">
        <f>IF(FN_MC!D96="","*",FN_MC!D96)</f>
        <v>V66</v>
      </c>
      <c r="F96" s="87" t="str">
        <f>IF(FN_MC!H96="","*",FN_MC!H96)</f>
        <v>TID</v>
      </c>
      <c r="G96" s="87" t="str">
        <f>IF(FN_MC!M96="","*",FN_MC!M96)</f>
        <v>TMO-TCE</v>
      </c>
      <c r="H96" s="125">
        <f>IF(FN_MC!K96="","*",FN_MC!K96)</f>
        <v>164.1</v>
      </c>
      <c r="I96" s="110">
        <f>IF(FN_MC!O96="","*",FN_MC!O96)</f>
        <v>0.39583333333333331</v>
      </c>
      <c r="J96" s="110">
        <f>IF(FN_MC!P96="","*",FN_MC!P96)</f>
        <v>8.3333333333333329E-2</v>
      </c>
      <c r="K96" s="118" t="str">
        <f>IF(FN_MC!AK96="","*",FN_MC!AK96)</f>
        <v>TID</v>
      </c>
      <c r="L96" s="118" t="str">
        <f>IF(FN_MC!AM96="","*",FN_MC!AM96)</f>
        <v>TMO-TCE</v>
      </c>
      <c r="M96" s="118">
        <f>IF(FN_MC!AP96="","*",FN_MC!AP96)</f>
        <v>164.1</v>
      </c>
      <c r="N96" s="118" t="str">
        <f>IF(FN_MC!AM96="","*",FN_MC!AM96)</f>
        <v>TMO-TCE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2026-03-05T19:37:44Z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