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75" documentId="8_{B6337239-1A00-434D-AAD0-422EA1FEB5AE}" xr6:coauthVersionLast="47" xr6:coauthVersionMax="47" xr10:uidLastSave="{0A619A88-7048-4D54-9401-3C7FEBCD3C3F}"/>
  <bookViews>
    <workbookView xWindow="-120" yWindow="-120" windowWidth="20730" windowHeight="11040" firstSheet="9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<sst xmlns="http://schemas.openxmlformats.org/spreadsheetml/2006/main" count="6604" uniqueCount="1732">
  <si>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</si>
  <si>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</si>
  <si>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</si>
  <si>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</si>
  <si>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</si>
  <si>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</si>
  <si>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</si>
  <si>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</si>
  <si>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</si>
  <si>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</si>
  <si>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</si>
  <si>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</si>
  <si>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</si>
  <si>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</si>
  <si>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</si>
  <si>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</si>
  <si>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</si>
  <si>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</si>
  <si>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</si>
  <si>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</si>
  <si>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</si>
  <si>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</si>
  <si>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</si>
  <si>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</si>
  <si>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</si>
  <si>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</si>
  <si>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</si>
  <si>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</si>
  <si>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</si>
  <si>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</si>
  <si>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</si>
  <si>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</si>
  <si>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</si>
  <si>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</si>
  <si>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</si>
  <si>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</si>
  <si>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</si>
  <si>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</si>
  <si>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</si>
  <si>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</si>
  <si>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</si>
  <si>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</si>
  <si>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</si>
  <si>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</si>
  <si>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</si>
  <si>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</si>
  <si>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</si>
  <si>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</si>
  <si>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</si>
  <si>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</si>
  <si>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</si>
  <si>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</si>
  <si>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</si>
  <si>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</si>
  <si>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</si>
  <si>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</si>
  <si>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</si>
  <si>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</si>
  <si>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</si>
  <si>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</si>
  <si>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</si>
  <si>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</si>
  <si>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</si>
  <si>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</si>
  <si>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</si>
  <si>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</si>
  <si>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</si>
  <si>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</si>
  <si>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</si>
  <si>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</si>
  <si>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</si>
  <si>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</si>
  <si>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</si>
  <si>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</si>
  <si>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</si>
  <si>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</si>
  <si>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</si>
  <si>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</si>
  <si>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</si>
  <si>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</si>
  <si>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</si>
  <si>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</si>
  <si>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</si>
  <si>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</si>
  <si>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</si>
  <si>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</si>
  <si>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</si>
  <si>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</si>
  <si>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</si>
  <si>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</si>
  <si>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</si>
  <si>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</si>
  <si>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</si>
  <si>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</si>
  <si>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</si>
  <si>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</si>
  <si>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</si>
  <si>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</si>
  <si>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</si>
  <si>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</si>
  <si>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</si>
  <si>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</si>
  <si>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</si>
  <si>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</si>
  <si>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</si>
  <si>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</si>
  <si>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</si>
  <si>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</si>
  <si>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</si>
  <si>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</si>
  <si>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</si>
  <si>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</si>
  <si>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</si>
  <si>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</si>
  <si>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</si>
  <si>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</si>
  <si>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</si>
  <si>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</si>
  <si>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</si>
  <si>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</si>
  <si>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</si>
  <si>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</si>
  <si>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</si>
  <si>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</si>
  <si>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</si>
  <si>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</si>
  <si>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</si>
  <si>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</si>
  <si>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</si>
  <si>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</si>
  <si>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</si>
  <si>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</si>
  <si>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</si>
  <si>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</si>
  <si>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</si>
  <si>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</si>
  <si>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</si>
  <si>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</si>
  <si>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</si>
  <si>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</si>
  <si>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</si>
  <si>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</si>
  <si>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</si>
  <si>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</si>
  <si>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</si>
  <si>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</si>
  <si>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</si>
  <si>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</si>
  <si>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</si>
  <si>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</si>
  <si>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</si>
  <si>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</si>
  <si>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</si>
  <si>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</si>
  <si>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</si>
  <si>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</si>
  <si>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</si>
  <si>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</si>
  <si>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</si>
  <si>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</si>
  <si>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</si>
  <si>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</si>
  <si>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</si>
  <si>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</si>
  <si>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</si>
  <si>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</si>
  <si>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</si>
  <si>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</si>
  <si>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</si>
  <si>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</si>
  <si>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</si>
  <si>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</si>
  <si>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</si>
  <si>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</si>
  <si>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</si>
  <si>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</si>
  <si>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</si>
  <si>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</si>
  <si>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</si>
  <si>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</si>
  <si>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</si>
  <si>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</si>
  <si>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</si>
  <si>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</si>
  <si>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</si>
  <si>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</si>
  <si>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</si>
  <si>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</si>
  <si>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</si>
  <si>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</si>
  <si>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</si>
  <si>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</si>
  <si>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</si>
  <si>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</si>
  <si>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</si>
  <si>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</si>
  <si>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</si>
  <si>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</si>
  <si>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</si>
  <si>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</si>
  <si>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</si>
  <si>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</si>
  <si>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</si>
  <si>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</si>
  <si>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</si>
  <si>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</si>
  <si>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</si>
  <si>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</si>
  <si>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</si>
  <si>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</si>
  <si>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</si>
  <si>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</si>
  <si>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</si>
  <si>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</si>
  <si>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</si>
  <si>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</si>
  <si>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</si>
  <si>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</si>
  <si>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</si>
  <si>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</si>
  <si>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</si>
  <si>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</si>
  <si>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</si>
  <si>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</si>
  <si>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</si>
  <si>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</si>
  <si>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</si>
  <si>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</si>
  <si>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</si>
  <si>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</si>
  <si>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</si>
  <si>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</si>
  <si>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</si>
  <si>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</si>
  <si>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</si>
  <si>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</si>
  <si>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</si>
  <si>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</si>
  <si>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</si>
  <si>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</si>
  <si>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</si>
  <si>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</si>
  <si>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</si>
  <si>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</si>
  <si>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</si>
  <si>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</si>
  <si>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</si>
  <si>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</si>
  <si>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</si>
  <si>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</si>
  <si>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</si>
  <si>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</si>
  <si>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</si>
  <si>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</si>
  <si>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</si>
  <si>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</si>
  <si>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</si>
  <si>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</si>
  <si>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</si>
  <si>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</si>
  <si>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</si>
  <si>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</si>
  <si>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</si>
  <si>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</si>
  <si>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</si>
  <si>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</si>
  <si>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</si>
  <si>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</si>
  <si>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</si>
  <si>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</si>
  <si>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</si>
  <si>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</si>
  <si>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</si>
  <si>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</si>
  <si>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</si>
  <si>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</si>
  <si>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</si>
  <si>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</si>
  <si>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</si>
  <si>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</si>
  <si>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</si>
  <si>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</si>
  <si>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</si>
  <si>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</si>
  <si>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</si>
  <si>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</si>
  <si>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</si>
  <si>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</si>
  <si>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</si>
  <si>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</si>
  <si>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</si>
  <si>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</si>
  <si>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</si>
  <si>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</si>
  <si>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</si>
  <si>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</si>
  <si>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</si>
  <si>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</si>
  <si>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</si>
  <si>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</si>
  <si>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</si>
  <si>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</si>
  <si>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</si>
  <si>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</si>
  <si>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</si>
  <si>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</si>
  <si>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</si>
  <si>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</si>
  <si>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</si>
  <si>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</si>
  <si>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</si>
  <si>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</si>
  <si>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</si>
  <si>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</si>
  <si>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</si>
  <si>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</si>
  <si>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</si>
  <si>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</si>
  <si>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</si>
  <si>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</si>
  <si>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</si>
  <si>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</si>
  <si>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</si>
  <si>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</si>
  <si>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</si>
  <si>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</si>
  <si>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</si>
  <si>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</si>
  <si>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</si>
  <si>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</si>
  <si>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</si>
  <si>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</si>
  <si>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</si>
  <si>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</si>
  <si>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</si>
  <si>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</si>
  <si>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</si>
  <si>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</si>
  <si>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</si>
  <si>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</si>
  <si>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</si>
  <si>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</si>
  <si>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</si>
  <si>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</si>
  <si>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</si>
  <si>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</si>
  <si>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</si>
  <si>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</si>
  <si>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</si>
  <si>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</si>
  <si>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</si>
  <si>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</si>
  <si>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</si>
  <si>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</si>
  <si>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</si>
  <si>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</si>
  <si>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</si>
  <si>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</si>
  <si>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</si>
  <si>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</si>
  <si>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</si>
  <si>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</si>
  <si>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</si>
  <si>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</si>
  <si>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</si>
  <si>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</si>
  <si>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</si>
  <si>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</si>
  <si>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</si>
  <si>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</si>
  <si>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</si>
  <si>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</si>
  <si>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</si>
  <si>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</si>
  <si>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</si>
  <si>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</si>
  <si>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</si>
  <si>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</si>
  <si>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</si>
  <si>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</si>
  <si>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</si>
  <si>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</si>
  <si>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</si>
  <si>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</si>
  <si>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</si>
  <si>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</si>
  <si>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</si>
  <si>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</si>
  <si>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</si>
  <si>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</si>
  <si>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</si>
  <si>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</si>
  <si>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</si>
  <si>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</si>
  <si>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</si>
  <si>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</si>
  <si>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</si>
  <si>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</si>
  <si>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</si>
  <si>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</si>
  <si>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</si>
  <si>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</si>
  <si>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</si>
  <si>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</si>
  <si>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</si>
  <si>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</si>
  <si>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</si>
  <si>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</si>
  <si>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</si>
  <si>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</si>
  <si>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</si>
  <si>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</si>
  <si>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</si>
  <si>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</si>
  <si>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</si>
  <si>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</si>
  <si>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</si>
  <si>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</si>
  <si>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</si>
  <si>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</si>
  <si>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</si>
  <si>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</si>
  <si>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</si>
  <si>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</si>
  <si>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</si>
  <si>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</si>
  <si>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</si>
  <si>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</si>
  <si>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</si>
  <si>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</si>
  <si>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</si>
  <si>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</si>
  <si>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</si>
  <si>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</si>
  <si>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</si>
  <si>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</si>
  <si>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</si>
  <si>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</si>
  <si>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</si>
  <si>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</si>
  <si>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</si>
  <si>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</si>
  <si>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</si>
  <si>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</si>
  <si>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</si>
  <si>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</si>
  <si>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</si>
  <si>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</si>
  <si>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</si>
  <si>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</si>
  <si>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</si>
  <si>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</si>
  <si>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</si>
  <si>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</si>
  <si>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</si>
  <si>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</si>
  <si>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</si>
  <si>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</si>
  <si>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</si>
  <si>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</si>
  <si>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</si>
  <si>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</si>
  <si>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</si>
  <si>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</si>
  <si>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</si>
  <si>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</si>
  <si>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</si>
  <si>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</si>
  <si>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</si>
  <si>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</si>
  <si>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</si>
  <si>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</si>
  <si>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</si>
  <si>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</si>
  <si>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</si>
  <si>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</si>
  <si>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</si>
  <si>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</si>
  <si>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</si>
  <si>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</si>
  <si>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</si>
  <si>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</si>
  <si>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</si>
  <si>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</si>
  <si>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</si>
  <si>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</si>
  <si>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</si>
  <si>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</si>
  <si>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</si>
  <si>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</si>
  <si>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</si>
  <si>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</si>
  <si>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</si>
  <si>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</si>
  <si>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</si>
  <si>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</si>
  <si>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</si>
  <si>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</si>
  <si>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</si>
  <si>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</si>
  <si>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</si>
  <si>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</si>
  <si>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</si>
  <si>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</si>
  <si>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</si>
  <si>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</si>
  <si>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</si>
  <si>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</si>
  <si>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</si>
  <si>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</si>
  <si>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</si>
  <si>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</si>
  <si>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</si>
  <si>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</si>
  <si>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</si>
  <si>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</si>
  <si>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</si>
  <si>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</si>
  <si>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</si>
  <si>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</si>
  <si>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</si>
  <si>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</si>
  <si>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</si>
  <si>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</si>
  <si>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</si>
  <si>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</si>
  <si>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</si>
  <si>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</si>
  <si>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</si>
  <si>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</si>
  <si>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</si>
  <si>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</si>
  <si>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</si>
  <si>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</si>
  <si>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</si>
  <si>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</si>
  <si>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</si>
  <si>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</si>
  <si>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</si>
  <si>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</si>
  <si>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</si>
  <si>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</si>
  <si>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</si>
  <si>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</si>
  <si>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</si>
  <si>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</si>
  <si>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</si>
  <si>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</si>
  <si>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</si>
  <si>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</si>
  <si>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</si>
  <si>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</si>
  <si>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</si>
  <si>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</si>
  <si>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</si>
  <si>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</si>
  <si>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</si>
  <si>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</si>
  <si>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</si>
  <si>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</si>
  <si>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</si>
  <si>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</si>
  <si>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</si>
  <si>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</si>
  <si>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</si>
  <si>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</si>
  <si>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</si>
  <si>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</si>
  <si>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</si>
  <si>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</si>
  <si>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</si>
  <si>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</si>
  <si>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</si>
  <si>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</si>
  <si>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</si>
  <si>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</si>
  <si>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</si>
  <si>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</si>
  <si>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</si>
  <si>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</si>
  <si>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</si>
  <si>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</si>
  <si>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</si>
  <si>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</si>
  <si>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</si>
  <si>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</si>
  <si>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</si>
  <si>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</si>
  <si>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</si>
  <si>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</si>
  <si>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</si>
  <si>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</si>
  <si>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</si>
  <si>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</si>
  <si>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</si>
  <si>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</si>
  <si>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</si>
  <si>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</si>
  <si>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</si>
  <si>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</si>
  <si>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</si>
  <si>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</si>
  <si>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</si>
  <si>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</si>
  <si>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</si>
  <si>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</si>
  <si>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</si>
  <si>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</si>
  <si>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</si>
  <si>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</si>
  <si>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</si>
  <si>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</si>
  <si>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</si>
  <si>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</si>
  <si>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</si>
  <si>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</si>
  <si>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</si>
  <si>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</si>
  <si>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</si>
  <si>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</si>
  <si>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</si>
  <si>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</si>
  <si>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</si>
  <si>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</si>
  <si>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</si>
  <si>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</si>
  <si>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</si>
  <si>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</si>
  <si>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</si>
  <si>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</si>
  <si>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</si>
  <si>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</si>
  <si>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</si>
  <si>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</si>
  <si>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</si>
  <si>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</si>
  <si>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</si>
  <si>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</si>
  <si>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</si>
  <si>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</si>
  <si>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</si>
  <si>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</si>
  <si>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</si>
  <si>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</si>
  <si>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</si>
  <si>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</si>
  <si>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</si>
  <si>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</si>
  <si>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</si>
  <si>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</si>
  <si>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</si>
  <si>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</si>
  <si>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</si>
  <si>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</si>
  <si>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</si>
  <si>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</si>
  <si>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</si>
  <si>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</si>
  <si>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</si>
  <si>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</si>
  <si>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</si>
  <si>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</si>
  <si>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</si>
  <si>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</si>
  <si>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</si>
  <si>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</si>
  <si>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</si>
  <si>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</si>
  <si>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</si>
  <si>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</si>
  <si>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</si>
  <si>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</si>
  <si>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</si>
  <si>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</si>
  <si>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</si>
  <si>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</si>
  <si>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</si>
  <si>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</si>
  <si>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</si>
  <si>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</si>
  <si>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</si>
  <si>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</si>
  <si>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</si>
  <si>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</si>
  <si>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</si>
  <si>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</si>
  <si>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</si>
  <si>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</si>
  <si>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</si>
  <si>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</si>
  <si>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</si>
  <si>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</si>
  <si>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</si>
  <si>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</si>
  <si>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</si>
  <si>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</si>
  <si>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</si>
  <si>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</si>
  <si>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</si>
  <si>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</si>
  <si>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</si>
  <si>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</si>
  <si>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</si>
  <si>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</si>
  <si>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</si>
  <si>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</si>
  <si>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</si>
  <si>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</si>
  <si>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</si>
  <si>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</si>
  <si>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</si>
  <si>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</si>
  <si>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</si>
  <si>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</si>
  <si>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</si>
  <si>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</si>
  <si>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</si>
  <si>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</si>
  <si>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</si>
  <si>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</si>
  <si>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</si>
  <si>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</si>
  <si>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</si>
  <si>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</si>
  <si>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</si>
  <si>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</si>
  <si>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</si>
  <si>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</si>
  <si>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</si>
  <si>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</si>
  <si>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</si>
  <si>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</si>
  <si>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</si>
  <si>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</si>
  <si>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</si>
  <si>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</si>
  <si>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</si>
  <si>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</si>
  <si>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</si>
  <si>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</si>
  <si>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</si>
  <si>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</si>
  <si>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</si>
  <si>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</si>
  <si>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</si>
  <si>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</si>
  <si>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</si>
  <si>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</si>
  <si>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</si>
  <si>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</si>
  <si>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</si>
  <si>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</si>
  <si>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</si>
  <si>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</si>
  <si>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</si>
  <si>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</si>
  <si>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</si>
  <si>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</si>
  <si>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</si>
  <si>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</si>
  <si>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</si>
  <si>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</si>
  <si>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</si>
  <si>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</si>
  <si>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</si>
  <si>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</si>
  <si>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</si>
  <si>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</si>
  <si>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</si>
  <si>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</si>
  <si>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</si>
  <si>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</si>
  <si>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</si>
  <si>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</si>
  <si>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</si>
  <si>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</si>
  <si>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</si>
  <si>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</si>
  <si>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</si>
  <si>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</si>
  <si>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</si>
  <si>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</si>
  <si>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</si>
  <si>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</si>
  <si>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</si>
  <si>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</si>
  <si>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</si>
  <si>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</si>
  <si>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</si>
  <si>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</si>
  <si>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</si>
  <si>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</si>
  <si>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</si>
  <si>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</si>
  <si>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</si>
  <si>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</si>
  <si>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</si>
  <si>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</si>
  <si>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</si>
  <si>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</si>
  <si>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</si>
  <si>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</si>
  <si>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</si>
  <si>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</si>
  <si>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</si>
  <si>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</si>
  <si>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</si>
  <si>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</si>
  <si>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</si>
  <si>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</si>
  <si>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</si>
  <si>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</si>
  <si>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</si>
  <si>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</si>
  <si>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</si>
  <si>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</si>
  <si>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</si>
  <si>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</si>
  <si>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</si>
  <si>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</si>
  <si>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</si>
  <si>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</si>
  <si>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</si>
  <si>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</si>
  <si>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</si>
  <si>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</si>
  <si>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</si>
  <si>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</si>
  <si>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</si>
  <si>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</si>
  <si>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</si>
  <si>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</si>
  <si>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</si>
  <si>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</si>
  <si>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</si>
  <si>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</si>
  <si>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</si>
  <si>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</si>
  <si>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</si>
  <si>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</si>
  <si>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</si>
  <si>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</si>
  <si>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</si>
  <si>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</si>
  <si>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</si>
  <si>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</si>
  <si>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</si>
  <si>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</si>
  <si>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</si>
  <si>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</si>
  <si>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</si>
  <si>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</si>
  <si>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</si>
  <si>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</si>
  <si>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</si>
  <si>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</si>
  <si>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</si>
  <si>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</si>
  <si>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</si>
  <si>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</si>
  <si>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</si>
  <si>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</si>
  <si>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</si>
  <si>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</si>
  <si>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</si>
  <si>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</si>
  <si>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</si>
  <si>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</si>
  <si>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</si>
  <si>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</si>
  <si>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</si>
  <si>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</si>
  <si>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</si>
  <si>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</si>
  <si>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</si>
  <si>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</si>
  <si>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</si>
  <si>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</si>
  <si>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</si>
  <si>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</si>
  <si>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</si>
  <si>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</si>
  <si>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</si>
  <si>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</si>
  <si>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</si>
  <si>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</si>
  <si>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</si>
  <si>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</si>
  <si>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</si>
  <si>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</si>
  <si>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</si>
  <si>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</si>
  <si>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</si>
  <si>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</si>
  <si>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</si>
  <si>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</si>
  <si>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</si>
  <si>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</si>
  <si>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</si>
  <si>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</si>
  <si>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</si>
  <si>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</si>
  <si>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</si>
  <si>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</si>
  <si>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</si>
  <si>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</si>
  <si>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</si>
  <si>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</si>
  <si>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</si>
  <si>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</si>
  <si>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</si>
  <si>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</si>
  <si>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</si>
  <si>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</si>
  <si>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</si>
  <si>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</si>
  <si>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</si>
  <si>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</si>
  <si>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</si>
  <si>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</si>
  <si>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</si>
  <si>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</si>
  <si>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</si>
  <si>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</si>
  <si>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</si>
  <si>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</si>
  <si>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</si>
  <si>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</si>
  <si>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</si>
  <si>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</si>
  <si>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</si>
  <si>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</si>
  <si>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</si>
  <si>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</si>
  <si>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</si>
  <si>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</si>
  <si>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</si>
  <si>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</si>
  <si>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</si>
  <si>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</si>
  <si>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</si>
  <si>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</si>
  <si>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</si>
  <si>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</si>
  <si>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</si>
  <si>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</si>
  <si>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</si>
  <si>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</si>
  <si>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</si>
  <si>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</si>
  <si>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</si>
  <si>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</si>
  <si>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</si>
  <si>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</si>
  <si>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</si>
  <si>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</si>
  <si>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</si>
  <si>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</si>
  <si>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</si>
  <si>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</si>
  <si>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</si>
  <si>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</si>
  <si>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</si>
  <si>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</si>
  <si>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</si>
  <si>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</si>
  <si>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</si>
  <si>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</si>
  <si>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</si>
  <si>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</si>
  <si>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</si>
  <si>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</si>
  <si>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</si>
  <si>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</si>
  <si>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</si>
  <si>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</si>
  <si>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</si>
  <si>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</si>
  <si>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</si>
  <si>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</si>
  <si>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</si>
  <si>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</si>
  <si>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</si>
  <si>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</si>
  <si>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</si>
  <si>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</si>
  <si>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</si>
  <si>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</si>
  <si>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</si>
  <si>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</si>
  <si>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</si>
  <si>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</si>
  <si>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</si>
  <si>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</si>
  <si>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</si>
  <si>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</si>
  <si>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</si>
  <si>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</si>
  <si>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</si>
  <si>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</si>
  <si>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</si>
  <si>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</si>
  <si>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</si>
  <si>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</si>
  <si>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</si>
  <si>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</si>
  <si>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</si>
  <si>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</si>
  <si>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</si>
  <si>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</si>
  <si>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</si>
  <si>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</si>
  <si>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</si>
  <si>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</si>
  <si>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</si>
  <si>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</si>
  <si>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</si>
  <si>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</si>
  <si>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</si>
  <si>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</si>
  <si>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</si>
  <si>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</si>
  <si>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</si>
  <si>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</si>
  <si>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</si>
  <si>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</si>
  <si>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</si>
  <si>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</si>
  <si>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</si>
  <si>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</si>
  <si>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</si>
  <si>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</si>
  <si>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</si>
  <si>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</si>
  <si>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</si>
  <si>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</si>
  <si>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</si>
  <si>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</si>
  <si>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</si>
  <si>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</si>
  <si>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</si>
  <si>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</si>
  <si>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</si>
  <si>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</si>
  <si>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</si>
  <si>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</si>
  <si>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</si>
  <si>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</si>
  <si>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</si>
  <si>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</si>
  <si>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</si>
  <si>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</si>
  <si>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</si>
  <si>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</si>
  <si>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</si>
  <si>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</si>
  <si>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</si>
  <si>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</si>
  <si>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</si>
  <si>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</si>
  <si>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</si>
  <si>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</si>
  <si>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</si>
  <si>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</si>
  <si>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</si>
  <si>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</si>
  <si>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</si>
  <si>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</si>
  <si>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</si>
  <si>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</si>
  <si>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</si>
  <si>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</si>
  <si>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</si>
  <si>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</si>
  <si>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</si>
  <si>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</si>
  <si>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</si>
  <si>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</si>
  <si>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</si>
  <si>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</si>
  <si>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</si>
  <si>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</si>
  <si>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</si>
  <si>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</si>
  <si>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</si>
  <si>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</si>
  <si>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</si>
  <si>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</si>
  <si>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</si>
  <si>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</si>
  <si>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</si>
  <si>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</si>
  <si>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</si>
  <si>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</si>
  <si>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</si>
  <si>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</si>
  <si>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</si>
  <si>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</si>
  <si>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</si>
  <si>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</si>
  <si>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</si>
  <si>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</si>
  <si>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</si>
  <si>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</si>
  <si>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</si>
  <si>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</si>
  <si>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</si>
  <si>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</si>
  <si>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</si>
  <si>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</si>
  <si>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</si>
  <si>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</si>
  <si>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</si>
  <si>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</si>
  <si>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</si>
  <si>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</si>
  <si>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</si>
  <si>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</si>
  <si>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</si>
  <si>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</si>
  <si>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</si>
  <si>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</si>
  <si>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</si>
  <si>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</si>
  <si>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</si>
  <si>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</si>
  <si>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</si>
  <si>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</si>
  <si>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</si>
  <si>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</si>
  <si>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</si>
  <si>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</si>
  <si>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</si>
  <si>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</si>
  <si>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</si>
  <si>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</si>
  <si>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</si>
  <si>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</si>
  <si>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</si>
  <si>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</si>
  <si>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</si>
  <si>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</si>
  <si>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</si>
  <si>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</si>
  <si>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</si>
  <si>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</si>
  <si>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</si>
  <si>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</si>
  <si>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</si>
  <si>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</si>
  <si>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</si>
  <si>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</si>
  <si>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</si>
  <si>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</si>
  <si>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</si>
  <si>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</si>
  <si>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</si>
  <si>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</si>
  <si>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</si>
  <si>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</si>
  <si>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</si>
  <si>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</si>
  <si>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</si>
  <si>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</si>
  <si>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</si>
  <si>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</si>
  <si>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</si>
  <si>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</si>
  <si>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</si>
  <si>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</si>
  <si>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</si>
  <si>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</si>
  <si>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</si>
  <si>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</si>
  <si>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</si>
  <si>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</si>
  <si>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</si>
  <si>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</si>
  <si>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</si>
  <si>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</si>
  <si>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</si>
  <si>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</si>
  <si>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</si>
  <si>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</si>
  <si>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</si>
  <si>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</si>
  <si>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</si>
  <si>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</si>
  <si>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</si>
  <si>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</si>
  <si>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</si>
  <si>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</si>
  <si>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</si>
  <si>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</si>
  <si>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</si>
  <si>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</si>
  <si>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</si>
  <si>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</si>
  <si>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</si>
  <si>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</si>
  <si>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</si>
  <si>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</si>
  <si>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</si>
  <si>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</si>
  <si>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</si>
  <si>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</si>
  <si>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</si>
  <si>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</si>
  <si>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</si>
  <si>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</si>
  <si>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</si>
  <si>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</si>
  <si>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</si>
  <si>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</si>
  <si>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</si>
  <si>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</si>
  <si>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</si>
  <si>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</si>
  <si>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</si>
  <si>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</si>
  <si>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</si>
  <si>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</si>
  <si>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</si>
  <si>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</si>
  <si>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</si>
  <si>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</si>
  <si>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</si>
  <si>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</si>
  <si>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</si>
  <si>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</si>
  <si>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</si>
  <si>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</si>
  <si>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</si>
  <si>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</si>
  <si>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</si>
  <si>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</si>
  <si>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</si>
  <si>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</si>
  <si>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</si>
  <si>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</si>
  <si>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</si>
  <si>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</si>
  <si>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</si>
  <si>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</si>
  <si>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</si>
  <si>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</si>
  <si>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</si>
  <si>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</si>
  <si>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</si>
  <si>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</si>
  <si>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</si>
  <si>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</si>
  <si>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</si>
  <si>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</si>
  <si>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</si>
  <si>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</si>
  <si>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</si>
  <si>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</si>
  <si>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</si>
  <si>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</si>
  <si>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</si>
  <si>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</si>
  <si>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</si>
  <si>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</si>
  <si>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</si>
  <si>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</si>
  <si>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</si>
  <si>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</si>
  <si>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</si>
  <si>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</si>
  <si>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</si>
  <si>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</si>
  <si>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</si>
  <si>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</si>
  <si>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</si>
  <si>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</si>
  <si>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</si>
  <si>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</si>
  <si>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</si>
  <si>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</si>
  <si>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</si>
  <si>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</si>
  <si>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</si>
  <si>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</si>
  <si>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</si>
  <si>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</si>
  <si>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</si>
  <si>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</si>
  <si>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</si>
  <si>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</si>
  <si>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</si>
  <si>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</si>
  <si>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</si>
  <si>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</si>
  <si>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</si>
  <si>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</si>
  <si>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</si>
  <si>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</si>
  <si>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</si>
  <si>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</si>
  <si>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</si>
  <si>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</si>
  <si>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</si>
  <si>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</si>
  <si>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</si>
  <si>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</si>
  <si>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</si>
  <si>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</si>
  <si>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</si>
  <si>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</si>
  <si>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</si>
  <si>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</si>
  <si>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</si>
  <si>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</si>
  <si>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</si>
  <si>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</si>
  <si>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</si>
  <si>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</si>
  <si>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</si>
  <si>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</si>
  <si>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</si>
  <si>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</si>
  <si>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</si>
  <si>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</si>
  <si>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</si>
  <si>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</si>
  <si>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</si>
  <si>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</si>
  <si>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</si>
  <si>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</si>
  <si>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</si>
  <si>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</si>
  <si>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</si>
  <si>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</si>
  <si>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</si>
  <si>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</si>
  <si>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</si>
  <si>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</si>
  <si>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</si>
  <si>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</si>
  <si>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</si>
  <si>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</si>
  <si>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</si>
  <si>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</si>
  <si>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</si>
  <si>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</si>
  <si>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</si>
  <si>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</si>
  <si>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</si>
  <si>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</si>
  <si>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</si>
  <si>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</si>
  <si>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</si>
  <si>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</si>
  <si>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</si>
  <si>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</si>
  <si>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</si>
  <si>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</si>
  <si>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</si>
  <si>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</si>
  <si>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</si>
  <si>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</si>
  <si>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</si>
  <si>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</si>
  <si>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</si>
  <si>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</si>
  <si>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</si>
  <si>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</si>
  <si>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</si>
  <si>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</si>
  <si>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</si>
  <si>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</si>
  <si>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</si>
  <si>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</si>
  <si>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</si>
  <si>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</si>
  <si>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</si>
  <si>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</si>
  <si>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</si>
  <si>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</si>
  <si>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</si>
  <si>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</si>
  <si>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</si>
  <si>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</si>
  <si>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</si>
  <si>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</si>
  <si>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</si>
  <si>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</si>
  <si>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</si>
  <si>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</si>
  <si>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</si>
  <si>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</si>
  <si>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</si>
  <si>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</si>
  <si>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</si>
  <si>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</si>
  <si>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</si>
  <si>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</si>
  <si>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</si>
  <si>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</si>
  <si>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</si>
  <si>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</si>
  <si>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</si>
  <si>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</si>
  <si>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</si>
  <si>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</si>
  <si>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</si>
  <si>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</si>
  <si>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</si>
  <si>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</si>
  <si>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</si>
  <si>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</si>
  <si>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</si>
  <si>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</si>
  <si>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</si>
  <si>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</si>
  <si>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</si>
  <si>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</si>
  <si>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</si>
  <si>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</si>
  <si>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</si>
  <si>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</si>
  <si>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</si>
  <si>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</si>
  <si>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</si>
  <si>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</si>
  <si>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</si>
  <si>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</si>
  <si>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</si>
  <si>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</si>
  <si>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</si>
  <si>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</si>
  <si>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</si>
  <si>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</si>
  <si>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</si>
  <si>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</si>
  <si>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</si>
  <si>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</si>
  <si>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</si>
  <si>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</si>
  <si>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</si>
  <si>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</si>
  <si>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</si>
  <si>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</si>
  <si>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</si>
  <si>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</si>
  <si>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</si>
  <si>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</si>
  <si>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</si>
  <si>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</si>
  <si>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</si>
  <si>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</si>
  <si>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</si>
  <si>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</si>
  <si>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</si>
  <si>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</si>
  <si>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</si>
  <si>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</si>
  <si>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</si>
  <si>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</si>
  <si>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</si>
  <si>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</si>
  <si>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</si>
  <si>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</si>
  <si>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</si>
  <si>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</si>
  <si>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</si>
  <si>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</si>
  <si>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</si>
  <si>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</si>
  <si>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</si>
  <si>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</si>
  <si>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</si>
  <si>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</si>
  <si>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</si>
  <si>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</si>
  <si>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</si>
  <si>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</si>
  <si>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</si>
  <si>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</si>
  <si>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</si>
  <si>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</si>
  <si>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</si>
  <si>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</si>
  <si>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</si>
  <si>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</si>
  <si>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</si>
  <si>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</si>
  <si>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</si>
  <si>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</si>
  <si>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</si>
  <si>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</si>
  <si>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</si>
  <si>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</si>
  <si>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</si>
  <si>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</si>
  <si>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</si>
  <si>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</si>
  <si>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</si>
  <si>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</si>
  <si>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</si>
  <si>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</si>
  <si>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</si>
  <si>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</si>
  <si>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</si>
  <si>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</si>
  <si>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</si>
  <si>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</si>
  <si>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</si>
  <si>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</si>
  <si>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</si>
  <si>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</si>
  <si>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</si>
  <si>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</si>
  <si>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</si>
  <si>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</si>
  <si>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</si>
  <si>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</si>
  <si>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</si>
  <si>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</si>
  <si>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</si>
  <si>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</si>
  <si>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</si>
  <si>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</si>
  <si>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</si>
  <si>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</si>
  <si>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</si>
  <si>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</si>
  <si>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</si>
  <si>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</si>
  <si>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</si>
  <si>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</si>
  <si>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</si>
  <si>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</si>
  <si>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</si>
  <si>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</si>
  <si>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</si>
  <si>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</si>
  <si>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</si>
  <si>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</si>
  <si>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</si>
  <si>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</si>
  <si>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</si>
  <si>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</si>
  <si>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</si>
  <si>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</si>
  <si>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</si>
  <si>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</si>
  <si>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</si>
  <si>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</si>
  <si>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</si>
  <si>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</si>
  <si>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</si>
  <si>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</si>
  <si>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</si>
  <si>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</si>
  <si>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</si>
  <si>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</si>
  <si>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</si>
  <si>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</si>
  <si>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</si>
  <si>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</si>
  <si>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</si>
  <si>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</si>
  <si>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</si>
  <si>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</si>
  <si>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</si>
  <si>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</si>
  <si>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</si>
  <si>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</si>
  <si>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</si>
  <si>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</si>
  <si>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</si>
  <si>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</si>
  <si>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</si>
  <si>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</si>
  <si>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</si>
  <si>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</si>
  <si>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</si>
  <si>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</si>
  <si>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</si>
  <si>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</si>
  <si>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</si>
  <si>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</si>
  <si>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</si>
  <si>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</si>
  <si>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</si>
  <si>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</si>
  <si>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</si>
  <si>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</si>
  <si>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</si>
  <si>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</si>
  <si>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</si>
  <si>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</si>
  <si>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</si>
  <si>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</si>
  <si>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</si>
  <si>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</si>
  <si>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</si>
  <si>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</si>
  <si>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</si>
  <si>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</si>
  <si>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</si>
  <si>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</si>
  <si>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</si>
  <si>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</si>
  <si>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</si>
  <si>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</si>
  <si>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</si>
  <si>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</si>
  <si>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</si>
  <si>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</si>
  <si>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</si>
  <si>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</si>
  <si>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</si>
  <si>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</si>
  <si>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</si>
  <si>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</si>
  <si>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</si>
  <si>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</si>
  <si>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</si>
  <si>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</si>
  <si>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</si>
  <si>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</si>
  <si>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</si>
  <si>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</si>
  <si>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</si>
  <si>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</si>
  <si>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</si>
  <si>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</si>
  <si>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</si>
  <si>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</si>
  <si>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</si>
  <si>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</si>
  <si>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</si>
  <si>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</si>
  <si>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</si>
  <si>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</si>
  <si>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</si>
  <si>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</si>
  <si>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</si>
  <si>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</si>
  <si>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</si>
  <si>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</si>
  <si>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</si>
  <si>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</si>
  <si>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</si>
  <si>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</si>
  <si>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</si>
  <si>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</si>
  <si>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</si>
  <si>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</si>
  <si>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</si>
  <si>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</si>
  <si>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</si>
  <si>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</si>
  <si>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</si>
  <si>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</si>
  <si>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</si>
  <si>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</si>
  <si>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</si>
  <si>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</si>
  <si>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</si>
  <si>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</si>
  <si>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</si>
  <si>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</si>
  <si>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</si>
  <si>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</si>
  <si>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</si>
  <si>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</si>
  <si>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</si>
  <si>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Lindomar</t>
  </si>
  <si>
    <t>ELSON</t>
  </si>
  <si>
    <t>Deslcoamento de TCS para TIN</t>
  </si>
  <si>
    <t>PAM-PSS</t>
  </si>
  <si>
    <t>PAMPSS</t>
  </si>
  <si>
    <t>* Deslocamento V80 VMA de PAM (1854) - PQI (1935) 
* Inspeção 30km/h PQI (1935) a PSS (2029)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</si>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</sst>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zoomScaleNormal="100" workbookViewId="0">
      <pane xSplit="6" topLeftCell="S1" activePane="topRight" state="frozen"/>
      <selection pane="topRight" activeCell="B200" sqref="B200:B2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1172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1173</v>
      </c>
      <c r="BI1" s="255"/>
      <c r="BJ1" s="255"/>
      <c r="BK1" s="255"/>
      <c r="BL1" s="43"/>
      <c r="BM1" s="253" t="s">
        <v>1174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4" t="s">
        <v>1175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1178</v>
      </c>
      <c r="AT2" s="256"/>
      <c r="AU2" s="256"/>
      <c r="AV2" s="256"/>
      <c r="AW2" s="256"/>
      <c r="AX2" s="256"/>
      <c r="AY2" s="256"/>
      <c r="AZ2" s="4"/>
      <c r="BA2" s="252" t="s">
        <v>1179</v>
      </c>
      <c r="BB2" s="252"/>
      <c r="BC2" s="254" t="s">
        <v>1176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2" t="s">
        <v>1180</v>
      </c>
      <c r="AJ3" s="252"/>
      <c r="AK3" s="252" t="s">
        <v>1181</v>
      </c>
      <c r="AL3" s="252"/>
      <c r="AM3" s="252"/>
      <c r="AN3" s="252"/>
      <c r="AO3" s="252"/>
      <c r="AP3" s="252"/>
      <c r="AQ3" s="252"/>
      <c r="AR3" s="154"/>
      <c r="AS3" s="257" t="s">
        <v>1187</v>
      </c>
      <c r="AT3" s="257"/>
      <c r="AU3" s="257" t="s">
        <v>1188</v>
      </c>
      <c r="AV3" s="257"/>
      <c r="AW3" s="257" t="s">
        <v>1189</v>
      </c>
      <c r="AX3" s="257"/>
      <c r="AY3" s="57" t="s">
        <v>1190</v>
      </c>
      <c r="AZ3" s="57"/>
      <c r="BA3" s="252"/>
      <c r="BB3" s="252"/>
      <c r="BC3" s="252" t="s">
        <v>1183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1191</v>
      </c>
      <c r="BN3" s="253"/>
      <c r="BO3" s="253"/>
      <c r="BP3" s="253"/>
      <c r="BQ3" s="253" t="s">
        <v>160</v>
      </c>
      <c r="BR3" s="253"/>
      <c r="BS3" s="253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3">IF(AND(BR188&lt;1,BS188&lt;1),"Produção e Intervalo",IF(BR188&lt;1,"Intervalo",IF(BS188&lt;1,"Produção","Aderente")))</f>
        <v>Produção e 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0</v>
      </c>
      <c r="BT188" s="231" t="str">
        <f t="shared" ref="BT188:BT202" si="26">IF(BN188="","",SUBSTITUTE(BM188," ","")&amp;SUBSTITUTE(BN188," ",""))</f>
        <v/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1655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>IF(D191="","*",IFERROR(IF(ISODD(COUNT(AS191:AX191)),"ERRO",SUM((AT191-AS191),(AV191-AU191),(AX191-AW191))),"ERRO"))</f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3"/>
        <v>#VALUE!</v>
      </c>
      <c r="BR191" s="15" t="e">
        <f t="shared" si="24"/>
        <v>#VALUE!</v>
      </c>
      <c r="BS191" s="15">
        <f t="shared" si="25"/>
        <v>0</v>
      </c>
      <c r="BT191" s="231" t="str">
        <f t="shared" si="26"/>
        <v/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1660</v>
      </c>
      <c r="BK193" s="14" t="s">
        <v>1661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1668</v>
      </c>
      <c r="BK196" s="14" t="s">
        <v>1669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 t="s">
        <v>621</v>
      </c>
      <c r="I201" s="134" t="s">
        <v>11</v>
      </c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1005</v>
      </c>
      <c r="Y203" s="129" t="s">
        <v>1008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 t="s">
        <v>1008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1673</v>
      </c>
      <c r="X209" s="151" t="s">
        <v>1005</v>
      </c>
      <c r="Y209" s="129" t="s">
        <v>1008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937</v>
      </c>
      <c r="I217" s="134" t="s">
        <v>960</v>
      </c>
      <c r="J217" s="150">
        <v>103</v>
      </c>
      <c r="K217" s="150">
        <v>1935</v>
      </c>
      <c r="L217" s="71">
        <v>2029</v>
      </c>
      <c r="M217" s="148" t="s">
        <v>1674</v>
      </c>
      <c r="N217" s="148" t="s">
        <v>1675</v>
      </c>
      <c r="O217" s="134">
        <v>0.41666666666666669</v>
      </c>
      <c r="P217" s="134">
        <v>4.1666666666666664E-2</v>
      </c>
      <c r="Q217" s="71">
        <v>1</v>
      </c>
      <c r="R217" s="9" t="s">
        <v>9</v>
      </c>
      <c r="S217" s="170" t="s">
        <v>662</v>
      </c>
      <c r="T217" s="170" t="s">
        <v>933</v>
      </c>
      <c r="U217" s="188" t="s">
        <v>902</v>
      </c>
      <c r="V217" s="142" t="s">
        <v>1445</v>
      </c>
      <c r="W217" s="220" t="s">
        <v>1676</v>
      </c>
      <c r="X217" s="151" t="s">
        <v>1005</v>
      </c>
      <c r="Y217" s="129" t="s">
        <v>1008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 t="s">
        <v>1008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1:Z4 Y8:Z775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104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1197</v>
      </c>
      <c r="D2" s="83" t="s">
        <v>1199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1260</v>
      </c>
      <c r="Q2" s="263"/>
      <c r="R2" s="88"/>
      <c r="S2" s="88"/>
      <c r="T2" s="89"/>
      <c r="U2" s="264" t="s">
        <v>1698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7</v>
      </c>
      <c r="D3" s="92" t="s">
        <v>1212</v>
      </c>
      <c r="E3" s="92" t="s">
        <v>366</v>
      </c>
      <c r="F3" s="92" t="s">
        <v>1701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1702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109</v>
      </c>
      <c r="V200" s="98">
        <f ca="1">_xlfn.XLOOKUP(G200&amp;$V$3,BS_CONTROLE[CHAVE],BS_CONTROLE[Quantidade_11],"-")</f>
        <v>180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7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15</v>
      </c>
      <c r="V205" s="98">
        <f ca="1">_xlfn.XLOOKUP(G205&amp;$V$3,BS_CONTROLE[CHAVE],BS_CONTROLE[Quantidade_11],"-")</f>
        <v>0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2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47690</v>
      </c>
      <c r="V212" s="98">
        <f ca="1">_xlfn.XLOOKUP(G212&amp;$V$3,BS_CONTROLE[CHAVE],BS_CONTROLE[Quantidade_11],"-")</f>
        <v>20000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366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249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249</v>
      </c>
      <c r="F6" s="182" t="s">
        <v>1711</v>
      </c>
      <c r="G6" s="183"/>
    </row>
    <row r="7" spans="2:7">
      <c r="B7" s="182" t="s">
        <v>1484</v>
      </c>
      <c r="C7" s="182">
        <v>256875</v>
      </c>
      <c r="D7" s="182" t="s">
        <v>1714</v>
      </c>
      <c r="E7" s="182" t="s">
        <v>249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240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240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240</v>
      </c>
      <c r="F10" s="182" t="s">
        <v>480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240</v>
      </c>
      <c r="F11" s="182" t="s">
        <v>480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1725</v>
      </c>
      <c r="D5" s="268"/>
      <c r="E5" s="268"/>
      <c r="F5" s="268"/>
      <c r="G5" s="268"/>
      <c r="H5" s="268"/>
      <c r="I5" s="268"/>
      <c r="J5" s="269"/>
      <c r="K5" s="270" t="s">
        <v>1726</v>
      </c>
      <c r="L5" s="271"/>
      <c r="M5" s="271"/>
      <c r="N5" s="271"/>
      <c r="O5" s="272" t="s">
        <v>1727</v>
      </c>
      <c r="P5" s="273"/>
      <c r="Q5" s="274"/>
    </row>
    <row r="6" spans="1:17" s="81" customFormat="1" ht="15.75" customHeight="1">
      <c r="A6" s="75" t="s">
        <v>1701</v>
      </c>
      <c r="B6" s="82" t="s">
        <v>1700</v>
      </c>
      <c r="C6" s="83" t="s">
        <v>1212</v>
      </c>
      <c r="D6" s="84" t="s">
        <v>1213</v>
      </c>
      <c r="E6" s="83" t="s">
        <v>1728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1729</v>
      </c>
      <c r="M6" s="116" t="s">
        <v>29</v>
      </c>
      <c r="N6" s="117" t="s">
        <v>1207</v>
      </c>
      <c r="O6" s="159" t="s">
        <v>1250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2026-02-18T20:12:38Z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