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09" documentId="8_{B6337239-1A00-434D-AAD0-422EA1FEB5AE}" xr6:coauthVersionLast="47" xr6:coauthVersionMax="47" xr10:uidLastSave="{6A66B62C-A012-42D5-911E-ABFE139FBA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2" i="1" l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<sst xmlns="http://schemas.openxmlformats.org/spreadsheetml/2006/main" count="8346" uniqueCount="1863">
  <si>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</si>
  <si>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</si>
  <si>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</si>
  <si>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</si>
  <si>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</si>
  <si>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</si>
  <si>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</si>
  <si>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</si>
  <si>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</si>
  <si>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</si>
  <si>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</si>
  <si>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</si>
  <si>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</si>
  <si>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</si>
  <si>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</si>
  <si>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</si>
  <si>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</si>
  <si>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</si>
  <si>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</si>
  <si>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</si>
  <si>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</si>
  <si>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</si>
  <si>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</si>
  <si>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</si>
  <si>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</si>
  <si>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</si>
  <si>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</si>
  <si>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</si>
  <si>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</si>
  <si>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</si>
  <si>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</si>
  <si>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</si>
  <si>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</si>
  <si>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</si>
  <si>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</si>
  <si>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</si>
  <si>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</si>
  <si>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</si>
  <si>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</si>
  <si>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</si>
  <si>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</si>
  <si>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</si>
  <si>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</si>
  <si>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</si>
  <si>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</si>
  <si>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</si>
  <si>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</si>
  <si>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</si>
  <si>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</si>
  <si>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</si>
  <si>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</si>
  <si>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</si>
  <si>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</si>
  <si>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</si>
  <si>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</si>
  <si>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</si>
  <si>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</si>
  <si>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</si>
  <si>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</si>
  <si>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</si>
  <si>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</si>
  <si>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</si>
  <si>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</si>
  <si>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</si>
  <si>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</si>
  <si>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</si>
  <si>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</si>
  <si>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</si>
  <si>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</si>
  <si>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</si>
  <si>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</si>
  <si>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</si>
  <si>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</si>
  <si>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</si>
  <si>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</si>
  <si>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</si>
  <si>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</si>
  <si>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</si>
  <si>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</si>
  <si>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</si>
  <si>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</si>
  <si>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</si>
  <si>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</si>
  <si>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</si>
  <si>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</si>
  <si>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</si>
  <si>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</si>
  <si>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</si>
  <si>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</si>
  <si>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</si>
  <si>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</si>
  <si>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</si>
  <si>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</si>
  <si>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</si>
  <si>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</si>
  <si>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</si>
  <si>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</si>
  <si>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</si>
  <si>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</si>
  <si>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</si>
  <si>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</si>
  <si>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</si>
  <si>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</si>
  <si>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</si>
  <si>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</si>
  <si>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</si>
  <si>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</si>
  <si>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</si>
  <si>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</si>
  <si>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</si>
  <si>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</si>
  <si>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</si>
  <si>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</si>
  <si>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</si>
  <si>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</si>
  <si>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</si>
  <si>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</si>
  <si>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</si>
  <si>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</si>
  <si>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</si>
  <si>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</si>
  <si>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</si>
  <si>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</si>
  <si>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</si>
  <si>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</si>
  <si>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</si>
  <si>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</si>
  <si>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</si>
  <si>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</si>
  <si>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</si>
  <si>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</si>
  <si>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</si>
  <si>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</si>
  <si>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</si>
  <si>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</si>
  <si>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</si>
  <si>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</si>
  <si>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</si>
  <si>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</si>
  <si>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</si>
  <si>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</si>
  <si>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</si>
  <si>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</si>
  <si>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</si>
  <si>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</si>
  <si>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</si>
  <si>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</si>
  <si>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</si>
  <si>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</si>
  <si>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</si>
  <si>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</si>
  <si>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</si>
  <si>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</si>
  <si>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</si>
  <si>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</si>
  <si>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</si>
  <si>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</si>
  <si>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</si>
  <si>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</si>
  <si>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</si>
  <si>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</si>
  <si>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</si>
  <si>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</si>
  <si>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</si>
  <si>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</si>
  <si>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</si>
  <si>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</si>
  <si>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</si>
  <si>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</si>
  <si>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</si>
  <si>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</si>
  <si>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</si>
  <si>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</si>
  <si>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</si>
  <si>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</si>
  <si>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</si>
  <si>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</si>
  <si>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</si>
  <si>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</si>
  <si>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</si>
  <si>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</si>
  <si>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</si>
  <si>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</si>
  <si>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</si>
  <si>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</si>
  <si>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</si>
  <si>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</si>
  <si>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</si>
  <si>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</si>
  <si>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</si>
  <si>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</si>
  <si>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</si>
  <si>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</si>
  <si>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</si>
  <si>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</si>
  <si>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</si>
  <si>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</si>
  <si>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</si>
  <si>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</si>
  <si>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</si>
  <si>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</si>
  <si>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</si>
  <si>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</si>
  <si>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</si>
  <si>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</si>
  <si>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</si>
  <si>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</si>
  <si>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</si>
  <si>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</si>
  <si>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</si>
  <si>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</si>
  <si>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</si>
  <si>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</si>
  <si>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</si>
  <si>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</si>
  <si>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</si>
  <si>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</si>
  <si>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</si>
  <si>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</si>
  <si>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</si>
  <si>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</si>
  <si>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</si>
  <si>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</si>
  <si>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</si>
  <si>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</si>
  <si>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</si>
  <si>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</si>
  <si>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</si>
  <si>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</si>
  <si>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</si>
  <si>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</si>
  <si>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</si>
  <si>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</si>
  <si>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</si>
  <si>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</si>
  <si>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</si>
  <si>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</si>
  <si>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</si>
  <si>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</si>
  <si>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</si>
  <si>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</si>
  <si>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</si>
  <si>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</si>
  <si>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</si>
  <si>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</si>
  <si>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</si>
  <si>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</si>
  <si>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</si>
  <si>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</si>
  <si>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</si>
  <si>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</si>
  <si>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</si>
  <si>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</si>
  <si>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</si>
  <si>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</si>
  <si>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</si>
  <si>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</si>
  <si>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</si>
  <si>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</si>
  <si>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</si>
  <si>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</si>
  <si>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</si>
  <si>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</si>
  <si>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</si>
  <si>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</si>
  <si>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</si>
  <si>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</si>
  <si>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</si>
  <si>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</si>
  <si>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</si>
  <si>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</si>
  <si>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</si>
  <si>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</si>
  <si>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</si>
  <si>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</si>
  <si>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</si>
  <si>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</si>
  <si>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</si>
  <si>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</si>
  <si>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</si>
  <si>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</si>
  <si>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</si>
  <si>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</si>
  <si>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</si>
  <si>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</si>
  <si>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</si>
  <si>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</si>
  <si>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</si>
  <si>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</si>
  <si>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</si>
  <si>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</si>
  <si>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</si>
  <si>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</si>
  <si>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</si>
  <si>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</si>
  <si>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</si>
  <si>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</si>
  <si>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</si>
  <si>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</si>
  <si>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</si>
  <si>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</si>
  <si>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</si>
  <si>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</si>
  <si>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</si>
  <si>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</si>
  <si>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</si>
  <si>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</si>
  <si>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</si>
  <si>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</si>
  <si>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</si>
  <si>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</si>
  <si>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</si>
  <si>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</si>
  <si>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</si>
  <si>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</si>
  <si>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</si>
  <si>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</si>
  <si>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</si>
  <si>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</si>
  <si>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</si>
  <si>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</si>
  <si>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</si>
  <si>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</si>
  <si>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</si>
  <si>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</si>
  <si>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</si>
  <si>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</si>
  <si>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</si>
  <si>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</si>
  <si>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</si>
  <si>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</si>
  <si>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</si>
  <si>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</si>
  <si>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</si>
  <si>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</si>
  <si>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</si>
  <si>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</si>
  <si>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</si>
  <si>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</si>
  <si>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</si>
  <si>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</si>
  <si>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</si>
  <si>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</si>
  <si>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</si>
  <si>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</si>
  <si>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</si>
  <si>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</si>
  <si>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</si>
  <si>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</si>
  <si>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</si>
  <si>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</si>
  <si>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</si>
  <si>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</si>
  <si>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</si>
  <si>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</si>
  <si>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</si>
  <si>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</si>
  <si>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</si>
  <si>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</si>
  <si>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</si>
  <si>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</si>
  <si>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</si>
  <si>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</si>
  <si>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</si>
  <si>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</si>
  <si>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</si>
  <si>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</si>
  <si>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</si>
  <si>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</si>
  <si>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</si>
  <si>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</si>
  <si>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</si>
  <si>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</si>
  <si>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</si>
  <si>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</si>
  <si>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</si>
  <si>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</si>
  <si>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</si>
  <si>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</si>
  <si>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</si>
  <si>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</si>
  <si>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</si>
  <si>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</si>
  <si>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</si>
  <si>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</si>
  <si>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</si>
  <si>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</si>
  <si>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</si>
  <si>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</si>
  <si>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</si>
  <si>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</si>
  <si>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</si>
  <si>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</si>
  <si>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</si>
  <si>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</si>
  <si>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</si>
  <si>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</si>
  <si>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</si>
  <si>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</si>
  <si>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</si>
  <si>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</si>
  <si>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</si>
  <si>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</si>
  <si>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</si>
  <si>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</si>
  <si>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</si>
  <si>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</si>
  <si>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</si>
  <si>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</si>
  <si>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</si>
  <si>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</si>
  <si>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</si>
  <si>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</si>
  <si>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</si>
  <si>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</si>
  <si>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</si>
  <si>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</si>
  <si>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</si>
  <si>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</si>
  <si>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</si>
  <si>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</si>
  <si>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</si>
  <si>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</si>
  <si>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</si>
  <si>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</si>
  <si>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</si>
  <si>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</si>
  <si>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</si>
  <si>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</si>
  <si>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</si>
  <si>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</si>
  <si>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</si>
  <si>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</si>
  <si>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</si>
  <si>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</si>
  <si>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</si>
  <si>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</si>
  <si>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</si>
  <si>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</si>
  <si>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</si>
  <si>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</si>
  <si>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</si>
  <si>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</si>
  <si>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</si>
  <si>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</si>
  <si>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</si>
  <si>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</si>
  <si>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</si>
  <si>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</si>
  <si>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</si>
  <si>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</si>
  <si>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</si>
  <si>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</si>
  <si>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</si>
  <si>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</si>
  <si>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</si>
  <si>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</si>
  <si>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</si>
  <si>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</si>
  <si>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</si>
  <si>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</si>
  <si>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</si>
  <si>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</si>
  <si>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</si>
  <si>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</si>
  <si>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</si>
  <si>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</si>
  <si>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</si>
  <si>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</si>
  <si>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</si>
  <si>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</si>
  <si>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</si>
  <si>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</si>
  <si>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</si>
  <si>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</si>
  <si>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</si>
  <si>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</si>
  <si>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</si>
  <si>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</si>
  <si>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</si>
  <si>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</si>
  <si>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</si>
  <si>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</si>
  <si>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</si>
  <si>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</si>
  <si>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</si>
  <si>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</si>
  <si>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</si>
  <si>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</si>
  <si>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</si>
  <si>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</si>
  <si>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</si>
  <si>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</si>
  <si>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</si>
  <si>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</si>
  <si>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</si>
  <si>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</si>
  <si>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</si>
  <si>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</si>
  <si>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</si>
  <si>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</si>
  <si>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</si>
  <si>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</si>
  <si>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</si>
  <si>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</si>
  <si>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</si>
  <si>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</si>
  <si>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</si>
  <si>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</si>
  <si>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</si>
  <si>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</si>
  <si>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</si>
  <si>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</si>
  <si>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</si>
  <si>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</si>
  <si>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</si>
  <si>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</si>
  <si>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</si>
  <si>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</si>
  <si>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</si>
  <si>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</si>
  <si>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</si>
  <si>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</si>
  <si>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</si>
  <si>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</si>
  <si>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</si>
  <si>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</si>
  <si>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</si>
  <si>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</si>
  <si>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</si>
  <si>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</si>
  <si>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</si>
  <si>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</si>
  <si>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</si>
  <si>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</si>
  <si>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</si>
  <si>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</si>
  <si>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</si>
  <si>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</si>
  <si>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</si>
  <si>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</si>
  <si>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</si>
  <si>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</si>
  <si>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</si>
  <si>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</si>
  <si>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</si>
  <si>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</si>
  <si>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</si>
  <si>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</si>
  <si>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</si>
  <si>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</si>
  <si>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</si>
  <si>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</si>
  <si>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</si>
  <si>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</si>
  <si>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</si>
  <si>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</si>
  <si>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</si>
  <si>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</si>
  <si>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</si>
  <si>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</si>
  <si>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</si>
  <si>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</si>
  <si>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</si>
  <si>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</si>
  <si>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</si>
  <si>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</si>
  <si>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</si>
  <si>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</si>
  <si>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</si>
  <si>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</si>
  <si>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</si>
  <si>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</si>
  <si>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</si>
  <si>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</si>
  <si>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</si>
  <si>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</si>
  <si>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</si>
  <si>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</si>
  <si>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</si>
  <si>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</si>
  <si>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</si>
  <si>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</si>
  <si>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</si>
  <si>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</si>
  <si>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</si>
  <si>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</si>
  <si>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</si>
  <si>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</si>
  <si>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</si>
  <si>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</si>
  <si>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</si>
  <si>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</si>
  <si>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</si>
  <si>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</si>
  <si>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</si>
  <si>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</si>
  <si>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</si>
  <si>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</si>
  <si>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</si>
  <si>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</si>
  <si>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</si>
  <si>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</si>
  <si>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</si>
  <si>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</si>
  <si>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</si>
  <si>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</si>
  <si>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</si>
  <si>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</si>
  <si>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</si>
  <si>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</si>
  <si>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</si>
  <si>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</si>
  <si>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</si>
  <si>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</si>
  <si>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</si>
  <si>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</si>
  <si>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</si>
  <si>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</si>
  <si>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</si>
  <si>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</si>
  <si>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</si>
  <si>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</si>
  <si>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</si>
  <si>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</si>
  <si>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</si>
  <si>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</si>
  <si>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</si>
  <si>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</si>
  <si>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</si>
  <si>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</si>
  <si>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</si>
  <si>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</si>
  <si>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</si>
  <si>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</si>
  <si>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</si>
  <si>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</si>
  <si>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</si>
  <si>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</si>
  <si>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</si>
  <si>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</si>
  <si>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</si>
  <si>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</si>
  <si>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</si>
  <si>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</si>
  <si>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</si>
  <si>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</si>
  <si>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</si>
  <si>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</si>
  <si>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</si>
  <si>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</si>
  <si>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</si>
  <si>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</si>
  <si>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</si>
  <si>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</si>
  <si>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</si>
  <si>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</si>
  <si>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</si>
  <si>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</si>
  <si>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</si>
  <si>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</si>
  <si>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</si>
  <si>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</si>
  <si>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</si>
  <si>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</si>
  <si>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</si>
  <si>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</si>
  <si>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</si>
  <si>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</si>
  <si>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</si>
  <si>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</si>
  <si>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</si>
  <si>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</si>
  <si>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</si>
  <si>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</si>
  <si>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</si>
  <si>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</si>
  <si>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</si>
  <si>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</si>
  <si>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</si>
  <si>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</si>
  <si>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</si>
  <si>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</si>
  <si>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</si>
  <si>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</si>
  <si>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</si>
  <si>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</si>
  <si>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</si>
  <si>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</si>
  <si>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</si>
  <si>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</si>
  <si>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</si>
  <si>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</si>
  <si>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</si>
  <si>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</si>
  <si>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</si>
  <si>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</si>
  <si>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</si>
  <si>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</si>
  <si>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</si>
  <si>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</si>
  <si>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</si>
  <si>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</si>
  <si>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</si>
  <si>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</si>
  <si>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</si>
  <si>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</si>
  <si>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</si>
  <si>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</si>
  <si>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</si>
  <si>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</si>
  <si>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</si>
  <si>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</si>
  <si>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</si>
  <si>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</si>
  <si>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</si>
  <si>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</si>
  <si>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</si>
  <si>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</si>
  <si>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</si>
  <si>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</si>
  <si>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</si>
  <si>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</si>
  <si>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</si>
  <si>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</si>
  <si>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</si>
  <si>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</si>
  <si>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</si>
  <si>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</si>
  <si>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</si>
  <si>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</si>
  <si>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</si>
  <si>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</si>
  <si>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</si>
  <si>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</si>
  <si>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</si>
  <si>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</si>
  <si>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</si>
  <si>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</si>
  <si>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</si>
  <si>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</si>
  <si>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</si>
  <si>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</si>
  <si>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</si>
  <si>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</si>
  <si>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</si>
  <si>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</si>
  <si>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</si>
  <si>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</si>
  <si>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</si>
  <si>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</si>
  <si>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</si>
  <si>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</si>
  <si>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</si>
  <si>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</si>
  <si>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</si>
  <si>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</si>
  <si>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</si>
  <si>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</si>
  <si>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</si>
  <si>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</si>
  <si>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</si>
  <si>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</si>
  <si>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</si>
  <si>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</si>
  <si>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</si>
  <si>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</si>
  <si>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</si>
  <si>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</si>
  <si>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</si>
  <si>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</si>
  <si>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</si>
  <si>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</si>
  <si>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</si>
  <si>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</si>
  <si>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</si>
  <si>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</si>
  <si>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</si>
  <si>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</si>
  <si>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</si>
  <si>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</si>
  <si>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</si>
  <si>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</si>
  <si>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</si>
  <si>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</si>
  <si>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</si>
  <si>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</si>
  <si>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</si>
  <si>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</si>
  <si>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</si>
  <si>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</si>
  <si>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</si>
  <si>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</si>
  <si>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</si>
  <si>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</si>
  <si>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</si>
  <si>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</si>
  <si>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</si>
  <si>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</si>
  <si>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</si>
  <si>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</si>
  <si>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</si>
  <si>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</si>
  <si>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</si>
  <si>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</si>
  <si>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</si>
  <si>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</si>
  <si>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</si>
  <si>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</si>
  <si>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</si>
  <si>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</si>
  <si>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</si>
  <si>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</si>
  <si>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</si>
  <si>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</si>
  <si>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</si>
  <si>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</si>
  <si>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</si>
  <si>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</si>
  <si>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</si>
  <si>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</si>
  <si>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</si>
  <si>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</si>
  <si>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</si>
  <si>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</si>
  <si>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</si>
  <si>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</si>
  <si>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</si>
  <si>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</si>
  <si>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</si>
  <si>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</si>
  <si>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</si>
  <si>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</si>
  <si>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</si>
  <si>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</si>
  <si>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</si>
  <si>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</si>
  <si>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</si>
  <si>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</si>
  <si>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</si>
  <si>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</si>
  <si>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</si>
  <si>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</si>
  <si>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</si>
  <si>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</si>
  <si>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</si>
  <si>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</si>
  <si>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</si>
  <si>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</si>
  <si>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</si>
  <si>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</si>
  <si>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</si>
  <si>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</si>
  <si>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</si>
  <si>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</si>
  <si>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</si>
  <si>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</si>
  <si>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</si>
  <si>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</si>
  <si>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</si>
  <si>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</si>
  <si>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</si>
  <si>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</si>
  <si>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</si>
  <si>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</si>
  <si>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</si>
  <si>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</si>
  <si>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</si>
  <si>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</si>
  <si>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</si>
  <si>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</si>
  <si>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</si>
  <si>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</si>
  <si>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</si>
  <si>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</si>
  <si>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</si>
  <si>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</si>
  <si>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</si>
  <si>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</si>
  <si>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</si>
  <si>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</si>
  <si>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</si>
  <si>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</si>
  <si>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</si>
  <si>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</si>
  <si>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</si>
  <si>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</si>
  <si>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</si>
  <si>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</si>
  <si>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</si>
  <si>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</si>
  <si>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</si>
  <si>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</si>
  <si>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</si>
  <si>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</si>
  <si>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</si>
  <si>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</si>
  <si>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</si>
  <si>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</si>
  <si>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</si>
  <si>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</si>
  <si>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</si>
  <si>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</si>
  <si>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</si>
  <si>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</si>
  <si>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</si>
  <si>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</si>
  <si>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</si>
  <si>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</si>
  <si>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</si>
  <si>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</si>
  <si>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</si>
  <si>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</si>
  <si>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</si>
  <si>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</si>
  <si>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</si>
  <si>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</si>
  <si>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</si>
  <si>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</si>
  <si>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</si>
  <si>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</si>
  <si>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</si>
  <si>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</si>
  <si>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</si>
  <si>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</si>
  <si>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</si>
  <si>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</si>
  <si>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</si>
  <si>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</si>
  <si>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</si>
  <si>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</si>
  <si>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</si>
  <si>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</si>
  <si>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</si>
  <si>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</si>
  <si>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</si>
  <si>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</si>
  <si>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</si>
  <si>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</si>
  <si>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</si>
  <si>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</si>
  <si>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</si>
  <si>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</si>
  <si>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</si>
  <si>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</si>
  <si>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</si>
  <si>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</si>
  <si>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</si>
  <si>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</si>
  <si>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</si>
  <si>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</si>
  <si>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</si>
  <si>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</si>
  <si>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</si>
  <si>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</si>
  <si>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</si>
  <si>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</si>
  <si>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</si>
  <si>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</si>
  <si>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</si>
  <si>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</si>
  <si>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</si>
  <si>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</si>
  <si>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</si>
  <si>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</si>
  <si>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</si>
  <si>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</si>
  <si>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</si>
  <si>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</si>
  <si>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</si>
  <si>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</si>
  <si>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</si>
  <si>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</si>
  <si>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</si>
  <si>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</si>
  <si>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</si>
  <si>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</si>
  <si>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</si>
  <si>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</si>
  <si>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</si>
  <si>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</si>
  <si>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</si>
  <si>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</si>
  <si>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</si>
  <si>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</si>
  <si>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</si>
  <si>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</si>
  <si>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</si>
  <si>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</si>
  <si>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</si>
  <si>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</si>
  <si>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</si>
  <si>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</si>
  <si>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</si>
  <si>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</si>
  <si>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</si>
  <si>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</si>
  <si>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</si>
  <si>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</si>
  <si>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</si>
  <si>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</si>
  <si>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</si>
  <si>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</si>
  <si>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</si>
  <si>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</si>
  <si>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</si>
  <si>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</si>
  <si>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</si>
  <si>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</si>
  <si>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</si>
  <si>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</si>
  <si>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</si>
  <si>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</si>
  <si>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</si>
  <si>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</si>
  <si>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</si>
  <si>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</si>
  <si>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</si>
  <si>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</si>
  <si>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</si>
  <si>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</si>
  <si>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</si>
  <si>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</si>
  <si>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</si>
  <si>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</si>
  <si>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</si>
  <si>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</si>
  <si>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</si>
  <si>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</si>
  <si>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</si>
  <si>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</si>
  <si>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</si>
  <si>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</si>
  <si>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</si>
  <si>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</si>
  <si>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</si>
  <si>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</si>
  <si>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</si>
  <si>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</si>
  <si>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</si>
  <si>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</si>
  <si>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</si>
  <si>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</si>
  <si>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</si>
  <si>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</si>
  <si>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</si>
  <si>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</si>
  <si>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</si>
  <si>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</si>
  <si>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</si>
  <si>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</si>
  <si>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</si>
  <si>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</si>
  <si>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</si>
  <si>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</si>
  <si>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</si>
  <si>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</si>
  <si>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</si>
  <si>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</si>
  <si>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</si>
  <si>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</si>
  <si>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</si>
  <si>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</si>
  <si>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</si>
  <si>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</si>
  <si>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</si>
  <si>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</si>
  <si>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</si>
  <si>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</si>
  <si>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</si>
  <si>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</si>
  <si>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</si>
  <si>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</si>
  <si>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</si>
  <si>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</si>
  <si>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</si>
  <si>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</si>
  <si>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</si>
  <si>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</si>
  <si>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</si>
  <si>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</si>
  <si>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</si>
  <si>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</si>
  <si>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</si>
  <si>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</si>
  <si>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</si>
  <si>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</si>
  <si>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</si>
  <si>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</si>
  <si>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</si>
  <si>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</si>
  <si>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</si>
  <si>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</si>
  <si>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</si>
  <si>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</si>
  <si>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</si>
  <si>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</si>
  <si>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</si>
  <si>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</si>
  <si>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</si>
  <si>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</si>
  <si>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</si>
  <si>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</si>
  <si>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</si>
  <si>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</si>
  <si>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</si>
  <si>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</si>
  <si>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</si>
  <si>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</si>
  <si>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</si>
  <si>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</si>
  <si>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</si>
  <si>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</si>
  <si>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</si>
  <si>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</si>
  <si>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</si>
  <si>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</si>
  <si>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</si>
  <si>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</si>
  <si>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</si>
  <si>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</si>
  <si>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</si>
  <si>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</si>
  <si>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</si>
  <si>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</si>
  <si>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</si>
  <si>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</si>
  <si>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</si>
  <si>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</si>
  <si>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</si>
  <si>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</si>
  <si>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</si>
  <si>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</si>
  <si>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</si>
  <si>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</si>
  <si>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</si>
  <si>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</si>
  <si>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</si>
  <si>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</si>
  <si>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</si>
  <si>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</si>
  <si>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</si>
  <si>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</si>
  <si>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</si>
  <si>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</si>
  <si>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</si>
  <si>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</si>
  <si>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</si>
  <si>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</si>
  <si>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</si>
  <si>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</si>
  <si>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</si>
  <si>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</si>
  <si>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</si>
  <si>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</si>
  <si>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</si>
  <si>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</si>
  <si>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</si>
  <si>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</si>
  <si>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</si>
  <si>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</si>
  <si>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</si>
  <si>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</si>
  <si>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</si>
  <si>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</si>
  <si>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</si>
  <si>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</si>
  <si>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</si>
  <si>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</si>
  <si>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</si>
  <si>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</si>
  <si>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</si>
  <si>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</si>
  <si>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</si>
  <si>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</si>
  <si>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</si>
  <si>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</si>
  <si>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</si>
  <si>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</si>
  <si>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</si>
  <si>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</si>
  <si>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</si>
  <si>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</si>
  <si>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</si>
  <si>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</si>
  <si>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</si>
  <si>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</si>
  <si>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</si>
  <si>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</si>
  <si>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</si>
  <si>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</si>
  <si>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</si>
  <si>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</si>
  <si>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</si>
  <si>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</si>
  <si>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</si>
  <si>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</si>
  <si>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</si>
  <si>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</si>
  <si>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</si>
  <si>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</si>
  <si>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</si>
  <si>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</si>
  <si>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</si>
  <si>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</si>
  <si>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</si>
  <si>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</si>
  <si>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</si>
  <si>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</si>
  <si>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</si>
  <si>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</si>
  <si>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</si>
  <si>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</si>
  <si>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</si>
  <si>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</si>
  <si>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</si>
  <si>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</si>
  <si>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</si>
  <si>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</si>
  <si>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</si>
  <si>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</si>
  <si>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</si>
  <si>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</si>
  <si>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</si>
  <si>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</si>
  <si>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</si>
  <si>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</si>
  <si>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</si>
  <si>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</si>
  <si>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</si>
  <si>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</si>
  <si>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</si>
  <si>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</si>
  <si>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</si>
  <si>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</si>
  <si>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</si>
  <si>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</si>
  <si>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</si>
  <si>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</si>
  <si>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</si>
  <si>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</si>
  <si>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</si>
  <si>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</si>
  <si>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</si>
  <si>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</si>
  <si>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</si>
  <si>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</si>
  <si>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</si>
  <si>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</si>
  <si>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</si>
  <si>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</si>
  <si>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</si>
  <si>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</si>
  <si>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</si>
  <si>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</si>
  <si>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</si>
  <si>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</si>
  <si>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</si>
  <si>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</si>
  <si>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</si>
  <si>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</si>
  <si>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</si>
  <si>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</si>
  <si>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</si>
  <si>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</si>
  <si>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</si>
  <si>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</si>
  <si>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</si>
  <si>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</si>
  <si>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</si>
  <si>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</si>
  <si>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</si>
  <si>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</si>
  <si>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</si>
  <si>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</si>
  <si>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</si>
  <si>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</si>
  <si>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</si>
  <si>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</si>
  <si>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</si>
  <si>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</si>
  <si>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</si>
  <si>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</si>
  <si>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</si>
  <si>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</si>
  <si>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</si>
  <si>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</si>
  <si>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</si>
  <si>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</si>
  <si>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</si>
  <si>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</si>
  <si>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</si>
  <si>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</si>
  <si>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</si>
  <si>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</si>
  <si>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</si>
  <si>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</si>
  <si>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</si>
  <si>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</si>
  <si>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</si>
  <si>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</si>
  <si>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</si>
  <si>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</si>
  <si>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</si>
  <si>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</si>
  <si>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</si>
  <si>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</si>
  <si>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</si>
  <si>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</si>
  <si>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</si>
  <si>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</si>
  <si>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</si>
  <si>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</si>
  <si>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</si>
  <si>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</si>
  <si>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</si>
  <si>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</si>
  <si>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</si>
  <si>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</si>
  <si>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</si>
  <si>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</si>
  <si>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</si>
  <si>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</si>
  <si>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</si>
  <si>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</si>
  <si>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</si>
  <si>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</si>
  <si>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</si>
  <si>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</si>
  <si>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</si>
  <si>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</si>
  <si>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</si>
  <si>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</si>
  <si>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</si>
  <si>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</si>
  <si>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</si>
  <si>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</si>
  <si>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</si>
  <si>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</si>
  <si>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</si>
  <si>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</si>
  <si>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</si>
  <si>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</si>
  <si>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</si>
  <si>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</si>
  <si>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</si>
  <si>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</si>
  <si>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</si>
  <si>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</si>
  <si>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</si>
  <si>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</si>
  <si>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</si>
  <si>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</si>
  <si>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</si>
  <si>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</si>
  <si>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</si>
  <si>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</si>
  <si>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</si>
  <si>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</si>
  <si>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</si>
  <si>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</si>
  <si>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</si>
  <si>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</si>
  <si>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</si>
  <si>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</si>
  <si>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</si>
  <si>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</si>
  <si>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</si>
  <si>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</si>
  <si>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</si>
  <si>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</si>
  <si>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</si>
  <si>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</si>
  <si>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</si>
  <si>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</si>
  <si>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</si>
  <si>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</si>
  <si>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</si>
  <si>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</si>
  <si>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</si>
  <si>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</si>
  <si>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</si>
  <si>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</si>
  <si>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</si>
  <si>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</si>
  <si>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</si>
  <si>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</si>
  <si>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</si>
  <si>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</si>
  <si>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</si>
  <si>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</si>
  <si>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</si>
  <si>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</si>
  <si>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</si>
  <si>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</si>
  <si>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</si>
  <si>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</si>
  <si>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</si>
  <si>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</si>
  <si>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</si>
  <si>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</si>
  <si>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</si>
  <si>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</si>
  <si>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</si>
  <si>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</si>
  <si>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</si>
  <si>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</si>
  <si>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</si>
  <si>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</si>
  <si>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</si>
  <si>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</si>
  <si>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</si>
  <si>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</si>
  <si>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</si>
  <si>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</si>
  <si>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</si>
  <si>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</si>
  <si>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</si>
  <si>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</si>
  <si>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</si>
  <si>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</si>
  <si>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</si>
  <si>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</si>
  <si>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</si>
  <si>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</si>
  <si>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</si>
  <si>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</si>
  <si>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</si>
  <si>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</si>
  <si>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</si>
  <si>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</si>
  <si>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</si>
  <si>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</si>
  <si>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</si>
  <si>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</si>
  <si>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</si>
  <si>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</si>
  <si>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</si>
  <si>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</si>
  <si>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</si>
  <si>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</si>
  <si>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</si>
  <si>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</si>
  <si>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</si>
  <si>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</si>
  <si>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</si>
  <si>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</si>
  <si>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</si>
  <si>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</si>
  <si>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</si>
  <si>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</si>
  <si>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</si>
  <si>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</si>
  <si>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</si>
  <si>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</si>
  <si>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</si>
  <si>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</si>
  <si>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</si>
  <si>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</si>
  <si>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</si>
  <si>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</si>
  <si>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</si>
  <si>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</si>
  <si>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</si>
  <si>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</si>
  <si>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</si>
  <si>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</si>
  <si>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</si>
  <si>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</si>
  <si>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</si>
  <si>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</si>
  <si>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</si>
  <si>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</si>
  <si>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</si>
  <si>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</si>
  <si>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</si>
  <si>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</si>
  <si>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</si>
  <si>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</si>
  <si>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</si>
  <si>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</si>
  <si>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</si>
  <si>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</si>
  <si>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</si>
  <si>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</si>
  <si>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</si>
  <si>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</si>
  <si>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</si>
  <si>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</si>
  <si>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</si>
  <si>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</si>
  <si>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</si>
  <si>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</si>
  <si>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</si>
  <si>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</si>
  <si>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</si>
  <si>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</si>
  <si>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</si>
  <si>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</si>
  <si>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</si>
  <si>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</si>
  <si>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</si>
  <si>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</si>
  <si>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</si>
  <si>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</si>
  <si>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</si>
  <si>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</si>
  <si>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</si>
  <si>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</si>
  <si>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</si>
  <si>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</si>
  <si>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</si>
  <si>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</si>
  <si>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</si>
  <si>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</si>
  <si>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</si>
  <si>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</si>
  <si>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</si>
  <si>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</si>
  <si>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</si>
  <si>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</si>
  <si>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</si>
  <si>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</si>
  <si>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</si>
  <si>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</si>
  <si>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</si>
  <si>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</si>
  <si>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</si>
  <si>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</si>
  <si>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</si>
  <si>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</si>
  <si>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</si>
  <si>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</si>
  <si>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</si>
  <si>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</si>
  <si>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</si>
  <si>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</si>
  <si>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</si>
  <si>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</si>
  <si>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</si>
  <si>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</si>
  <si>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</si>
  <si>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</si>
  <si>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</si>
  <si>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</si>
  <si>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</si>
  <si>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</si>
  <si>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</si>
  <si>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</si>
  <si>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</si>
  <si>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</si>
  <si>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</si>
  <si>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</si>
  <si>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</si>
  <si>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</si>
  <si>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</si>
  <si>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</si>
  <si>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</si>
  <si>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</si>
  <si>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</si>
  <si>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</si>
  <si>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</si>
  <si>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</si>
  <si>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</si>
  <si>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</si>
  <si>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</si>
  <si>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</si>
  <si>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</si>
  <si>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</si>
  <si>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</si>
  <si>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</si>
  <si>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</si>
  <si>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</si>
  <si>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</si>
  <si>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</si>
  <si>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</si>
  <si>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</si>
  <si>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</si>
  <si>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</si>
  <si>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</si>
  <si>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</si>
  <si>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</si>
  <si>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</si>
  <si>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</si>
  <si>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</si>
  <si>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</si>
  <si>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</si>
  <si>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</si>
  <si>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</si>
  <si>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</si>
  <si>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</si>
  <si>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</si>
  <si>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</si>
  <si>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</si>
  <si>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</si>
  <si>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</si>
  <si>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</si>
  <si>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</si>
  <si>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</si>
  <si>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</si>
  <si>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</si>
  <si>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</si>
  <si>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</si>
  <si>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</si>
  <si>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</si>
  <si>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</si>
  <si>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</si>
  <si>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</si>
  <si>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</si>
  <si>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</si>
  <si>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</si>
  <si>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</si>
  <si>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</si>
  <si>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</si>
  <si>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</si>
  <si>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</si>
  <si>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</si>
  <si>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</si>
  <si>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</si>
  <si>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</si>
  <si>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</si>
  <si>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</si>
  <si>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</si>
  <si>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</si>
  <si>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</si>
  <si>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</si>
  <si>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</si>
  <si>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</si>
  <si>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</si>
  <si>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</si>
  <si>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</si>
  <si>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</si>
  <si>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</si>
  <si>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</si>
  <si>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</si>
  <si>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</si>
  <si>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</si>
  <si>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</si>
  <si>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</si>
  <si>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</si>
  <si>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</si>
  <si>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</si>
  <si>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</si>
  <si>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</si>
  <si>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</si>
  <si>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</si>
  <si>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</si>
  <si>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</si>
  <si>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</si>
  <si>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</si>
  <si>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</si>
  <si>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</si>
  <si>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</si>
  <si>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</si>
  <si>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</si>
  <si>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</si>
  <si>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</si>
  <si>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</si>
  <si>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</si>
  <si>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</si>
  <si>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</si>
  <si>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</si>
  <si>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</si>
  <si>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</si>
  <si>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</si>
  <si>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</si>
  <si>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</si>
  <si>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</si>
  <si>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</si>
  <si>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</si>
  <si>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</si>
  <si>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</si>
  <si>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</si>
  <si>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</si>
  <si>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</si>
  <si>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</si>
  <si>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</si>
  <si>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</si>
  <si>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</si>
  <si>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</si>
  <si>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</si>
  <si>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</si>
  <si>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</si>
  <si>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</si>
  <si>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</si>
  <si>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</si>
  <si>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</si>
  <si>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</si>
  <si>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</si>
  <si>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</si>
  <si>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</si>
  <si>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</si>
  <si>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</si>
  <si>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</si>
  <si>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</si>
  <si>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</si>
  <si>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</si>
  <si>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</si>
  <si>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</si>
  <si>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</si>
  <si>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</si>
  <si>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</si>
  <si>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</si>
  <si>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</si>
  <si>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</si>
  <si>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</si>
  <si>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</si>
  <si>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</si>
  <si>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</si>
  <si>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</si>
  <si>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</si>
  <si>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</si>
  <si>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</si>
  <si>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</si>
  <si>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</si>
  <si>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</si>
  <si>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</si>
  <si>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</si>
  <si>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</si>
  <si>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</si>
  <si>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</si>
  <si>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</si>
  <si>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</si>
  <si>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</si>
  <si>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</si>
  <si>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</si>
  <si>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</si>
  <si>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</si>
  <si>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</si>
  <si>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</si>
  <si>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</si>
  <si>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</si>
  <si>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</si>
  <si>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</si>
  <si>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</si>
  <si>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</si>
  <si>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</si>
  <si>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</si>
  <si>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</si>
  <si>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</si>
  <si>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</si>
  <si>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</si>
  <si>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</si>
  <si>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</si>
  <si>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</si>
  <si>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</si>
  <si>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</si>
  <si>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</si>
  <si>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</si>
  <si>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</si>
  <si>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</si>
  <si>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</si>
  <si>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</si>
  <si>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</si>
  <si>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</si>
  <si>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</si>
  <si>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</si>
  <si>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</si>
  <si>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</si>
  <si>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</si>
  <si>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</si>
  <si>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</si>
  <si>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</si>
  <si>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</si>
  <si>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</si>
  <si>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</si>
  <si>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</si>
  <si>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</si>
  <si>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</si>
  <si>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</si>
  <si>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</si>
  <si>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</si>
  <si>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</si>
  <si>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</si>
  <si>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</si>
  <si>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</si>
  <si>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</si>
  <si>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</si>
  <si>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</si>
  <si>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</si>
  <si>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</si>
  <si>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</si>
  <si>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</si>
  <si>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</si>
  <si>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</si>
  <si>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</si>
  <si>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</si>
  <si>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</si>
  <si>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</si>
  <si>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</si>
  <si>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</si>
  <si>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</si>
  <si>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</si>
  <si>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</si>
  <si>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</si>
  <si>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</si>
  <si>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</si>
  <si>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</si>
  <si>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</si>
  <si>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</si>
  <si>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</si>
  <si>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</si>
  <si>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</si>
  <si>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</si>
  <si>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</si>
  <si>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</si>
  <si>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</si>
  <si>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</si>
  <si>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</si>
  <si>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</si>
  <si>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</si>
  <si>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</si>
  <si>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08:15, em intervalo as 08:17 até as 09:57</t>
  </si>
  <si>
    <t>Equipe pronta as 07:30, aguarda passagem C66 previsão 08:15, em intervalo as 08:17 até as 09:57, realizou 1 solda</t>
  </si>
  <si>
    <t>9346 Avariada</t>
  </si>
  <si>
    <t>Equipe em deslocamento para TOM mc1 13h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</si>
  <si>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</si>
  <si>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</si>
  <si>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</si>
  <si>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</si>
  <si>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</si>
  <si>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</si>
  <si>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</si>
  <si>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</si>
  <si>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</si>
  <si>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</si>
  <si>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</si>
  <si>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</si>
  <si>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</si>
  <si>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</t>
  </si>
  <si>
    <t xml:space="preserve">Aguarda pronto para alinhar faixa </t>
  </si>
  <si>
    <t>Equipe pronta as 09:43, faixa após T11 as 12h</t>
  </si>
  <si>
    <t xml:space="preserve">MC1 09:27, autorizado as 09:30 em deslocamento para intervalo </t>
  </si>
  <si>
    <t>MC1 09:27, autorizado as 09:30 em  intervalo as 10:20 até as 13:20</t>
  </si>
  <si>
    <t>PSG-PAS</t>
  </si>
  <si>
    <t>PSGPAS</t>
  </si>
  <si>
    <t xml:space="preserve">Deslocamento com vagão via </t>
  </si>
  <si>
    <t>Mc1 08:46, autorizado as 80:58, em deslocamento para PSO anexar vg via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</si>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</sst>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55" sqref="BK2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1811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1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1812</v>
      </c>
      <c r="BK241" s="16" t="s">
        <v>1813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1</v>
      </c>
      <c r="BT241" s="225" t="str">
        <f t="shared" si="40"/>
        <v>OKOK</v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1816</v>
      </c>
      <c r="BK244" s="16" t="s">
        <v>1817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1816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1818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1819</v>
      </c>
      <c r="BK245" s="16" t="s">
        <v>1819</v>
      </c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</v>
      </c>
      <c r="BR245" s="18">
        <f t="shared" ref="BR245" si="42">IF(OR(B245="",F245=""),"*",AY245/P245)</f>
        <v>1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1820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1821</v>
      </c>
      <c r="BK246" s="16" t="s">
        <v>1821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1821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1822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6.25E-2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1823</v>
      </c>
      <c r="BK248" s="16" t="s">
        <v>1824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1</v>
      </c>
      <c r="BS248" s="18">
        <f t="shared" si="39"/>
        <v>1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1825</v>
      </c>
      <c r="N249" s="204" t="s">
        <v>1826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1827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 t="s">
        <v>1828</v>
      </c>
      <c r="BK249" s="16" t="s">
        <v>1829</v>
      </c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 t="s">
        <v>1830</v>
      </c>
      <c r="BK250" s="16" t="s">
        <v>1831</v>
      </c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ERRO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1832</v>
      </c>
      <c r="BK251" s="16" t="s">
        <v>1833</v>
      </c>
      <c r="BL251" s="15"/>
      <c r="BM251" s="14"/>
      <c r="BN251" s="14"/>
      <c r="BO251" s="165"/>
      <c r="BP251" s="16"/>
      <c r="BQ251" s="12" t="e">
        <f t="shared" si="37"/>
        <v>#VALUE!</v>
      </c>
      <c r="BR251" s="18" t="e">
        <f t="shared" si="38"/>
        <v>#VALUE!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1834</v>
      </c>
      <c r="N253" s="204" t="s">
        <v>1835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1836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1837</v>
      </c>
      <c r="BL253" s="15"/>
      <c r="BM253" s="14"/>
      <c r="BN253" s="14"/>
      <c r="BO253" s="165"/>
      <c r="BP253" s="16"/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1838</v>
      </c>
      <c r="BK255" s="16" t="s">
        <v>1839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>45981</v>
      </c>
      <c r="B257" s="171">
        <v>45981</v>
      </c>
      <c r="C257" s="8">
        <f>IF(BS_CONTROLE[[#This Row],[DATA]]="","",WEEKNUM(BS_CONTROLE[[#This Row],[DATA]]))</f>
        <v>47</v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1840</v>
      </c>
      <c r="N260" s="204" t="s">
        <v>1841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1842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1843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0.375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1844</v>
      </c>
      <c r="W1" s="366"/>
      <c r="X1" s="366"/>
      <c r="Y1" s="104"/>
    </row>
    <row r="2" spans="1:25" s="100" customFormat="1" ht="11.25" customHeight="1">
      <c r="A2" s="105" t="s">
        <v>1845</v>
      </c>
      <c r="B2" s="105" t="s">
        <v>1846</v>
      </c>
      <c r="C2" s="105" t="s">
        <v>603</v>
      </c>
      <c r="D2" s="106" t="s">
        <v>1164</v>
      </c>
      <c r="E2" s="106" t="s">
        <v>1165</v>
      </c>
      <c r="F2" s="106" t="s">
        <v>1847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1848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>
        <f>IF(FN_MC!B257="","*",FN_MC!B257)</f>
        <v>45981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0.375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1849</v>
      </c>
      <c r="D5" s="368"/>
      <c r="E5" s="368"/>
      <c r="F5" s="368"/>
      <c r="G5" s="368"/>
      <c r="H5" s="368"/>
      <c r="I5" s="368"/>
      <c r="J5" s="369"/>
      <c r="K5" s="370" t="s">
        <v>1850</v>
      </c>
      <c r="L5" s="371"/>
      <c r="M5" s="371"/>
      <c r="N5" s="371"/>
      <c r="O5" s="372" t="s">
        <v>1851</v>
      </c>
      <c r="P5" s="373"/>
      <c r="Q5" s="374"/>
    </row>
    <row r="6" spans="1:17" s="93" customFormat="1" ht="15.75" customHeight="1">
      <c r="A6" s="87" t="s">
        <v>1847</v>
      </c>
      <c r="B6" s="94" t="s">
        <v>1846</v>
      </c>
      <c r="C6" s="95" t="s">
        <v>1164</v>
      </c>
      <c r="D6" s="96" t="s">
        <v>1165</v>
      </c>
      <c r="E6" s="95" t="s">
        <v>1852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1853</v>
      </c>
      <c r="M6" s="139" t="s">
        <v>626</v>
      </c>
      <c r="N6" s="140" t="s">
        <v>1159</v>
      </c>
      <c r="O6" s="246" t="s">
        <v>1202</v>
      </c>
      <c r="P6" s="157"/>
      <c r="Q6" s="193" t="s">
        <v>1854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>
        <f>IF(FN_MC!B257="","*",FN_MC!B257)</f>
        <v>45981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0.375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1855</v>
      </c>
      <c r="C2" s="95" t="s">
        <v>1149</v>
      </c>
      <c r="D2" s="95" t="s">
        <v>1151</v>
      </c>
      <c r="E2" s="95" t="s">
        <v>1856</v>
      </c>
      <c r="F2" s="95" t="s">
        <v>1857</v>
      </c>
      <c r="G2" s="95" t="s">
        <v>1858</v>
      </c>
      <c r="H2" s="95" t="s">
        <v>1859</v>
      </c>
      <c r="I2" s="95" t="s">
        <v>1860</v>
      </c>
      <c r="J2" s="95" t="s">
        <v>1861</v>
      </c>
      <c r="K2" s="131" t="s">
        <v>1862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>
        <f>IF(FN_MC!B257="","*",FN_MC!B257)</f>
        <v>45981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2025-11-19T14:14:51Z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