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787" documentId="8_{B6337239-1A00-434D-AAD0-422EA1FEB5AE}" xr6:coauthVersionLast="47" xr6:coauthVersionMax="47" xr10:uidLastSave="{D43B3304-EA89-4398-8E98-498EF6D5828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79" i="1" l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<sst xmlns="http://schemas.openxmlformats.org/spreadsheetml/2006/main" count="7157" uniqueCount="1819">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</sst>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N248" activePane="topRight" state="frozen"/>
      <selection pane="topRight" activeCell="AE279" sqref="AE2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1756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1757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1757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1758</v>
      </c>
      <c r="X276" s="151" t="s">
        <v>1005</v>
      </c>
      <c r="Y276" s="129"/>
      <c r="Z276" s="129"/>
      <c r="AA276" s="71" t="s">
        <v>1759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1760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1761</v>
      </c>
      <c r="J279" s="150">
        <v>72</v>
      </c>
      <c r="K279" s="150">
        <v>320</v>
      </c>
      <c r="L279" s="71" t="s">
        <v>640</v>
      </c>
      <c r="M279" s="148" t="s">
        <v>1762</v>
      </c>
      <c r="N279" s="148" t="s">
        <v>1763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/>
      <c r="AF279" s="71"/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1764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1765</v>
      </c>
      <c r="E3" s="176" t="s">
        <v>1766</v>
      </c>
      <c r="F3" s="176" t="s">
        <v>1767</v>
      </c>
      <c r="G3" s="176" t="s">
        <v>1768</v>
      </c>
      <c r="H3" s="176" t="s">
        <v>1769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1770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1771</v>
      </c>
      <c r="D12" s="177">
        <v>9049</v>
      </c>
      <c r="E12" s="178">
        <v>46044</v>
      </c>
      <c r="F12" s="180" t="s">
        <v>1772</v>
      </c>
      <c r="G12" s="177" t="s">
        <v>1773</v>
      </c>
      <c r="H12" s="177"/>
    </row>
    <row r="13" spans="3:8">
      <c r="C13" s="177" t="s">
        <v>1771</v>
      </c>
      <c r="D13" s="177">
        <v>9044</v>
      </c>
      <c r="E13" s="178">
        <v>46044</v>
      </c>
      <c r="F13" s="180" t="s">
        <v>1774</v>
      </c>
      <c r="G13" s="177" t="s">
        <v>1775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1776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1776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58" sqref="B258:T26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1777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1778</v>
      </c>
      <c r="B3" s="91" t="s">
        <v>1779</v>
      </c>
      <c r="C3" s="91" t="s">
        <v>636</v>
      </c>
      <c r="D3" s="92" t="s">
        <v>1212</v>
      </c>
      <c r="E3" s="92" t="s">
        <v>4</v>
      </c>
      <c r="F3" s="92" t="s">
        <v>1780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1781</v>
      </c>
      <c r="T3" s="94" t="s">
        <v>1215</v>
      </c>
      <c r="U3" s="90">
        <f ca="1">TODAY()-1</f>
        <v>46074</v>
      </c>
      <c r="V3" s="90">
        <f ca="1">U3-1</f>
        <v>46073</v>
      </c>
      <c r="W3" s="90">
        <f ca="1">V3-1</f>
        <v>46072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16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2700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16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2700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16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100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2700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16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100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63</v>
      </c>
      <c r="W35" s="98">
        <f ca="1">_xlfn.XLOOKUP(G35&amp;$W$3,BS_CONTROLE[CHAVE],BS_CONTROLE[Quantidade_11],"-")</f>
        <v>116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9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2700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16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100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63</v>
      </c>
      <c r="W48" s="98">
        <f ca="1">_xlfn.XLOOKUP(G48&amp;$W$3,BS_CONTROLE[CHAVE],BS_CONTROLE[Quantidade_11],"-")</f>
        <v>116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2700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16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63</v>
      </c>
      <c r="W57" s="98">
        <f ca="1">_xlfn.XLOOKUP(G57&amp;$W$3,BS_CONTROLE[CHAVE],BS_CONTROLE[Quantidade_11],"-")</f>
        <v>116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100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2700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2700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2700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16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63</v>
      </c>
      <c r="W75" s="98">
        <f ca="1">_xlfn.XLOOKUP(G75&amp;$W$3,BS_CONTROLE[CHAVE],BS_CONTROLE[Quantidade_11],"-")</f>
        <v>116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100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9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2700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16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100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63</v>
      </c>
      <c r="W96" s="98">
        <f ca="1">_xlfn.XLOOKUP(G96&amp;$W$3,BS_CONTROLE[CHAVE],BS_CONTROLE[Quantidade_11],"-")</f>
        <v>116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2700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16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63</v>
      </c>
      <c r="W105" s="98">
        <f ca="1">_xlfn.XLOOKUP(G105&amp;$W$3,BS_CONTROLE[CHAVE],BS_CONTROLE[Quantidade_11],"-")</f>
        <v>116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100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9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2700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16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63</v>
      </c>
      <c r="W119" s="98">
        <f ca="1">_xlfn.XLOOKUP(G119&amp;$W$3,BS_CONTROLE[CHAVE],BS_CONTROLE[Quantidade_11],"-")</f>
        <v>116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100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2700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20</v>
      </c>
      <c r="V131" s="98">
        <f ca="1">_xlfn.XLOOKUP(G131&amp;$V$3,BS_CONTROLE[CHAVE],BS_CONTROLE[Quantidade_11],"-")</f>
        <v>16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100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2700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20</v>
      </c>
      <c r="V144" s="98">
        <f ca="1">_xlfn.XLOOKUP(G144&amp;$V$3,BS_CONTROLE[CHAVE],BS_CONTROLE[Quantidade_11],"-")</f>
        <v>16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2700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2700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20</v>
      </c>
      <c r="V153" s="98">
        <f ca="1">_xlfn.XLOOKUP(G153&amp;$V$3,BS_CONTROLE[CHAVE],BS_CONTROLE[Quantidade_11],"-")</f>
        <v>16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63</v>
      </c>
      <c r="W155" s="98">
        <f ca="1">_xlfn.XLOOKUP(G155&amp;$W$3,BS_CONTROLE[CHAVE],BS_CONTROLE[Quantidade_11],"-")</f>
        <v>116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100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415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2700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20</v>
      </c>
      <c r="V168" s="98">
        <f ca="1">_xlfn.XLOOKUP(G168&amp;$V$3,BS_CONTROLE[CHAVE],BS_CONTROLE[Quantidade_11],"-")</f>
        <v>16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100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415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63</v>
      </c>
      <c r="W174" s="98">
        <f ca="1">_xlfn.XLOOKUP(G174&amp;$W$3,BS_CONTROLE[CHAVE],BS_CONTROLE[Quantidade_11],"-")</f>
        <v>116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2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2700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1</v>
      </c>
      <c r="V183" s="98">
        <f ca="1">_xlfn.XLOOKUP(G183&amp;$V$3,BS_CONTROLE[CHAVE],BS_CONTROLE[Quantidade_11],"-")</f>
        <v>0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20</v>
      </c>
      <c r="V184" s="98">
        <f ca="1">_xlfn.XLOOKUP(G184&amp;$V$3,BS_CONTROLE[CHAVE],BS_CONTROLE[Quantidade_11],"-")</f>
        <v>16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63</v>
      </c>
      <c r="W186" s="98">
        <f ca="1">_xlfn.XLOOKUP(G186&amp;$W$3,BS_CONTROLE[CHAVE],BS_CONTROLE[Quantidade_11],"-")</f>
        <v>116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100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415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2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2700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1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>
        <f ca="1">_xlfn.XLOOKUP(G201&amp;$V$3,BS_CONTROLE[CHAVE],BS_CONTROLE[Quantidade_11],"-")</f>
        <v>63</v>
      </c>
      <c r="W201" s="98">
        <f ca="1">_xlfn.XLOOKUP(G201&amp;$W$3,BS_CONTROLE[CHAVE],BS_CONTROLE[Quantidade_11],"-")</f>
        <v>116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20</v>
      </c>
      <c r="V203" s="98">
        <f ca="1">_xlfn.XLOOKUP(G203&amp;$V$3,BS_CONTROLE[CHAVE],BS_CONTROLE[Quantidade_11],"-")</f>
        <v>16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100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415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2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63</v>
      </c>
      <c r="W213" s="98">
        <f ca="1">_xlfn.XLOOKUP(G213&amp;$W$3,BS_CONTROLE[CHAVE],BS_CONTROLE[Quantidade_11],"-")</f>
        <v>116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2700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1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2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20</v>
      </c>
      <c r="V220" s="98">
        <f ca="1">_xlfn.XLOOKUP(G220&amp;$V$3,BS_CONTROLE[CHAVE],BS_CONTROLE[Quantidade_11],"-")</f>
        <v>16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415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0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100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2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1</v>
      </c>
      <c r="V238" s="98">
        <f ca="1">_xlfn.XLOOKUP(G238&amp;$V$3,BS_CONTROLE[CHAVE],BS_CONTROLE[Quantidade_11],"-")</f>
        <v>0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2700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20</v>
      </c>
      <c r="V240" s="98">
        <f ca="1">_xlfn.XLOOKUP(G240&amp;$V$3,BS_CONTROLE[CHAVE],BS_CONTROLE[Quantidade_11],"-")</f>
        <v>16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2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415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>
        <f ca="1">_xlfn.XLOOKUP(G244&amp;$V$3,BS_CONTROLE[CHAVE],BS_CONTROLE[Quantidade_11],"-")</f>
        <v>0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100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0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2700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415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2700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0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20</v>
      </c>
      <c r="V271" s="98">
        <f ca="1">_xlfn.XLOOKUP(G271&amp;$V$3,BS_CONTROLE[CHAVE],BS_CONTROLE[Quantidade_11],"-")</f>
        <v>16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63</v>
      </c>
      <c r="W272" s="98">
        <f ca="1">_xlfn.XLOOKUP(G272&amp;$W$3,BS_CONTROLE[CHAVE],BS_CONTROLE[Quantidade_11],"-")</f>
        <v>116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415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100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2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1782</v>
      </c>
      <c r="C2" s="83" t="s">
        <v>1197</v>
      </c>
      <c r="D2" s="83" t="s">
        <v>1199</v>
      </c>
      <c r="E2" s="83" t="s">
        <v>1783</v>
      </c>
      <c r="F2" s="83" t="s">
        <v>1784</v>
      </c>
      <c r="G2" s="83" t="s">
        <v>1785</v>
      </c>
      <c r="H2" s="83" t="s">
        <v>1786</v>
      </c>
      <c r="I2" s="83" t="s">
        <v>1787</v>
      </c>
      <c r="J2" s="83" t="s">
        <v>1788</v>
      </c>
      <c r="K2" s="109" t="s">
        <v>1789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1790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1791</v>
      </c>
      <c r="C4" s="181" t="s">
        <v>1792</v>
      </c>
      <c r="D4" s="181" t="s">
        <v>1793</v>
      </c>
      <c r="E4" s="181" t="s">
        <v>1794</v>
      </c>
      <c r="F4" s="181" t="s">
        <v>4</v>
      </c>
      <c r="G4" s="181" t="s">
        <v>1795</v>
      </c>
    </row>
    <row r="5" spans="2:7">
      <c r="B5" s="182" t="s">
        <v>1796</v>
      </c>
      <c r="C5" s="182">
        <v>309525</v>
      </c>
      <c r="D5" s="182" t="s">
        <v>1797</v>
      </c>
      <c r="E5" s="182" t="s">
        <v>878</v>
      </c>
      <c r="F5" s="182" t="s">
        <v>1798</v>
      </c>
      <c r="G5" s="183">
        <v>46296</v>
      </c>
    </row>
    <row r="6" spans="2:7">
      <c r="B6" s="182" t="s">
        <v>1799</v>
      </c>
      <c r="C6" s="182">
        <v>257410</v>
      </c>
      <c r="D6" s="182" t="s">
        <v>1800</v>
      </c>
      <c r="E6" s="182" t="s">
        <v>878</v>
      </c>
      <c r="F6" s="182" t="s">
        <v>1798</v>
      </c>
      <c r="G6" s="183"/>
    </row>
    <row r="7" spans="2:7">
      <c r="B7" s="182" t="s">
        <v>1484</v>
      </c>
      <c r="C7" s="182">
        <v>256875</v>
      </c>
      <c r="D7" s="182" t="s">
        <v>1801</v>
      </c>
      <c r="E7" s="182" t="s">
        <v>878</v>
      </c>
      <c r="F7" s="182" t="s">
        <v>1798</v>
      </c>
      <c r="G7" s="183">
        <v>46296</v>
      </c>
    </row>
    <row r="8" spans="2:7">
      <c r="B8" s="182" t="s">
        <v>1802</v>
      </c>
      <c r="C8" s="182">
        <v>257278</v>
      </c>
      <c r="D8" s="182" t="s">
        <v>1803</v>
      </c>
      <c r="E8" s="182" t="s">
        <v>869</v>
      </c>
      <c r="F8" s="182" t="s">
        <v>1804</v>
      </c>
      <c r="G8" s="183">
        <v>46235</v>
      </c>
    </row>
    <row r="9" spans="2:7">
      <c r="B9" s="182" t="s">
        <v>1805</v>
      </c>
      <c r="C9" s="182">
        <v>261794</v>
      </c>
      <c r="D9" s="182" t="s">
        <v>1806</v>
      </c>
      <c r="E9" s="182" t="s">
        <v>869</v>
      </c>
      <c r="F9" s="182" t="s">
        <v>1804</v>
      </c>
      <c r="G9" s="183">
        <v>46082</v>
      </c>
    </row>
    <row r="10" spans="2:7">
      <c r="B10" s="182" t="s">
        <v>1807</v>
      </c>
      <c r="C10" s="182">
        <v>257033</v>
      </c>
      <c r="D10" s="182" t="s">
        <v>1808</v>
      </c>
      <c r="E10" s="182" t="s">
        <v>869</v>
      </c>
      <c r="F10" s="182" t="s">
        <v>118</v>
      </c>
      <c r="G10" s="182" t="s">
        <v>1809</v>
      </c>
    </row>
    <row r="11" spans="2:7">
      <c r="B11" s="182" t="s">
        <v>1810</v>
      </c>
      <c r="C11" s="182">
        <v>396578</v>
      </c>
      <c r="D11" s="182" t="s">
        <v>1811</v>
      </c>
      <c r="E11" s="182" t="s">
        <v>869</v>
      </c>
      <c r="F11" s="182" t="s">
        <v>118</v>
      </c>
      <c r="G11" s="182" t="s">
        <v>1809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1812</v>
      </c>
      <c r="D5" s="271"/>
      <c r="E5" s="271"/>
      <c r="F5" s="271"/>
      <c r="G5" s="271"/>
      <c r="H5" s="271"/>
      <c r="I5" s="271"/>
      <c r="J5" s="272"/>
      <c r="K5" s="273" t="s">
        <v>1813</v>
      </c>
      <c r="L5" s="274"/>
      <c r="M5" s="274"/>
      <c r="N5" s="274"/>
      <c r="O5" s="275" t="s">
        <v>1814</v>
      </c>
      <c r="P5" s="276"/>
      <c r="Q5" s="277"/>
    </row>
    <row r="6" spans="1:17" s="81" customFormat="1" ht="15.75" customHeight="1">
      <c r="A6" s="75" t="s">
        <v>1780</v>
      </c>
      <c r="B6" s="82" t="s">
        <v>1779</v>
      </c>
      <c r="C6" s="83" t="s">
        <v>1212</v>
      </c>
      <c r="D6" s="84" t="s">
        <v>1213</v>
      </c>
      <c r="E6" s="83" t="s">
        <v>1815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1816</v>
      </c>
      <c r="M6" s="116" t="s">
        <v>658</v>
      </c>
      <c r="N6" s="117" t="s">
        <v>1207</v>
      </c>
      <c r="O6" s="159" t="s">
        <v>1250</v>
      </c>
      <c r="P6" s="128"/>
      <c r="Q6" s="138" t="s">
        <v>1817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1818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2026-02-22T12:35:07Z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