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17" documentId="8_{B6337239-1A00-434D-AAD0-422EA1FEB5AE}" xr6:coauthVersionLast="47" xr6:coauthVersionMax="47" xr10:uidLastSave="{0223217B-50E2-4897-84C2-4168BB7060C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" i="1" l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8" i="1" a="1"/>
  <c r="N158" i="1"/>
  <c r="N157" i="1" a="1"/>
  <c r="N157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M157" i="1" a="1"/>
  <c r="M157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56" i="12"/>
  <c r="S145" i="12"/>
  <c r="S128" i="12"/>
  <c r="S56" i="12"/>
  <c r="S53" i="12"/>
  <c r="E1000" i="11"/>
  <c r="S10" i="12"/>
  <c r="S9" i="12"/>
  <c r="S286" i="12"/>
  <c r="S23" i="12"/>
  <c r="S287" i="12"/>
  <c r="S288" i="12"/>
  <c r="S27" i="12"/>
  <c r="S31" i="12"/>
  <c r="S33" i="12"/>
  <c r="S28" i="12"/>
  <c r="S42" i="12"/>
  <c r="S51" i="12"/>
  <c r="S281" i="12"/>
  <c r="S48" i="12"/>
  <c r="S291" i="12"/>
  <c r="S285" i="12"/>
  <c r="S52" i="12"/>
  <c r="S61" i="12"/>
  <c r="S55" i="12"/>
  <c r="S282" i="12"/>
  <c r="S283" i="12"/>
  <c r="S71" i="12"/>
  <c r="S65" i="12"/>
  <c r="S292" i="12"/>
  <c r="S293" i="12"/>
  <c r="S77" i="12"/>
  <c r="S80" i="12"/>
  <c r="S76" i="12"/>
  <c r="S79" i="12"/>
  <c r="S83" i="12"/>
  <c r="S84" i="12"/>
  <c r="S85" i="12"/>
  <c r="S294" i="12"/>
  <c r="S295" i="12"/>
  <c r="S296" i="12"/>
  <c r="S88" i="12"/>
  <c r="S90" i="12"/>
  <c r="S89" i="12"/>
  <c r="S86" i="12"/>
  <c r="S93" i="12"/>
  <c r="S297" i="12"/>
  <c r="S100" i="12"/>
  <c r="S104" i="12"/>
  <c r="S105" i="12"/>
  <c r="S106" i="12"/>
  <c r="S108" i="12"/>
  <c r="S102" i="12"/>
  <c r="S298" i="12"/>
  <c r="S112" i="12"/>
  <c r="S111" i="12"/>
  <c r="S110" i="12"/>
  <c r="S109" i="12"/>
  <c r="S114" i="12"/>
  <c r="S299" i="12"/>
  <c r="S300" i="12"/>
  <c r="S118" i="12"/>
  <c r="S121" i="12"/>
  <c r="S301" i="12"/>
  <c r="S302" i="12"/>
  <c r="S127" i="12"/>
  <c r="S124" i="12"/>
  <c r="S132" i="12"/>
  <c r="S129" i="12"/>
  <c r="S123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<sst xmlns="http://schemas.openxmlformats.org/spreadsheetml/2006/main" count="5979" uniqueCount="1271">
  <si>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</si>
  <si>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</si>
  <si>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</si>
  <si>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</si>
  <si>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</si>
  <si>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</si>
  <si>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</si>
  <si>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</si>
  <si>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</si>
  <si>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</si>
  <si>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</si>
  <si>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</si>
  <si>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</si>
  <si>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</si>
  <si>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</si>
  <si>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</si>
  <si>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</si>
  <si>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</si>
  <si>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</si>
  <si>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</si>
  <si>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</si>
  <si>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</si>
  <si>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</si>
  <si>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</si>
  <si>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</si>
  <si>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</si>
  <si>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</si>
  <si>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</si>
  <si>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</si>
  <si>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</si>
  <si>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</si>
  <si>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</si>
  <si>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</si>
  <si>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</si>
  <si>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</si>
  <si>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</si>
  <si>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</si>
  <si>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</si>
  <si>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</si>
  <si>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</si>
  <si>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</si>
  <si>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</si>
  <si>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</si>
  <si>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</si>
  <si>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</si>
  <si>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</si>
  <si>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</si>
  <si>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</si>
  <si>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</si>
  <si>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</si>
  <si>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</si>
  <si>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</si>
  <si>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</si>
  <si>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</si>
  <si>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</si>
  <si>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</si>
  <si>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</si>
  <si>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</si>
  <si>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</si>
  <si>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</si>
  <si>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</si>
  <si>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</si>
  <si>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</si>
  <si>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</si>
  <si>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</si>
  <si>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</si>
  <si>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</si>
  <si>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</si>
  <si>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</si>
  <si>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</si>
  <si>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</si>
  <si>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</si>
  <si>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</si>
  <si>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</si>
  <si>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</si>
  <si>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</si>
  <si>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</si>
  <si>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</si>
  <si>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</si>
  <si>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</si>
  <si>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</si>
  <si>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</si>
  <si>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</si>
  <si>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</si>
  <si>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</si>
  <si>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</si>
  <si>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</si>
  <si>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</si>
  <si>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</si>
  <si>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</si>
  <si>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</si>
  <si>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</si>
  <si>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</si>
  <si>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</si>
  <si>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</si>
  <si>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</si>
  <si>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</si>
  <si>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</si>
  <si>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</si>
  <si>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</si>
  <si>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</si>
  <si>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</si>
  <si>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</si>
  <si>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</si>
  <si>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</si>
  <si>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</si>
  <si>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</si>
  <si>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</si>
  <si>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</si>
  <si>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</si>
  <si>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</si>
  <si>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</si>
  <si>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</si>
  <si>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</si>
  <si>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</si>
  <si>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</si>
  <si>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</si>
  <si>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</si>
  <si>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</si>
  <si>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</si>
  <si>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</si>
  <si>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</si>
  <si>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</si>
  <si>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</si>
  <si>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</si>
  <si>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</si>
  <si>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</si>
  <si>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</si>
  <si>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</si>
  <si>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</si>
  <si>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</si>
  <si>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</si>
  <si>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</si>
  <si>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</si>
  <si>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</si>
  <si>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</si>
  <si>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</si>
  <si>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</si>
  <si>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</si>
  <si>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</si>
  <si>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</si>
  <si>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</si>
  <si>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</si>
  <si>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</si>
  <si>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</si>
  <si>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</si>
  <si>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</si>
  <si>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</si>
  <si>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</si>
  <si>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</si>
  <si>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</si>
  <si>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</si>
  <si>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</si>
  <si>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</si>
  <si>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</si>
  <si>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</si>
  <si>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</si>
  <si>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</si>
  <si>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</si>
  <si>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</si>
  <si>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</si>
  <si>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</si>
  <si>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</si>
  <si>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</si>
  <si>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</si>
  <si>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</si>
  <si>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</si>
  <si>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</si>
  <si>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</si>
  <si>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</si>
  <si>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</si>
  <si>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</si>
  <si>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</si>
  <si>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</si>
  <si>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</si>
  <si>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</si>
  <si>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</si>
  <si>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</si>
  <si>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</si>
  <si>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</si>
  <si>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</si>
  <si>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</si>
  <si>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</si>
  <si>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</si>
  <si>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</si>
  <si>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</si>
  <si>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</si>
  <si>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</si>
  <si>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</si>
  <si>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</si>
  <si>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</si>
  <si>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</si>
  <si>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</si>
  <si>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</si>
  <si>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</si>
  <si>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</si>
  <si>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</si>
  <si>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</si>
  <si>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</si>
  <si>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</si>
  <si>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</si>
  <si>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</si>
  <si>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</si>
  <si>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</si>
  <si>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</si>
  <si>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</si>
  <si>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</si>
  <si>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</si>
  <si>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</si>
  <si>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</si>
  <si>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</si>
  <si>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</si>
  <si>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</si>
  <si>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</si>
  <si>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</si>
  <si>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</si>
  <si>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</si>
  <si>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</si>
  <si>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</si>
  <si>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</si>
  <si>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</si>
  <si>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</si>
  <si>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</si>
  <si>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</si>
  <si>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</si>
  <si>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</si>
  <si>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</si>
  <si>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</si>
  <si>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</si>
  <si>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</si>
  <si>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</si>
  <si>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</si>
  <si>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</si>
  <si>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</si>
  <si>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</si>
  <si>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</si>
  <si>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</si>
  <si>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</si>
  <si>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</si>
  <si>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</si>
  <si>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</si>
  <si>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</si>
  <si>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</si>
  <si>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</si>
  <si>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</si>
  <si>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</si>
  <si>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</si>
  <si>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</si>
  <si>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</si>
  <si>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</si>
  <si>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</si>
  <si>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</si>
  <si>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</si>
  <si>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</si>
  <si>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</si>
  <si>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</si>
  <si>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</si>
  <si>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</si>
  <si>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</si>
  <si>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</si>
  <si>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</si>
  <si>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</si>
  <si>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</si>
  <si>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</si>
  <si>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</si>
  <si>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</si>
  <si>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</si>
  <si>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</si>
  <si>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</si>
  <si>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</si>
  <si>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</si>
  <si>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</si>
  <si>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</si>
  <si>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</si>
  <si>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</si>
  <si>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</si>
  <si>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</si>
  <si>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</si>
  <si>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</si>
  <si>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</si>
  <si>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</si>
  <si>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</si>
  <si>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</si>
  <si>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</si>
  <si>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</si>
  <si>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</si>
  <si>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</si>
  <si>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</si>
  <si>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</si>
  <si>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</si>
  <si>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</si>
  <si>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</si>
  <si>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</si>
  <si>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</si>
  <si>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</si>
  <si>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</si>
  <si>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</si>
  <si>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</si>
  <si>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</si>
  <si>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</si>
  <si>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</si>
  <si>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</si>
  <si>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</si>
  <si>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</si>
  <si>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</si>
  <si>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</si>
  <si>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</si>
  <si>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</si>
  <si>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</si>
  <si>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</si>
  <si>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</si>
  <si>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</si>
  <si>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</si>
  <si>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</si>
  <si>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</si>
  <si>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</si>
  <si>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</si>
  <si>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</si>
  <si>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</si>
  <si>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</si>
  <si>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</si>
  <si>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</si>
  <si>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</si>
  <si>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</si>
  <si>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</si>
  <si>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</si>
  <si>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</si>
  <si>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</si>
  <si>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</si>
  <si>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</si>
  <si>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</si>
  <si>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</si>
  <si>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</si>
  <si>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</si>
  <si>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</si>
  <si>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</si>
  <si>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</si>
  <si>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</si>
  <si>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</si>
  <si>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</si>
  <si>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</si>
  <si>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</si>
  <si>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</si>
  <si>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</si>
  <si>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</si>
  <si>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</si>
  <si>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</si>
  <si>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</si>
  <si>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</si>
  <si>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</si>
  <si>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</si>
  <si>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</si>
  <si>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</si>
  <si>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</si>
  <si>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</si>
  <si>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</si>
  <si>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</si>
  <si>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</si>
  <si>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</si>
  <si>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</si>
  <si>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</si>
  <si>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</si>
  <si>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</si>
  <si>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</si>
  <si>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</si>
  <si>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</si>
  <si>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</si>
  <si>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</si>
  <si>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</si>
  <si>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</si>
  <si>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</si>
  <si>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</si>
  <si>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</si>
  <si>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</si>
  <si>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</si>
  <si>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</si>
  <si>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</si>
  <si>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</si>
  <si>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</si>
  <si>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</si>
  <si>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</si>
  <si>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</si>
  <si>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</si>
  <si>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</si>
  <si>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</si>
  <si>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</si>
  <si>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</si>
  <si>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</si>
  <si>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</si>
  <si>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</si>
  <si>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</si>
  <si>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</si>
  <si>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</si>
  <si>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</si>
  <si>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</si>
  <si>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</si>
  <si>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</si>
  <si>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</si>
  <si>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</si>
  <si>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</si>
  <si>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</si>
  <si>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</si>
  <si>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</si>
  <si>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</si>
  <si>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</si>
  <si>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</si>
  <si>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</si>
  <si>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</si>
  <si>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</si>
  <si>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</si>
  <si>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</si>
  <si>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</si>
  <si>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</si>
  <si>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</si>
  <si>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</si>
  <si>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</si>
  <si>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</si>
  <si>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</si>
  <si>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</si>
  <si>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</si>
  <si>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</si>
  <si>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</si>
  <si>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</si>
  <si>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</si>
  <si>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</si>
  <si>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</si>
  <si>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</si>
  <si>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</si>
  <si>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</si>
  <si>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</si>
  <si>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</si>
  <si>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</si>
  <si>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</si>
  <si>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</si>
  <si>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</si>
  <si>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</si>
  <si>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</si>
  <si>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</si>
  <si>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</si>
  <si>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</si>
  <si>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</si>
  <si>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</si>
  <si>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</si>
  <si>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</si>
  <si>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</si>
  <si>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</si>
  <si>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</si>
  <si>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</si>
  <si>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</si>
  <si>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</si>
  <si>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</si>
  <si>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</si>
  <si>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</si>
  <si>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</si>
  <si>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</si>
  <si>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</si>
  <si>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</si>
  <si>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</si>
  <si>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</si>
  <si>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</si>
  <si>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</si>
  <si>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</si>
  <si>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</si>
  <si>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</si>
  <si>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</si>
  <si>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</si>
  <si>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</si>
  <si>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</si>
  <si>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</si>
  <si>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</si>
  <si>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</si>
  <si>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</si>
  <si>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</si>
  <si>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</si>
  <si>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</si>
  <si>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</si>
  <si>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</si>
  <si>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</si>
  <si>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</si>
  <si>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</si>
  <si>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</si>
  <si>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</si>
  <si>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</si>
  <si>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</si>
  <si>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</si>
  <si>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</si>
  <si>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</si>
  <si>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</si>
  <si>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</si>
  <si>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</si>
  <si>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</si>
  <si>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</si>
  <si>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</si>
  <si>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</si>
  <si>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</si>
  <si>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</si>
  <si>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</si>
  <si>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</si>
  <si>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</si>
  <si>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</si>
  <si>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</si>
  <si>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</si>
  <si>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</si>
  <si>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</si>
  <si>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</si>
  <si>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</si>
  <si>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</si>
  <si>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</si>
  <si>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</si>
  <si>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</si>
  <si>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</si>
  <si>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</si>
  <si>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</si>
  <si>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</si>
  <si>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</si>
  <si>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</si>
  <si>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</si>
  <si>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</si>
  <si>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</si>
  <si>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</si>
  <si>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</si>
  <si>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</si>
  <si>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</si>
  <si>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</si>
  <si>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</si>
  <si>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</si>
  <si>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</si>
  <si>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</si>
  <si>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</si>
  <si>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</si>
  <si>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</si>
  <si>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</si>
  <si>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</si>
  <si>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</si>
  <si>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</si>
  <si>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</si>
  <si>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</si>
  <si>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</si>
  <si>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</si>
  <si>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</si>
  <si>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</si>
  <si>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</si>
  <si>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</si>
  <si>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</si>
  <si>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</si>
  <si>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</si>
  <si>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</si>
  <si>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</si>
  <si>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</si>
  <si>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</si>
  <si>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</si>
  <si>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</si>
  <si>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</si>
  <si>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</si>
  <si>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</si>
  <si>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</si>
  <si>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</si>
  <si>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</si>
  <si>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</si>
  <si>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</si>
  <si>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</si>
  <si>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</si>
  <si>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</si>
  <si>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</si>
  <si>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</si>
  <si>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</si>
  <si>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</si>
  <si>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</si>
  <si>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</si>
  <si>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</si>
  <si>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</si>
  <si>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</si>
  <si>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</si>
  <si>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</si>
  <si>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</si>
  <si>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</si>
  <si>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</si>
  <si>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</si>
  <si>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</si>
  <si>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</si>
  <si>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</si>
  <si>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</si>
  <si>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</si>
  <si>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</si>
  <si>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</si>
  <si>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</si>
  <si>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</si>
  <si>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</si>
  <si>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</si>
  <si>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</si>
  <si>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</si>
  <si>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</si>
  <si>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</si>
  <si>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</si>
  <si>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</si>
  <si>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</si>
  <si>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</si>
  <si>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</si>
  <si>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</si>
  <si>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</si>
  <si>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</si>
  <si>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</si>
  <si>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</si>
  <si>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</si>
  <si>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</si>
  <si>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</si>
  <si>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</si>
  <si>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</si>
  <si>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</si>
  <si>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</si>
  <si>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</si>
  <si>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</si>
  <si>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</si>
  <si>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</si>
  <si>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</si>
  <si>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</si>
  <si>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</si>
  <si>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</si>
  <si>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</si>
  <si>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</si>
  <si>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</si>
  <si>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</si>
  <si>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</si>
  <si>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</si>
  <si>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</si>
  <si>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</si>
  <si>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</si>
  <si>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</si>
  <si>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</si>
  <si>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</si>
  <si>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</si>
  <si>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</si>
  <si>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</si>
  <si>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</si>
  <si>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</si>
  <si>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</si>
  <si>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</si>
  <si>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</si>
  <si>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</si>
  <si>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</si>
  <si>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</si>
  <si>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</si>
  <si>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</si>
  <si>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</si>
  <si>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</si>
  <si>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</si>
  <si>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</si>
  <si>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</si>
  <si>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</si>
  <si>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</si>
  <si>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</si>
  <si>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</si>
  <si>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</si>
  <si>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</si>
  <si>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</si>
  <si>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</si>
  <si>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</si>
  <si>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</si>
  <si>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</si>
  <si>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</si>
  <si>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</si>
  <si>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</si>
  <si>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</si>
  <si>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</si>
  <si>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</si>
  <si>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</si>
  <si>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</si>
  <si>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</si>
  <si>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</si>
  <si>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</si>
  <si>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</si>
  <si>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</si>
  <si>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</si>
  <si>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</si>
  <si>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</si>
  <si>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</si>
  <si>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</si>
  <si>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</si>
  <si>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</si>
  <si>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</si>
  <si>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</si>
  <si>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</si>
  <si>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</si>
  <si>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</si>
  <si>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</si>
  <si>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</si>
  <si>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</si>
  <si>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</si>
  <si>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</si>
  <si>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</si>
  <si>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</si>
  <si>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</si>
  <si>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</si>
  <si>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</si>
  <si>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</si>
  <si>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</si>
  <si>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</si>
  <si>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</si>
  <si>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</si>
  <si>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</si>
  <si>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</si>
  <si>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</si>
  <si>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</si>
  <si>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</si>
  <si>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</si>
  <si>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</si>
  <si>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</si>
  <si>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</si>
  <si>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</si>
  <si>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</si>
  <si>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</si>
  <si>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</si>
  <si>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</si>
  <si>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</si>
  <si>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</si>
  <si>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</si>
  <si>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</si>
  <si>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</si>
  <si>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</si>
  <si>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</si>
  <si>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</si>
  <si>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</si>
  <si>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</si>
  <si>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</si>
  <si>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</si>
  <si>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</si>
  <si>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</si>
  <si>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</si>
  <si>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</si>
  <si>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</si>
  <si>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</si>
  <si>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</si>
  <si>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</si>
  <si>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</si>
  <si>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</si>
  <si>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</si>
  <si>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</si>
  <si>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</si>
  <si>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</si>
  <si>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</si>
  <si>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</si>
  <si>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</si>
  <si>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</si>
  <si>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</si>
  <si>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</si>
  <si>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</si>
  <si>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</si>
  <si>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</si>
  <si>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</si>
  <si>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</si>
  <si>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</si>
  <si>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</si>
  <si>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</si>
  <si>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</si>
  <si>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</si>
  <si>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</si>
  <si>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</si>
  <si>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</si>
  <si>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</si>
  <si>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</si>
  <si>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</si>
  <si>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</si>
  <si>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</si>
  <si>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</si>
  <si>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</si>
  <si>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</si>
  <si>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</si>
  <si>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</si>
  <si>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</si>
  <si>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</si>
  <si>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</si>
  <si>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</si>
  <si>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</si>
  <si>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</si>
  <si>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</si>
  <si>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</si>
  <si>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</si>
  <si>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</si>
  <si>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</si>
  <si>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</si>
  <si>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</si>
  <si>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</si>
  <si>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</si>
  <si>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</si>
  <si>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</si>
  <si>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</si>
  <si>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</si>
  <si>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</si>
  <si>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</si>
  <si>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</si>
  <si>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</si>
  <si>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</si>
  <si>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</si>
  <si>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</si>
  <si>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</si>
  <si>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</si>
  <si>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</si>
  <si>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</si>
  <si>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</si>
  <si>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</si>
  <si>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</si>
  <si>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</si>
  <si>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</si>
  <si>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</si>
  <si>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</si>
  <si>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</si>
  <si>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</si>
  <si>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</si>
  <si>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</si>
  <si>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</si>
  <si>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</si>
  <si>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</si>
  <si>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</si>
  <si>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</si>
  <si>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</si>
  <si>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</si>
  <si>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</si>
  <si>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</si>
  <si>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</si>
  <si>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</si>
  <si>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</si>
  <si>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</si>
  <si>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</si>
  <si>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</si>
  <si>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</si>
  <si>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</si>
  <si>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</si>
  <si>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</si>
  <si>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</si>
  <si>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</si>
  <si>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</si>
  <si>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</si>
  <si>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</si>
  <si>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</si>
  <si>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</si>
  <si>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</si>
  <si>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</si>
  <si>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</si>
  <si>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</si>
  <si>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</si>
  <si>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</si>
  <si>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</si>
  <si>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</si>
  <si>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</si>
  <si>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</si>
  <si>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</si>
  <si>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</si>
  <si>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</si>
  <si>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</si>
  <si>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</si>
  <si>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</si>
  <si>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</si>
  <si>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</si>
  <si>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</si>
  <si>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</si>
  <si>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</si>
  <si>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</si>
  <si>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</si>
  <si>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</si>
  <si>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</si>
  <si>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</si>
  <si>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</si>
  <si>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</si>
  <si>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</si>
  <si>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</si>
  <si>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</si>
  <si>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</si>
  <si>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</si>
  <si>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</si>
  <si>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</si>
  <si>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</si>
  <si>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</si>
  <si>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</si>
  <si>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</si>
  <si>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</si>
  <si>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</si>
  <si>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</si>
  <si>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</si>
  <si>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</si>
  <si>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</si>
  <si>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</si>
  <si>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</si>
  <si>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</si>
  <si>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</si>
  <si>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</si>
  <si>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</si>
  <si>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</si>
  <si>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</si>
  <si>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</si>
  <si>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</si>
  <si>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</si>
  <si>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</si>
  <si>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</si>
  <si>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</si>
  <si>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</si>
  <si>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</si>
  <si>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</si>
  <si>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</si>
  <si>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</si>
  <si>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</si>
  <si>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</si>
  <si>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</si>
  <si>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</si>
  <si>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</si>
  <si>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</si>
  <si>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</si>
  <si>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</si>
  <si>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</si>
  <si>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</si>
  <si>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</si>
  <si>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</si>
  <si>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</si>
  <si>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</si>
  <si>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</si>
  <si>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</si>
  <si>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</si>
  <si>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</si>
  <si>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</si>
  <si>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</si>
  <si>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</si>
  <si>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</si>
  <si>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</si>
  <si>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</si>
  <si>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</si>
  <si>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</si>
  <si>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</si>
  <si>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</si>
  <si>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</si>
  <si>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</si>
  <si>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</si>
  <si>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</si>
  <si>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</si>
  <si>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</si>
  <si>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</si>
  <si>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</si>
  <si>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</si>
  <si>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</si>
  <si>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</si>
  <si>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</si>
  <si>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</si>
  <si>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</si>
  <si>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</si>
  <si>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</si>
  <si>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</si>
  <si>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</si>
  <si>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</si>
  <si>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</si>
  <si>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</si>
  <si>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</si>
  <si>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</si>
  <si>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</si>
  <si>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</si>
  <si>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</si>
  <si>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</si>
  <si>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</si>
  <si>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</si>
  <si>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</si>
  <si>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</si>
  <si>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</si>
  <si>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</si>
  <si>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</si>
  <si>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</si>
  <si>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</si>
  <si>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</si>
  <si>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</si>
  <si>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</si>
  <si>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</si>
  <si>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</si>
  <si>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</si>
  <si>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</si>
  <si>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</si>
  <si>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</si>
  <si>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</si>
  <si>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</si>
  <si>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</si>
  <si>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</si>
  <si>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</si>
  <si>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</si>
  <si>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</si>
  <si>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</si>
  <si>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</si>
  <si>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</si>
  <si>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</si>
  <si>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</si>
  <si>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</si>
  <si>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</si>
  <si>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</si>
  <si>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</si>
  <si>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</si>
  <si>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</si>
  <si>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</si>
  <si>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</si>
  <si>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</si>
  <si>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</si>
  <si>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</si>
  <si>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</si>
  <si>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</si>
  <si>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</si>
  <si>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</si>
  <si>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</si>
  <si>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</si>
  <si>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</si>
  <si>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</si>
  <si>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</si>
  <si>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</si>
  <si>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</si>
  <si>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</si>
  <si>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</si>
  <si>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</si>
  <si>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</si>
  <si>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</si>
  <si>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</si>
  <si>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</si>
  <si>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</si>
  <si>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</si>
  <si>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</si>
  <si>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</si>
  <si>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</si>
  <si>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</si>
  <si>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</si>
  <si>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</si>
  <si>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</si>
  <si>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</si>
  <si>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</si>
  <si>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</si>
  <si>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</si>
  <si>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</si>
  <si>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</si>
  <si>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</si>
  <si>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</si>
  <si>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</si>
  <si>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</si>
  <si>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</si>
  <si>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</si>
  <si>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</si>
  <si>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</si>
  <si>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</si>
  <si>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</si>
  <si>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</si>
  <si>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</si>
  <si>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</si>
  <si>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</si>
  <si>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</si>
  <si>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</si>
  <si>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</si>
  <si>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</si>
  <si>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</si>
  <si>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</si>
  <si>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</si>
  <si>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</si>
  <si>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</si>
  <si>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</si>
  <si>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</si>
  <si>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</si>
  <si>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</si>
  <si>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</si>
  <si>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</si>
  <si>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</si>
  <si>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</si>
  <si>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</si>
  <si>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</si>
  <si>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</si>
  <si>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</si>
  <si>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</si>
  <si>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</si>
  <si>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</si>
  <si>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</si>
  <si>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</si>
  <si>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</si>
  <si>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</si>
  <si>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</si>
  <si>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</si>
  <si>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</si>
  <si>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</si>
  <si>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</si>
  <si>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</si>
  <si>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</si>
  <si>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</si>
  <si>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</si>
  <si>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</si>
  <si>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</si>
  <si>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</si>
  <si>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</si>
  <si>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</si>
  <si>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</si>
  <si>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</si>
  <si>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</si>
  <si>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</si>
  <si>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</si>
  <si>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</si>
  <si>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</si>
  <si>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</si>
  <si>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</si>
  <si>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</si>
  <si>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</si>
  <si>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</si>
  <si>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</si>
  <si>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</si>
  <si>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</si>
  <si>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</si>
  <si>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</si>
  <si>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</si>
  <si>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</si>
  <si>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</si>
  <si>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</si>
  <si>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</si>
  <si>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</si>
  <si>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</si>
  <si>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</si>
  <si>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</si>
  <si>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</si>
  <si>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</si>
  <si>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</si>
  <si>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</si>
  <si>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</si>
  <si>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</si>
  <si>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</si>
  <si>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</si>
  <si>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</si>
  <si>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</si>
  <si>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</si>
  <si>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</si>
  <si>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</si>
  <si>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</si>
  <si>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</si>
  <si>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</si>
  <si>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</si>
  <si>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</si>
  <si>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</si>
  <si>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</si>
  <si>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</si>
  <si>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</si>
  <si>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</si>
  <si>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</si>
  <si>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</si>
  <si>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</si>
  <si>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</si>
  <si>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</si>
  <si>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</si>
  <si>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</si>
  <si>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</si>
  <si>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</si>
  <si>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</si>
  <si>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</si>
  <si>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</si>
  <si>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</si>
  <si>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</si>
  <si>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</si>
  <si>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</si>
  <si>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</si>
  <si>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</si>
  <si>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</si>
  <si>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</si>
  <si>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</si>
  <si>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</si>
  <si>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</si>
  <si>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</si>
  <si>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</si>
  <si>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</si>
  <si>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</si>
  <si>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</si>
  <si>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</si>
  <si>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</si>
  <si>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</si>
  <si>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</si>
  <si>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</si>
  <si>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</si>
  <si>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</si>
  <si>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</si>
  <si>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</si>
  <si>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</si>
  <si>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</si>
  <si>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</si>
  <si>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</si>
  <si>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</si>
  <si>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</si>
  <si>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</si>
  <si>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</si>
  <si>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</si>
  <si>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</si>
  <si>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</si>
  <si>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</si>
  <si>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</si>
  <si>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</si>
  <si>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</si>
  <si>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</si>
  <si>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</si>
  <si>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</si>
  <si>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</si>
  <si>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</si>
  <si>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>Troca de trilho + rebatimento</t>
  </si>
  <si>
    <t>ZEM-2</t>
  </si>
  <si>
    <t>TP pronta 08hrs, em intervalo da solda 08:50 ate 10:40/</t>
  </si>
  <si>
    <t xml:space="preserve">MC1 07:14, </t>
  </si>
  <si>
    <t>ZEM-1</t>
  </si>
  <si>
    <t>ZEV-ZEM</t>
  </si>
  <si>
    <t>ZEVZEM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</si>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</sst>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G132" activePane="bottomRight" state="frozen"/>
      <selection pane="bottomRight" activeCell="AS134" sqref="AS13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0" t="s">
        <v>829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830</v>
      </c>
      <c r="BI1" s="355"/>
      <c r="BJ1" s="356"/>
      <c r="BK1" s="357"/>
      <c r="BL1" s="50"/>
      <c r="BM1" s="347" t="s">
        <v>831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50" t="s">
        <v>832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835</v>
      </c>
      <c r="AT2" s="352"/>
      <c r="AU2" s="352"/>
      <c r="AV2" s="352"/>
      <c r="AW2" s="352"/>
      <c r="AX2" s="351"/>
      <c r="AY2" s="353"/>
      <c r="AZ2" s="4"/>
      <c r="BA2" s="344" t="s">
        <v>836</v>
      </c>
      <c r="BB2" s="346"/>
      <c r="BC2" s="350" t="s">
        <v>833</v>
      </c>
      <c r="BD2" s="351"/>
      <c r="BE2" s="351"/>
      <c r="BF2" s="353"/>
      <c r="BG2" s="3"/>
      <c r="BH2" s="358"/>
      <c r="BI2" s="359"/>
      <c r="BJ2" s="360"/>
      <c r="BK2" s="361"/>
      <c r="BL2" s="50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4" t="s">
        <v>837</v>
      </c>
      <c r="AJ3" s="346"/>
      <c r="AK3" s="344" t="s">
        <v>838</v>
      </c>
      <c r="AL3" s="345"/>
      <c r="AM3" s="345"/>
      <c r="AN3" s="345"/>
      <c r="AO3" s="345"/>
      <c r="AP3" s="345"/>
      <c r="AQ3" s="346"/>
      <c r="AR3" s="240"/>
      <c r="AS3" s="368" t="s">
        <v>844</v>
      </c>
      <c r="AT3" s="369"/>
      <c r="AU3" s="368" t="s">
        <v>845</v>
      </c>
      <c r="AV3" s="369"/>
      <c r="AW3" s="368" t="s">
        <v>846</v>
      </c>
      <c r="AX3" s="370"/>
      <c r="AY3" s="64" t="s">
        <v>847</v>
      </c>
      <c r="AZ3" s="64"/>
      <c r="BA3" s="366"/>
      <c r="BB3" s="367"/>
      <c r="BC3" s="344" t="s">
        <v>840</v>
      </c>
      <c r="BD3" s="345"/>
      <c r="BE3" s="345"/>
      <c r="BF3" s="346"/>
      <c r="BG3" s="63"/>
      <c r="BH3" s="358"/>
      <c r="BI3" s="359"/>
      <c r="BJ3" s="360"/>
      <c r="BK3" s="361"/>
      <c r="BL3" s="50"/>
      <c r="BM3" s="347" t="s">
        <v>848</v>
      </c>
      <c r="BN3" s="348"/>
      <c r="BO3" s="348"/>
      <c r="BP3" s="349"/>
      <c r="BQ3" s="347" t="s">
        <v>466</v>
      </c>
      <c r="BR3" s="348"/>
      <c r="BS3" s="349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5"/>
        <v>Aderente</v>
      </c>
      <c r="BR118" s="19">
        <f t="shared" si="16"/>
        <v>1</v>
      </c>
      <c r="BS118" s="19">
        <f t="shared" si="17"/>
        <v>1</v>
      </c>
      <c r="BT118" s="225" t="str">
        <f t="shared" si="18"/>
        <v>OKOK</v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 t="shared" si="14"/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5"/>
        <v>Aderente</v>
      </c>
      <c r="BR119" s="19">
        <f t="shared" si="16"/>
        <v>1.0000000000000002</v>
      </c>
      <c r="BS119" s="19">
        <f t="shared" si="17"/>
        <v>1</v>
      </c>
      <c r="BT119" s="225" t="str">
        <f t="shared" si="18"/>
        <v>OKOK</v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5"/>
        <v>Aderente</v>
      </c>
      <c r="BR120" s="19">
        <f t="shared" si="16"/>
        <v>1</v>
      </c>
      <c r="BS120" s="19">
        <f t="shared" si="17"/>
        <v>1</v>
      </c>
      <c r="BT120" s="225" t="str">
        <f t="shared" si="18"/>
        <v>OKOK</v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5"/>
        <v>Aderente</v>
      </c>
      <c r="BR121" s="19">
        <f t="shared" si="16"/>
        <v>1</v>
      </c>
      <c r="BS121" s="19">
        <f t="shared" si="17"/>
        <v>1.0416666666666667</v>
      </c>
      <c r="BT121" s="225" t="str">
        <f t="shared" si="18"/>
        <v>OKOK</v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5"/>
        <v>Produção</v>
      </c>
      <c r="BR122" s="19">
        <f t="shared" si="16"/>
        <v>1</v>
      </c>
      <c r="BS122" s="19">
        <f t="shared" si="17"/>
        <v>0.61222222222222222</v>
      </c>
      <c r="BT122" s="225" t="str">
        <f t="shared" si="18"/>
        <v>ModernizaçãoExecução</v>
      </c>
    </row>
    <row r="123" spans="1:75">
      <c r="A123" s="51" t="str">
        <f t="shared" si="13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 t="shared" si="14"/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5"/>
        <v>Aderente</v>
      </c>
      <c r="BR123" s="19">
        <f t="shared" si="16"/>
        <v>1</v>
      </c>
      <c r="BS123" s="19">
        <f t="shared" si="17"/>
        <v>1</v>
      </c>
      <c r="BT123" s="225" t="str">
        <f t="shared" si="18"/>
        <v>OKOK</v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5"/>
        <v>Aderente</v>
      </c>
      <c r="BR124" s="19">
        <f t="shared" si="16"/>
        <v>1</v>
      </c>
      <c r="BS124" s="19">
        <f t="shared" si="17"/>
        <v>2</v>
      </c>
      <c r="BT124" s="225" t="str">
        <f t="shared" si="18"/>
        <v>OKOK</v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5"/>
        <v>Aderente</v>
      </c>
      <c r="BR125" s="19">
        <f t="shared" si="16"/>
        <v>1.1818181818181819</v>
      </c>
      <c r="BS125" s="19">
        <f t="shared" si="17"/>
        <v>1</v>
      </c>
      <c r="BT125" s="225" t="str">
        <f t="shared" si="18"/>
        <v>OKOK</v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5"/>
        <v>Aderente</v>
      </c>
      <c r="BR126" s="19">
        <f t="shared" si="16"/>
        <v>1</v>
      </c>
      <c r="BS126" s="19">
        <f t="shared" si="17"/>
        <v>2.6</v>
      </c>
      <c r="BT126" s="225" t="str">
        <f t="shared" si="18"/>
        <v>OKOK</v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5"/>
        <v>Aderente</v>
      </c>
      <c r="BR127" s="19">
        <f t="shared" si="16"/>
        <v>1</v>
      </c>
      <c r="BS127" s="19">
        <f t="shared" si="17"/>
        <v>1</v>
      </c>
      <c r="BT127" s="225" t="str">
        <f t="shared" si="18"/>
        <v>OKOK</v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5"/>
        <v>Intervalo</v>
      </c>
      <c r="BR128" s="19">
        <f t="shared" si="16"/>
        <v>0.99999999999999911</v>
      </c>
      <c r="BS128" s="19">
        <f t="shared" si="17"/>
        <v>15</v>
      </c>
      <c r="BT128" s="225" t="str">
        <f t="shared" si="18"/>
        <v>OKOK</v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5"/>
        <v>Aderente</v>
      </c>
      <c r="BR129" s="19">
        <f t="shared" si="16"/>
        <v>1</v>
      </c>
      <c r="BS129" s="19">
        <f t="shared" si="17"/>
        <v>1</v>
      </c>
      <c r="BT129" s="225" t="str">
        <f t="shared" si="18"/>
        <v>OKOK</v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/>
      <c r="AT134" s="39"/>
      <c r="AU134" s="39"/>
      <c r="AV134" s="39"/>
      <c r="AW134" s="39"/>
      <c r="AX134" s="39"/>
      <c r="AY134" s="293">
        <f t="shared" si="14"/>
        <v>0</v>
      </c>
      <c r="AZ134" s="14"/>
      <c r="BA134" s="72"/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>
        <f t="shared" si="14"/>
        <v>0</v>
      </c>
      <c r="AZ135" s="14"/>
      <c r="BA135" s="72"/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1190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>
        <f t="shared" si="14"/>
        <v>0</v>
      </c>
      <c r="AZ136" s="14"/>
      <c r="BA136" s="72"/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Produção e Intervalo</v>
      </c>
      <c r="BR136" s="19">
        <f t="shared" si="16"/>
        <v>0</v>
      </c>
      <c r="BS136" s="19">
        <f t="shared" si="17"/>
        <v>0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1191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>
        <f t="shared" si="14"/>
        <v>0</v>
      </c>
      <c r="AZ137" s="14"/>
      <c r="BA137" s="72"/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Produção e Intervalo</v>
      </c>
      <c r="BR137" s="19">
        <f t="shared" si="16"/>
        <v>0</v>
      </c>
      <c r="BS137" s="19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/>
      <c r="AT139" s="39"/>
      <c r="AU139" s="39"/>
      <c r="AV139" s="39"/>
      <c r="AW139" s="39"/>
      <c r="AX139" s="39"/>
      <c r="AY139" s="293">
        <f t="shared" si="14"/>
        <v>0</v>
      </c>
      <c r="AZ139" s="14"/>
      <c r="BA139" s="72"/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1</v>
      </c>
      <c r="BI139" s="17"/>
      <c r="BJ139" s="17" t="s">
        <v>1192</v>
      </c>
      <c r="BK139" s="17"/>
      <c r="BL139" s="16"/>
      <c r="BM139" s="15"/>
      <c r="BN139" s="15"/>
      <c r="BO139" s="165"/>
      <c r="BP139" s="17"/>
      <c r="BQ139" s="13" t="str">
        <f t="shared" si="15"/>
        <v>Produção e Intervalo</v>
      </c>
      <c r="BR139" s="19">
        <f t="shared" si="16"/>
        <v>0</v>
      </c>
      <c r="BS139" s="19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0.33333333333333331</v>
      </c>
      <c r="AS140" s="39"/>
      <c r="AT140" s="39"/>
      <c r="AU140" s="39"/>
      <c r="AV140" s="39"/>
      <c r="AW140" s="39"/>
      <c r="AX140" s="39"/>
      <c r="AY140" s="293">
        <f t="shared" si="14"/>
        <v>0</v>
      </c>
      <c r="AZ140" s="14"/>
      <c r="BA140" s="72"/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1</v>
      </c>
      <c r="BI140" s="17"/>
      <c r="BJ140" s="17" t="s">
        <v>1192</v>
      </c>
      <c r="BK140" s="17"/>
      <c r="BL140" s="16"/>
      <c r="BM140" s="15"/>
      <c r="BN140" s="15"/>
      <c r="BO140" s="165"/>
      <c r="BP140" s="17"/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/>
      <c r="AT141" s="39"/>
      <c r="AU141" s="39"/>
      <c r="AV141" s="39"/>
      <c r="AW141" s="39"/>
      <c r="AX141" s="39"/>
      <c r="AY141" s="293">
        <f t="shared" si="14"/>
        <v>0</v>
      </c>
      <c r="AZ141" s="14"/>
      <c r="BA141" s="72"/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1</v>
      </c>
      <c r="BI141" s="17"/>
      <c r="BJ141" s="17" t="s">
        <v>1192</v>
      </c>
      <c r="BK141" s="17"/>
      <c r="BL141" s="16"/>
      <c r="BM141" s="15"/>
      <c r="BN141" s="15"/>
      <c r="BO141" s="165"/>
      <c r="BP141" s="17"/>
      <c r="BQ141" s="13" t="str">
        <f t="shared" si="15"/>
        <v>Produção e Intervalo</v>
      </c>
      <c r="BR141" s="19">
        <f t="shared" si="16"/>
        <v>0</v>
      </c>
      <c r="BS141" s="19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>
        <f t="shared" si="14"/>
        <v>0</v>
      </c>
      <c r="AZ144" s="14"/>
      <c r="BA144" s="72"/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Produção e Intervalo</v>
      </c>
      <c r="BR144" s="19">
        <f t="shared" si="16"/>
        <v>0</v>
      </c>
      <c r="BS144" s="19">
        <f t="shared" si="17"/>
        <v>0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>
        <f t="shared" si="14"/>
        <v>0</v>
      </c>
      <c r="AZ147" s="14"/>
      <c r="BA147" s="72"/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/>
      <c r="AT148" s="39"/>
      <c r="AU148" s="39"/>
      <c r="AV148" s="39"/>
      <c r="AW148" s="39"/>
      <c r="AX148" s="39"/>
      <c r="AY148" s="293">
        <f t="shared" si="14"/>
        <v>0</v>
      </c>
      <c r="AZ148" s="14"/>
      <c r="BA148" s="72"/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1</v>
      </c>
      <c r="BI148" s="17"/>
      <c r="BJ148" s="17" t="s">
        <v>1193</v>
      </c>
      <c r="BK148" s="17"/>
      <c r="BL148" s="16"/>
      <c r="BM148" s="15"/>
      <c r="BN148" s="15"/>
      <c r="BO148" s="165"/>
      <c r="BP148" s="17"/>
      <c r="BQ148" s="13" t="str">
        <f t="shared" si="15"/>
        <v>Produção e Intervalo</v>
      </c>
      <c r="BR148" s="19">
        <f t="shared" si="16"/>
        <v>0</v>
      </c>
      <c r="BS148" s="19">
        <f t="shared" si="17"/>
        <v>0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>
        <f t="shared" si="14"/>
        <v>0</v>
      </c>
      <c r="AZ150" s="14"/>
      <c r="BA150" s="72"/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/>
      <c r="AS151" s="39"/>
      <c r="AT151" s="39"/>
      <c r="AU151" s="39"/>
      <c r="AV151" s="39"/>
      <c r="AW151" s="39"/>
      <c r="AX151" s="39"/>
      <c r="AY151" s="293">
        <f t="shared" si="14"/>
        <v>0</v>
      </c>
      <c r="AZ151" s="14"/>
      <c r="BA151" s="72"/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1194</v>
      </c>
      <c r="J154" s="217">
        <v>48</v>
      </c>
      <c r="K154" s="217">
        <v>158</v>
      </c>
      <c r="L154" s="84" t="s">
        <v>317</v>
      </c>
      <c r="M154" s="204" t="s">
        <v>1195</v>
      </c>
      <c r="N154" s="204" t="s">
        <v>1196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1197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1198</v>
      </c>
      <c r="N165" s="204" t="s">
        <v>1199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1200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1201</v>
      </c>
      <c r="I167" s="173" t="s">
        <v>1202</v>
      </c>
      <c r="J167" s="217">
        <v>48</v>
      </c>
      <c r="K167" s="217">
        <v>102</v>
      </c>
      <c r="L167" s="84" t="s">
        <v>317</v>
      </c>
      <c r="M167" s="204" t="s">
        <v>1203</v>
      </c>
      <c r="N167" s="204" t="s">
        <v>1204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1205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21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Produção e Intervalo</v>
      </c>
      <c r="BR168" s="19">
        <f t="shared" si="23"/>
        <v>0</v>
      </c>
      <c r="BS168" s="19">
        <f t="shared" si="24"/>
        <v>0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1206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177 O179:Q182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166 X159:Y164 V163:W164 W167:Y167 V168:Y177 X178:Y178 V179:Y181 V185:Y450 V182:W182 X182:Y18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5:AD158 Z154 Z185:AD450 Z184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71" t="s">
        <v>1207</v>
      </c>
      <c r="C2" s="371"/>
      <c r="D2" s="371"/>
      <c r="E2" s="371"/>
      <c r="F2" s="371"/>
      <c r="G2" s="371"/>
    </row>
    <row r="3" spans="2:8" ht="20.25" customHeight="1">
      <c r="B3" s="372"/>
      <c r="C3" s="372"/>
      <c r="D3" s="372"/>
      <c r="E3" s="372"/>
      <c r="F3" s="372"/>
      <c r="G3" s="372"/>
    </row>
    <row r="4" spans="2:8">
      <c r="B4" s="331" t="s">
        <v>1208</v>
      </c>
      <c r="C4" s="331" t="s">
        <v>1209</v>
      </c>
      <c r="D4" s="331" t="s">
        <v>1210</v>
      </c>
      <c r="E4" s="331" t="s">
        <v>1211</v>
      </c>
      <c r="F4" s="331" t="s">
        <v>8</v>
      </c>
      <c r="G4" s="331" t="s">
        <v>1212</v>
      </c>
    </row>
    <row r="5" spans="2:8">
      <c r="B5" s="334" t="s">
        <v>1147</v>
      </c>
      <c r="C5" s="334">
        <v>314978</v>
      </c>
      <c r="D5" s="334" t="s">
        <v>1213</v>
      </c>
      <c r="E5" s="334" t="s">
        <v>537</v>
      </c>
      <c r="F5" s="334" t="s">
        <v>101</v>
      </c>
      <c r="G5" s="335">
        <v>46143</v>
      </c>
    </row>
    <row r="6" spans="2:8">
      <c r="B6" s="334" t="s">
        <v>1214</v>
      </c>
      <c r="C6" s="334">
        <v>256790</v>
      </c>
      <c r="D6" s="334" t="s">
        <v>1215</v>
      </c>
      <c r="E6" s="334" t="s">
        <v>537</v>
      </c>
      <c r="F6" s="334" t="s">
        <v>1216</v>
      </c>
      <c r="G6" s="335">
        <v>45992</v>
      </c>
    </row>
    <row r="7" spans="2:8">
      <c r="B7" s="334" t="s">
        <v>1217</v>
      </c>
      <c r="C7" s="334">
        <v>265193</v>
      </c>
      <c r="D7" s="334" t="s">
        <v>1218</v>
      </c>
      <c r="E7" s="334" t="s">
        <v>538</v>
      </c>
      <c r="F7" s="334" t="s">
        <v>1219</v>
      </c>
      <c r="G7" s="334" t="s">
        <v>1220</v>
      </c>
    </row>
    <row r="8" spans="2:8">
      <c r="B8" s="334" t="s">
        <v>1221</v>
      </c>
      <c r="C8" s="334">
        <v>293716</v>
      </c>
      <c r="D8" s="334" t="s">
        <v>1222</v>
      </c>
      <c r="E8" s="334" t="s">
        <v>538</v>
      </c>
      <c r="F8" s="334" t="s">
        <v>1219</v>
      </c>
      <c r="G8" s="335">
        <v>46204</v>
      </c>
    </row>
    <row r="9" spans="2:8">
      <c r="B9" s="334" t="s">
        <v>1223</v>
      </c>
      <c r="C9" s="334">
        <v>257258</v>
      </c>
      <c r="D9" s="334" t="s">
        <v>1224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1225</v>
      </c>
      <c r="C10" s="334">
        <v>371147</v>
      </c>
      <c r="D10" s="334" t="s">
        <v>1226</v>
      </c>
      <c r="E10" s="334" t="s">
        <v>539</v>
      </c>
      <c r="F10" s="334" t="s">
        <v>144</v>
      </c>
      <c r="G10" s="334" t="s">
        <v>1220</v>
      </c>
    </row>
    <row r="11" spans="2:8">
      <c r="B11" s="334" t="s">
        <v>1227</v>
      </c>
      <c r="C11" s="334">
        <v>259230</v>
      </c>
      <c r="D11" s="334" t="s">
        <v>1228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1229</v>
      </c>
      <c r="C12" s="334">
        <v>370705</v>
      </c>
      <c r="D12" s="334"/>
      <c r="E12" s="334" t="s">
        <v>539</v>
      </c>
      <c r="F12" s="334" t="s">
        <v>144</v>
      </c>
      <c r="G12" s="334" t="s">
        <v>1220</v>
      </c>
    </row>
    <row r="13" spans="2:8">
      <c r="B13" s="334" t="s">
        <v>1230</v>
      </c>
      <c r="C13" s="334">
        <v>258542</v>
      </c>
      <c r="D13" s="334" t="s">
        <v>1231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1232</v>
      </c>
      <c r="C14" s="334">
        <v>257050</v>
      </c>
      <c r="D14" s="334" t="s">
        <v>1233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3" t="s">
        <v>1234</v>
      </c>
      <c r="D1" s="373"/>
      <c r="E1" s="373"/>
      <c r="F1" s="373"/>
      <c r="G1" s="373"/>
      <c r="H1" s="373"/>
    </row>
    <row r="2" spans="3:8">
      <c r="C2" s="373"/>
      <c r="D2" s="373"/>
      <c r="E2" s="373"/>
      <c r="F2" s="373"/>
      <c r="G2" s="373"/>
      <c r="H2" s="373"/>
    </row>
    <row r="3" spans="3:8" ht="34.5" customHeight="1">
      <c r="C3" s="326" t="s">
        <v>410</v>
      </c>
      <c r="D3" s="326" t="s">
        <v>1235</v>
      </c>
      <c r="E3" s="326" t="s">
        <v>1236</v>
      </c>
      <c r="F3" s="326" t="s">
        <v>1237</v>
      </c>
      <c r="G3" s="331" t="s">
        <v>1238</v>
      </c>
      <c r="H3" s="326" t="s">
        <v>1239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1240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1241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1242</v>
      </c>
      <c r="G6" s="333" t="s">
        <v>1243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1244</v>
      </c>
      <c r="H7" s="327"/>
    </row>
    <row r="8" spans="3:8">
      <c r="C8" s="327" t="s">
        <v>464</v>
      </c>
      <c r="D8" s="327" t="s">
        <v>1245</v>
      </c>
      <c r="E8" s="328">
        <v>45993</v>
      </c>
      <c r="F8" s="327">
        <v>12000</v>
      </c>
      <c r="G8" s="332" t="s">
        <v>1246</v>
      </c>
      <c r="H8" s="327"/>
    </row>
    <row r="9" spans="3:8" ht="29.25">
      <c r="C9" s="327" t="s">
        <v>464</v>
      </c>
      <c r="D9" s="327" t="s">
        <v>1247</v>
      </c>
      <c r="E9" s="328">
        <v>45993</v>
      </c>
      <c r="F9" s="327">
        <v>9000</v>
      </c>
      <c r="G9" s="332" t="s">
        <v>1248</v>
      </c>
      <c r="H9" s="327"/>
    </row>
    <row r="10" spans="3:8" ht="29.25">
      <c r="C10" s="327" t="s">
        <v>464</v>
      </c>
      <c r="D10" s="327" t="s">
        <v>1249</v>
      </c>
      <c r="E10" s="328">
        <v>45993</v>
      </c>
      <c r="F10" s="327">
        <v>10000</v>
      </c>
      <c r="G10" s="332" t="s">
        <v>1248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1250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" sqref="F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4"/>
      <c r="B1" s="375"/>
      <c r="C1" s="376"/>
      <c r="L1" s="337"/>
      <c r="M1" s="124"/>
      <c r="N1" s="268"/>
      <c r="O1" s="268"/>
      <c r="P1" s="170"/>
      <c r="Q1" s="377" t="s">
        <v>917</v>
      </c>
      <c r="R1" s="378"/>
      <c r="U1" s="102"/>
      <c r="V1" s="379" t="s">
        <v>1251</v>
      </c>
      <c r="W1" s="379"/>
      <c r="X1" s="379"/>
      <c r="Y1" s="104"/>
    </row>
    <row r="2" spans="1:25" s="101" customFormat="1" ht="11.25" customHeight="1">
      <c r="A2" s="105" t="s">
        <v>1252</v>
      </c>
      <c r="B2" s="105" t="s">
        <v>1253</v>
      </c>
      <c r="C2" s="105" t="s">
        <v>313</v>
      </c>
      <c r="D2" s="106" t="s">
        <v>869</v>
      </c>
      <c r="E2" s="106" t="s">
        <v>870</v>
      </c>
      <c r="F2" s="106" t="s">
        <v>1254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1255</v>
      </c>
      <c r="U2" s="108" t="s">
        <v>872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20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62</v>
      </c>
      <c r="X7" s="112">
        <f ca="1">_xlfn.XLOOKUP(G7&amp;$X$2,BS_CONTROLE[CHAVE],BS_CONTROLE[Quantidade_11],"-")</f>
        <v>55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30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1300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20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62</v>
      </c>
      <c r="X32" s="112">
        <f ca="1">_xlfn.XLOOKUP(G32&amp;$X$2,BS_CONTROLE[CHAVE],BS_CONTROLE[Quantidade_11],"-")</f>
        <v>55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1900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25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1102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322</v>
      </c>
      <c r="X43" s="112">
        <f ca="1">_xlfn.XLOOKUP(G43&amp;$X$2,BS_CONTROLE[CHAVE],BS_CONTROLE[Quantidade_11],"-")</f>
        <v>312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1300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30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54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62</v>
      </c>
      <c r="X57" s="112">
        <f ca="1">_xlfn.XLOOKUP(G57&amp;$X$2,BS_CONTROLE[CHAVE],BS_CONTROLE[Quantidade_11],"-")</f>
        <v>55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0</v>
      </c>
      <c r="X62" s="112">
        <f ca="1">_xlfn.XLOOKUP(G62&amp;$X$2,BS_CONTROLE[CHAVE],BS_CONTROLE[Quantidade_11],"-")</f>
        <v>0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0</v>
      </c>
      <c r="X66" s="112">
        <f ca="1">_xlfn.XLOOKUP(G66&amp;$X$2,BS_CONTROLE[CHAVE],BS_CONTROLE[Quantidade_11],"-")</f>
        <v>0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322</v>
      </c>
      <c r="X71" s="112">
        <f ca="1">_xlfn.XLOOKUP(G71&amp;$X$2,BS_CONTROLE[CHAVE],BS_CONTROLE[Quantidade_11],"-")</f>
        <v>312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1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1300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30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30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62</v>
      </c>
      <c r="X80" s="112">
        <f ca="1">_xlfn.XLOOKUP(G80&amp;$X$2,BS_CONTROLE[CHAVE],BS_CONTROLE[Quantidade_11],"-")</f>
        <v>55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17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322</v>
      </c>
      <c r="X96" s="112">
        <f ca="1">_xlfn.XLOOKUP(G96&amp;$X$2,BS_CONTROLE[CHAVE],BS_CONTROLE[Quantidade_11],"-")</f>
        <v>312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52</v>
      </c>
      <c r="W99" s="112">
        <f ca="1">_xlfn.XLOOKUP(G99&amp;$W$2,BS_CONTROLE[CHAVE],BS_CONTROLE[Quantidade_11],"-")</f>
        <v>65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1300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30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17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62</v>
      </c>
      <c r="X108" s="112">
        <f ca="1">_xlfn.XLOOKUP(G108&amp;$X$2,BS_CONTROLE[CHAVE],BS_CONTROLE[Quantidade_11],"-")</f>
        <v>55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52</v>
      </c>
      <c r="W116" s="112">
        <f ca="1">_xlfn.XLOOKUP(G116&amp;$W$2,BS_CONTROLE[CHAVE],BS_CONTROLE[Quantidade_11],"-")</f>
        <v>65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1900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25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1102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1300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30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30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 t="str">
        <f>IF(SP_SUL!L132="","*",SP_SUL!L132)</f>
        <v>-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62</v>
      </c>
      <c r="X131" s="112">
        <f ca="1">_xlfn.XLOOKUP(G131&amp;$X$2,BS_CONTROLE[CHAVE],BS_CONTROLE[Quantidade_11],"-")</f>
        <v>55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17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30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322</v>
      </c>
      <c r="X143" s="112">
        <f ca="1">_xlfn.XLOOKUP(G143&amp;$X$2,BS_CONTROLE[CHAVE],BS_CONTROLE[Quantidade_11],"-")</f>
        <v>312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1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30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1300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30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30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1300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339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339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62</v>
      </c>
      <c r="X160" s="112">
        <f ca="1">_xlfn.XLOOKUP(G160&amp;$X$2,BS_CONTROLE[CHAVE],BS_CONTROLE[Quantidade_11],"-")</f>
        <v>55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17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52</v>
      </c>
      <c r="W165" s="112">
        <f ca="1">_xlfn.XLOOKUP(G165&amp;$W$2,BS_CONTROLE[CHAVE],BS_CONTROLE[Quantidade_11],"-")</f>
        <v>65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322</v>
      </c>
      <c r="X177" s="112">
        <f ca="1">_xlfn.XLOOKUP(G177&amp;$X$2,BS_CONTROLE[CHAVE],BS_CONTROLE[Quantidade_11],"-")</f>
        <v>312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1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30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1300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30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1256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07" sqref="A107:Q13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80" t="s">
        <v>1257</v>
      </c>
      <c r="D5" s="381"/>
      <c r="E5" s="381"/>
      <c r="F5" s="381"/>
      <c r="G5" s="381"/>
      <c r="H5" s="381"/>
      <c r="I5" s="381"/>
      <c r="J5" s="382"/>
      <c r="K5" s="383" t="s">
        <v>1258</v>
      </c>
      <c r="L5" s="384"/>
      <c r="M5" s="384"/>
      <c r="N5" s="384"/>
      <c r="O5" s="385" t="s">
        <v>1259</v>
      </c>
      <c r="P5" s="386"/>
      <c r="Q5" s="387"/>
    </row>
    <row r="6" spans="1:17" s="94" customFormat="1" ht="15.75" customHeight="1">
      <c r="A6" s="88" t="s">
        <v>1254</v>
      </c>
      <c r="B6" s="95" t="s">
        <v>1253</v>
      </c>
      <c r="C6" s="96" t="s">
        <v>869</v>
      </c>
      <c r="D6" s="97" t="s">
        <v>870</v>
      </c>
      <c r="E6" s="96" t="s">
        <v>1260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1261</v>
      </c>
      <c r="M6" s="139" t="s">
        <v>335</v>
      </c>
      <c r="N6" s="140" t="s">
        <v>864</v>
      </c>
      <c r="O6" s="246" t="s">
        <v>907</v>
      </c>
      <c r="P6" s="157"/>
      <c r="Q6" s="193" t="s">
        <v>1262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1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1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1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1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1262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1263</v>
      </c>
      <c r="C2" s="96" t="s">
        <v>854</v>
      </c>
      <c r="D2" s="96" t="s">
        <v>856</v>
      </c>
      <c r="E2" s="96" t="s">
        <v>1264</v>
      </c>
      <c r="F2" s="96" t="s">
        <v>1265</v>
      </c>
      <c r="G2" s="96" t="s">
        <v>1266</v>
      </c>
      <c r="H2" s="96" t="s">
        <v>1267</v>
      </c>
      <c r="I2" s="96" t="s">
        <v>1268</v>
      </c>
      <c r="J2" s="96" t="s">
        <v>1269</v>
      </c>
      <c r="K2" s="131" t="s">
        <v>1270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2025-12-06T12:09:26Z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