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29" documentId="8_{B6337239-1A00-434D-AAD0-422EA1FEB5AE}" xr6:coauthVersionLast="47" xr6:coauthVersionMax="47" xr10:uidLastSave="{4E54A15C-BB50-488F-82BC-B594E721C58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<sst xmlns="http://schemas.openxmlformats.org/spreadsheetml/2006/main" count="6138" uniqueCount="1626">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</sst>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3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AE1" activePane="topRight" state="frozen"/>
      <selection pane="topRight" activeCell="AE185" sqref="AE1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 hidden="1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149</v>
      </c>
      <c r="E178" s="185">
        <v>192</v>
      </c>
      <c r="F178" s="134" t="s">
        <v>25</v>
      </c>
      <c r="G178" s="8" t="str">
        <f>IF(D178="","*",VLOOKUP(F178,BS_ATIVIDADE[#All],3,FALSE))</f>
        <v>OUTROS</v>
      </c>
      <c r="H178" s="135" t="s">
        <v>578</v>
      </c>
      <c r="I178" s="135" t="s">
        <v>600</v>
      </c>
      <c r="J178" s="151">
        <v>74</v>
      </c>
      <c r="K178" s="151">
        <v>24</v>
      </c>
      <c r="L178" s="71" t="s">
        <v>11</v>
      </c>
      <c r="M178" s="149" t="s">
        <v>1566</v>
      </c>
      <c r="N178" s="149" t="s">
        <v>1567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1239</v>
      </c>
      <c r="W178" s="135" t="s">
        <v>1568</v>
      </c>
      <c r="X178" s="152" t="s">
        <v>383</v>
      </c>
      <c r="Y178" s="129"/>
      <c r="Z178" s="129"/>
      <c r="AA178" s="71">
        <v>1</v>
      </c>
      <c r="AB178" s="59" t="s">
        <v>371</v>
      </c>
      <c r="AC178" s="59" t="s">
        <v>366</v>
      </c>
      <c r="AD178" s="135">
        <v>0.91666666666666663</v>
      </c>
      <c r="AE178" s="71">
        <v>6245</v>
      </c>
      <c r="AF178" s="71">
        <v>6246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1569</v>
      </c>
      <c r="BK178" s="14" t="s">
        <v>1569</v>
      </c>
      <c r="BL178" s="13"/>
      <c r="BM178" s="12" t="s">
        <v>403</v>
      </c>
      <c r="BN178" s="12" t="s">
        <v>403</v>
      </c>
      <c r="BO178" s="130" t="s">
        <v>403</v>
      </c>
      <c r="BP178" s="14" t="s">
        <v>11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1570</v>
      </c>
      <c r="X181" s="152" t="s">
        <v>379</v>
      </c>
      <c r="Y181" s="129" t="s">
        <v>382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1571</v>
      </c>
      <c r="X182" s="152" t="s">
        <v>379</v>
      </c>
      <c r="Y182" s="129" t="s">
        <v>382</v>
      </c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 t="s">
        <v>373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379</v>
      </c>
      <c r="Y184" s="129" t="s">
        <v>382</v>
      </c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 t="s">
        <v>382</v>
      </c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1572</v>
      </c>
      <c r="X186" s="152" t="s">
        <v>379</v>
      </c>
      <c r="Y186" s="129" t="s">
        <v>382</v>
      </c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 t="s">
        <v>382</v>
      </c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1573</v>
      </c>
      <c r="W188" s="135" t="s">
        <v>1574</v>
      </c>
      <c r="X188" s="152" t="s">
        <v>379</v>
      </c>
      <c r="Y188" s="129" t="s">
        <v>382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1575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E6" sqref="E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1576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1577</v>
      </c>
      <c r="E3" s="186" t="s">
        <v>1578</v>
      </c>
      <c r="F3" s="186" t="s">
        <v>1579</v>
      </c>
      <c r="G3" s="186" t="s">
        <v>1580</v>
      </c>
      <c r="H3" s="186" t="s">
        <v>1581</v>
      </c>
    </row>
    <row r="4" spans="3:8">
      <c r="C4" s="187" t="s">
        <v>240</v>
      </c>
      <c r="D4" s="187">
        <v>9322</v>
      </c>
      <c r="E4" s="188">
        <v>46094</v>
      </c>
      <c r="F4" s="190">
        <v>2000</v>
      </c>
      <c r="G4" s="187"/>
      <c r="H4" s="187"/>
    </row>
    <row r="5" spans="3:8">
      <c r="C5" s="187" t="s">
        <v>240</v>
      </c>
      <c r="D5" s="187">
        <v>7671</v>
      </c>
      <c r="E5" s="188">
        <v>46094</v>
      </c>
      <c r="F5" s="190">
        <v>7000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1582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1583</v>
      </c>
      <c r="D13" s="187">
        <v>9049</v>
      </c>
      <c r="E13" s="188">
        <v>46044</v>
      </c>
      <c r="F13" s="190" t="s">
        <v>1584</v>
      </c>
      <c r="G13" s="187" t="s">
        <v>1585</v>
      </c>
      <c r="H13" s="187"/>
    </row>
    <row r="14" spans="3:8">
      <c r="C14" s="187" t="s">
        <v>1583</v>
      </c>
      <c r="D14" s="187">
        <v>9044</v>
      </c>
      <c r="E14" s="188">
        <v>46044</v>
      </c>
      <c r="F14" s="190" t="s">
        <v>1586</v>
      </c>
      <c r="G14" s="187" t="s">
        <v>1587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1589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1590</v>
      </c>
      <c r="C4" s="191" t="s">
        <v>1591</v>
      </c>
      <c r="D4" s="191" t="s">
        <v>1592</v>
      </c>
      <c r="E4" s="191" t="s">
        <v>1593</v>
      </c>
      <c r="F4" s="191" t="s">
        <v>548</v>
      </c>
      <c r="G4" s="191" t="s">
        <v>1594</v>
      </c>
    </row>
    <row r="5" spans="2:7">
      <c r="B5" s="192" t="s">
        <v>1595</v>
      </c>
      <c r="C5" s="192">
        <v>309525</v>
      </c>
      <c r="D5" s="192" t="s">
        <v>1596</v>
      </c>
      <c r="E5" s="192" t="s">
        <v>249</v>
      </c>
      <c r="F5" s="192" t="s">
        <v>1597</v>
      </c>
      <c r="G5" s="193">
        <v>46296</v>
      </c>
    </row>
    <row r="6" spans="2:7">
      <c r="B6" s="192" t="s">
        <v>1598</v>
      </c>
      <c r="C6" s="192">
        <v>257410</v>
      </c>
      <c r="D6" s="192" t="s">
        <v>1599</v>
      </c>
      <c r="E6" s="192" t="s">
        <v>249</v>
      </c>
      <c r="F6" s="192" t="s">
        <v>1597</v>
      </c>
      <c r="G6" s="193"/>
    </row>
    <row r="7" spans="2:7">
      <c r="B7" s="192" t="s">
        <v>1260</v>
      </c>
      <c r="C7" s="192">
        <v>256875</v>
      </c>
      <c r="D7" s="192" t="s">
        <v>1600</v>
      </c>
      <c r="E7" s="192" t="s">
        <v>249</v>
      </c>
      <c r="F7" s="192" t="s">
        <v>1597</v>
      </c>
      <c r="G7" s="193">
        <v>46296</v>
      </c>
    </row>
    <row r="8" spans="2:7">
      <c r="B8" s="192" t="s">
        <v>1601</v>
      </c>
      <c r="C8" s="192">
        <v>257278</v>
      </c>
      <c r="D8" s="192" t="s">
        <v>1602</v>
      </c>
      <c r="E8" s="192" t="s">
        <v>240</v>
      </c>
      <c r="F8" s="192" t="s">
        <v>1603</v>
      </c>
      <c r="G8" s="193">
        <v>46235</v>
      </c>
    </row>
    <row r="9" spans="2:7">
      <c r="B9" s="192" t="s">
        <v>1604</v>
      </c>
      <c r="C9" s="192">
        <v>257033</v>
      </c>
      <c r="D9" s="192" t="s">
        <v>1605</v>
      </c>
      <c r="E9" s="192" t="s">
        <v>240</v>
      </c>
      <c r="F9" s="192" t="s">
        <v>565</v>
      </c>
      <c r="G9" s="192" t="s">
        <v>1606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7</v>
      </c>
      <c r="D2" s="92" t="s">
        <v>1176</v>
      </c>
      <c r="E2" s="92" t="s">
        <v>548</v>
      </c>
      <c r="F2" s="92" t="s">
        <v>1610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1611</v>
      </c>
      <c r="T2" s="94" t="s">
        <v>1179</v>
      </c>
      <c r="U2" s="90">
        <f ca="1">TODAY()-1</f>
        <v>46093</v>
      </c>
      <c r="V2" s="90">
        <f ca="1">U2-1</f>
        <v>46092</v>
      </c>
      <c r="W2" s="90">
        <f ca="1">V2-1</f>
        <v>46091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1293</v>
      </c>
      <c r="W4" s="98">
        <f ca="1">_xlfn.XLOOKUP(G4&amp;$W$2,BS_CONTROLE[CHAVE],BS_CONTROLE[Quantidade_11],"-")</f>
        <v>1800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10000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1293</v>
      </c>
      <c r="W11" s="98">
        <f ca="1">_xlfn.XLOOKUP(G11&amp;$W$2,BS_CONTROLE[CHAVE],BS_CONTROLE[Quantidade_11],"-")</f>
        <v>1800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16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105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1241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</v>
      </c>
      <c r="V20" s="98">
        <f ca="1">_xlfn.XLOOKUP(G20&amp;$V$2,BS_CONTROLE[CHAVE],BS_CONTROLE[Quantidade_11],"-")</f>
        <v>10000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1248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1293</v>
      </c>
      <c r="W25" s="98">
        <f ca="1">_xlfn.XLOOKUP(G25&amp;$W$2,BS_CONTROLE[CHAVE],BS_CONTROLE[Quantidade_11],"-")</f>
        <v>1800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16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1241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10000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1293</v>
      </c>
      <c r="W49" s="98">
        <f ca="1">_xlfn.XLOOKUP(G49&amp;$W$2,BS_CONTROLE[CHAVE],BS_CONTROLE[Quantidade_11],"-")</f>
        <v>1800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16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2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1241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105</v>
      </c>
      <c r="V58" s="98">
        <f ca="1">_xlfn.XLOOKUP(G58&amp;$V$2,BS_CONTROLE[CHAVE],BS_CONTROLE[Quantidade_11],"-")</f>
        <v>210</v>
      </c>
      <c r="W58" s="98">
        <f ca="1">_xlfn.XLOOKUP(G58&amp;$W$2,BS_CONTROLE[CHAVE],BS_CONTROLE[Quantidade_11],"-")</f>
        <v>210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10000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105</v>
      </c>
      <c r="V62" s="98">
        <f ca="1">_xlfn.XLOOKUP(G62&amp;$V$2,BS_CONTROLE[CHAVE],BS_CONTROLE[Quantidade_11],"-")</f>
        <v>210</v>
      </c>
      <c r="W62" s="98">
        <f ca="1">_xlfn.XLOOKUP(G62&amp;$W$2,BS_CONTROLE[CHAVE],BS_CONTROLE[Quantidade_11],"-")</f>
        <v>210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1293</v>
      </c>
      <c r="W63" s="98">
        <f ca="1">_xlfn.XLOOKUP(G63&amp;$W$2,BS_CONTROLE[CHAVE],BS_CONTROLE[Quantidade_11],"-")</f>
        <v>1800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16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1</v>
      </c>
      <c r="V66" s="98">
        <f ca="1">_xlfn.XLOOKUP(G66&amp;$V$2,BS_CONTROLE[CHAVE],BS_CONTROLE[Quantidade_11],"-")</f>
        <v>2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105</v>
      </c>
      <c r="V67" s="98">
        <f ca="1">_xlfn.XLOOKUP(G67&amp;$V$2,BS_CONTROLE[CHAVE],BS_CONTROLE[Quantidade_11],"-")</f>
        <v>210</v>
      </c>
      <c r="W67" s="98">
        <f ca="1">_xlfn.XLOOKUP(G67&amp;$W$2,BS_CONTROLE[CHAVE],BS_CONTROLE[Quantidade_11],"-")</f>
        <v>210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10000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1293</v>
      </c>
      <c r="W82" s="98">
        <f ca="1">_xlfn.XLOOKUP(G82&amp;$W$2,BS_CONTROLE[CHAVE],BS_CONTROLE[Quantidade_11],"-")</f>
        <v>1800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16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1</v>
      </c>
      <c r="V86" s="98">
        <f ca="1">_xlfn.XLOOKUP(G86&amp;$V$2,BS_CONTROLE[CHAVE],BS_CONTROLE[Quantidade_11],"-")</f>
        <v>2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1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1248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</v>
      </c>
      <c r="V93" s="98">
        <f ca="1">_xlfn.XLOOKUP(G93&amp;$V$2,BS_CONTROLE[CHAVE],BS_CONTROLE[Quantidade_11],"-")</f>
        <v>10000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1293</v>
      </c>
      <c r="W99" s="98">
        <f ca="1">_xlfn.XLOOKUP(G99&amp;$W$2,BS_CONTROLE[CHAVE],BS_CONTROLE[Quantidade_11],"-")</f>
        <v>1800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1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1248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</v>
      </c>
      <c r="V107" s="98">
        <f ca="1">_xlfn.XLOOKUP(G107&amp;$V$2,BS_CONTROLE[CHAVE],BS_CONTROLE[Quantidade_11],"-")</f>
        <v>10000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1293</v>
      </c>
      <c r="W109" s="98">
        <f ca="1">_xlfn.XLOOKUP(G109&amp;$W$2,BS_CONTROLE[CHAVE],BS_CONTROLE[Quantidade_11],"-")</f>
        <v>1800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</v>
      </c>
      <c r="V113" s="98">
        <f ca="1">_xlfn.XLOOKUP(G113&amp;$V$2,BS_CONTROLE[CHAVE],BS_CONTROLE[Quantidade_11],"-")</f>
        <v>10000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1293</v>
      </c>
      <c r="W117" s="98">
        <f ca="1">_xlfn.XLOOKUP(G117&amp;$W$2,BS_CONTROLE[CHAVE],BS_CONTROLE[Quantidade_11],"-")</f>
        <v>1800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16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1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1248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</v>
      </c>
      <c r="V127" s="98">
        <f ca="1">_xlfn.XLOOKUP(G127&amp;$V$2,BS_CONTROLE[CHAVE],BS_CONTROLE[Quantidade_11],"-")</f>
        <v>10000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>
        <f ca="1">_xlfn.XLOOKUP(G130&amp;$W$2,BS_CONTROLE[CHAVE],BS_CONTROLE[Quantidade_11],"-")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>
        <f ca="1">_xlfn.XLOOKUP(G131&amp;$W$2,BS_CONTROLE[CHAVE],BS_CONTROLE[Quantidade_11],"-")</f>
        <v>1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1293</v>
      </c>
      <c r="W132" s="98">
        <f ca="1">_xlfn.XLOOKUP(G132&amp;$W$2,BS_CONTROLE[CHAVE],BS_CONTROLE[Quantidade_11],"-")</f>
        <v>1800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16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1</v>
      </c>
      <c r="V135" s="98">
        <f ca="1">_xlfn.XLOOKUP(G135&amp;$V$2,BS_CONTROLE[CHAVE],BS_CONTROLE[Quantidade_11],"-")</f>
        <v>2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105</v>
      </c>
      <c r="V136" s="98">
        <f ca="1">_xlfn.XLOOKUP(G136&amp;$V$2,BS_CONTROLE[CHAVE],BS_CONTROLE[Quantidade_11],"-")</f>
        <v>210</v>
      </c>
      <c r="W136" s="98">
        <f ca="1">_xlfn.XLOOKUP(G136&amp;$W$2,BS_CONTROLE[CHAVE],BS_CONTROLE[Quantidade_11],"-")</f>
        <v>210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1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1241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1248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>
        <f ca="1">_xlfn.XLOOKUP(G145&amp;$W$2,BS_CONTROLE[CHAVE],BS_CONTROLE[Quantidade_11],"-")</f>
        <v>0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1293</v>
      </c>
      <c r="W151" s="98">
        <f ca="1">_xlfn.XLOOKUP(G151&amp;$W$2,BS_CONTROLE[CHAVE],BS_CONTROLE[Quantidade_11],"-")</f>
        <v>1800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16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1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105</v>
      </c>
      <c r="V158" s="98">
        <f ca="1">_xlfn.XLOOKUP(G158&amp;$V$2,BS_CONTROLE[CHAVE],BS_CONTROLE[Quantidade_11],"-")</f>
        <v>210</v>
      </c>
      <c r="W158" s="98">
        <f ca="1">_xlfn.XLOOKUP(G158&amp;$W$2,BS_CONTROLE[CHAVE],BS_CONTROLE[Quantidade_11],"-")</f>
        <v>210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</v>
      </c>
      <c r="V164" s="98">
        <f ca="1">_xlfn.XLOOKUP(G164&amp;$V$2,BS_CONTROLE[CHAVE],BS_CONTROLE[Quantidade_11],"-")</f>
        <v>10000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0</v>
      </c>
      <c r="V166" s="98">
        <f ca="1">_xlfn.XLOOKUP(G166&amp;$V$2,BS_CONTROLE[CHAVE],BS_CONTROLE[Quantidade_11],"-")</f>
        <v>1293</v>
      </c>
      <c r="W166" s="98">
        <f ca="1">_xlfn.XLOOKUP(G166&amp;$W$2,BS_CONTROLE[CHAVE],BS_CONTROLE[Quantidade_11],"-")</f>
        <v>1800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16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1</v>
      </c>
      <c r="V168" s="98">
        <f ca="1">_xlfn.XLOOKUP(G168&amp;$V$2,BS_CONTROLE[CHAVE],BS_CONTROLE[Quantidade_11],"-")</f>
        <v>2</v>
      </c>
      <c r="W168" s="98">
        <f ca="1">_xlfn.XLOOKUP(G168&amp;$W$2,BS_CONTROLE[CHAVE],BS_CONTROLE[Quantidade_11],"-")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>
        <f ca="1">_xlfn.XLOOKUP(G170&amp;$V$2,BS_CONTROLE[CHAVE],BS_CONTROLE[Quantidade_11],"-")</f>
        <v>0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>
        <f ca="1">_xlfn.XLOOKUP(G171&amp;$U$2,BS_CONTROLE[CHAVE],BS_CONTROLE[Quantidade_11],"-")</f>
        <v>0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0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105</v>
      </c>
      <c r="V173" s="98">
        <f ca="1">_xlfn.XLOOKUP(G173&amp;$V$2,BS_CONTROLE[CHAVE],BS_CONTROLE[Quantidade_11],"-")</f>
        <v>210</v>
      </c>
      <c r="W173" s="98">
        <f ca="1">_xlfn.XLOOKUP(G173&amp;$W$2,BS_CONTROLE[CHAVE],BS_CONTROLE[Quantidade_11],"-")</f>
        <v>210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>
        <f ca="1">_xlfn.XLOOKUP(G175&amp;$U$2,BS_CONTROLE[CHAVE],BS_CONTROLE[Quantidade_11],"-")</f>
        <v>1</v>
      </c>
      <c r="V175" s="98">
        <f ca="1">_xlfn.XLOOKUP(G175&amp;$V$2,BS_CONTROLE[CHAVE],BS_CONTROLE[Quantidade_11],"-")</f>
        <v>10000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0</v>
      </c>
      <c r="V177" s="98">
        <f ca="1">_xlfn.XLOOKUP(G177&amp;$V$2,BS_CONTROLE[CHAVE],BS_CONTROLE[Quantidade_11],"-")</f>
        <v>1293</v>
      </c>
      <c r="W177" s="98">
        <f ca="1">_xlfn.XLOOKUP(G177&amp;$W$2,BS_CONTROLE[CHAVE],BS_CONTROLE[Quantidade_11],"-")</f>
        <v>1800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1</v>
      </c>
      <c r="V178" s="98">
        <f ca="1">_xlfn.XLOOKUP(G178&amp;$V$2,BS_CONTROLE[CHAVE],BS_CONTROLE[Quantidade_11],"-")</f>
        <v>2</v>
      </c>
      <c r="W178" s="98">
        <f ca="1">_xlfn.XLOOKUP(G178&amp;$W$2,BS_CONTROLE[CHAVE],BS_CONTROLE[Quantidade_11],"-")</f>
        <v>0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16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>
        <f ca="1">_xlfn.XLOOKUP(G180&amp;$W$2,BS_CONTROLE[CHAVE],BS_CONTROLE[Quantidade_11],"-")</f>
        <v>1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>
        <f ca="1">_xlfn.XLOOKUP(G181&amp;$U$2,BS_CONTROLE[CHAVE],BS_CONTROLE[Quantidade_11],"-")</f>
        <v>0</v>
      </c>
      <c r="V181" s="98" t="str">
        <f ca="1">_xlfn.XLOOKUP(G181&amp;$V$2,BS_CONTROLE[CHAVE],BS_CONTROLE[Quantidade_11],"-")</f>
        <v>-</v>
      </c>
      <c r="W181" s="98">
        <f ca="1">_xlfn.XLOOKUP(G181&amp;$W$2,BS_CONTROLE[CHAVE],BS_CONTROLE[Quantidade_11],"-")</f>
        <v>0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>
        <f ca="1">_xlfn.XLOOKUP(G182&amp;$V$2,BS_CONTROLE[CHAVE],BS_CONTROLE[Quantidade_11],"-")</f>
        <v>0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0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1176</v>
      </c>
      <c r="D6" s="84" t="s">
        <v>1177</v>
      </c>
      <c r="E6" s="83" t="s">
        <v>1615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1616</v>
      </c>
      <c r="M6" s="116" t="s">
        <v>29</v>
      </c>
      <c r="N6" s="117" t="s">
        <v>1171</v>
      </c>
      <c r="O6" s="165" t="s">
        <v>1214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1161</v>
      </c>
      <c r="D2" s="83" t="s">
        <v>1163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2026-03-13T20:17:02Z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