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994" documentId="120_S{118792C3-22EF-5104-A093-F22BFE3913F3}" xr6:coauthVersionLast="47" xr6:coauthVersionMax="47" xr10:uidLastSave="{61C96BFC-99B5-44AF-B784-8650874447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/>
  <c r="M597" i="1" a="1"/>
  <c r="M597" i="1"/>
  <c r="N596" i="1" a="1"/>
  <c r="N596" i="1"/>
  <c r="M596" i="1" a="1"/>
  <c r="M596" i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<sst xmlns="http://schemas.openxmlformats.org/spreadsheetml/2006/main" count="10496" uniqueCount="1836">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</sst>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80" activePane="topRight" state="frozen"/>
      <selection pane="topRight" activeCell="B597" sqref="B5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1756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1765</v>
      </c>
      <c r="I588" s="105" t="s">
        <v>1765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1733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DIEGO (TF-42)46076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872</v>
      </c>
      <c r="E596" s="155">
        <v>492</v>
      </c>
      <c r="F596" s="125" t="s">
        <v>671</v>
      </c>
      <c r="G596" s="140" t="str">
        <f>IF(D596="","*",VLOOKUP(F596,BS_ATIVIDADE[],3,FALSE))</f>
        <v>LIMPEZA LASTRO</v>
      </c>
      <c r="H596" s="105" t="s">
        <v>593</v>
      </c>
      <c r="I596" s="105" t="s">
        <v>593</v>
      </c>
      <c r="J596" s="104">
        <v>53</v>
      </c>
      <c r="K596" s="104">
        <v>109.25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6" s="104" t="s">
        <v>1698</v>
      </c>
      <c r="W596" s="149" t="s">
        <v>1196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LIMPEZA LASTRO</v>
      </c>
      <c r="AJ596" s="9" t="str">
        <f>IF(BS_CONTROLE[[#This Row],[Atividade]]=0, "-", BS_CONTROLE[[#This Row],[Atividade]])</f>
        <v>LIMPEZA LASTRO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PAT-ZGM</v>
      </c>
      <c r="AN596" s="104" t="str">
        <f>IF(BS_CONTROLE[[#This Row],[SB]]=0, "-", BS_CONTROLE[[#This Row],[SB]])</f>
        <v>PAT1102</v>
      </c>
      <c r="AO596" s="104">
        <f>IF(BS_CONTROLE[[#This Row],[SUB]]=0, "-", BS_CONTROLE[[#This Row],[SUB]])</f>
        <v>53</v>
      </c>
      <c r="AP596" s="104">
        <f>BS_CONTROLE[[#This Row],[KM - Inicio]]</f>
        <v>109.25</v>
      </c>
      <c r="AQ596" s="104">
        <f>BS_CONTROLE[[#This Row],[KM - Inicio]]</f>
        <v>109.25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1768</v>
      </c>
      <c r="C4" s="156" t="s">
        <v>1769</v>
      </c>
      <c r="D4" s="156" t="s">
        <v>1770</v>
      </c>
      <c r="E4" s="156" t="s">
        <v>1771</v>
      </c>
      <c r="F4" s="156" t="s">
        <v>4</v>
      </c>
      <c r="G4" s="156" t="s">
        <v>1772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1773</v>
      </c>
      <c r="C6" s="157">
        <v>407867</v>
      </c>
      <c r="D6" s="157" t="s">
        <v>1774</v>
      </c>
      <c r="E6" s="157" t="s">
        <v>826</v>
      </c>
      <c r="F6" s="157" t="s">
        <v>1775</v>
      </c>
      <c r="G6" s="158"/>
    </row>
    <row r="7" spans="2:7">
      <c r="B7" s="177" t="s">
        <v>1776</v>
      </c>
      <c r="C7" s="177">
        <v>293644</v>
      </c>
      <c r="D7" s="177" t="s">
        <v>1777</v>
      </c>
      <c r="E7" s="177" t="s">
        <v>826</v>
      </c>
      <c r="F7" s="177" t="s">
        <v>1775</v>
      </c>
      <c r="G7" s="178" t="s">
        <v>1778</v>
      </c>
    </row>
    <row r="8" spans="2:7">
      <c r="B8" s="157" t="s">
        <v>1779</v>
      </c>
      <c r="C8" s="157">
        <v>256790</v>
      </c>
      <c r="D8" s="157" t="s">
        <v>1780</v>
      </c>
      <c r="E8" s="157" t="s">
        <v>827</v>
      </c>
      <c r="F8" s="157" t="s">
        <v>1781</v>
      </c>
      <c r="G8" s="158">
        <v>46357</v>
      </c>
    </row>
    <row r="9" spans="2:7" ht="29.25">
      <c r="B9" s="157" t="s">
        <v>1782</v>
      </c>
      <c r="C9" s="157"/>
      <c r="D9" s="157"/>
      <c r="E9" s="157" t="s">
        <v>827</v>
      </c>
      <c r="F9" s="157" t="s">
        <v>1781</v>
      </c>
      <c r="G9" s="158" t="s">
        <v>1783</v>
      </c>
    </row>
    <row r="10" spans="2:7">
      <c r="B10" s="157" t="s">
        <v>1784</v>
      </c>
      <c r="C10" s="157">
        <v>265193</v>
      </c>
      <c r="D10" s="157" t="s">
        <v>1785</v>
      </c>
      <c r="E10" s="157" t="s">
        <v>828</v>
      </c>
      <c r="F10" s="157" t="s">
        <v>54</v>
      </c>
      <c r="G10" s="157" t="s">
        <v>1786</v>
      </c>
    </row>
    <row r="11" spans="2:7">
      <c r="B11" s="157" t="s">
        <v>1787</v>
      </c>
      <c r="C11" s="157">
        <v>293716</v>
      </c>
      <c r="D11" s="157" t="s">
        <v>1788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1789</v>
      </c>
      <c r="C12" s="157">
        <v>257258</v>
      </c>
      <c r="D12" s="157" t="s">
        <v>1790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1791</v>
      </c>
      <c r="C13" s="157">
        <v>371147</v>
      </c>
      <c r="D13" s="157" t="s">
        <v>1792</v>
      </c>
      <c r="E13" s="157" t="s">
        <v>829</v>
      </c>
      <c r="F13" s="157" t="s">
        <v>71</v>
      </c>
      <c r="G13" s="157" t="s">
        <v>1786</v>
      </c>
    </row>
    <row r="14" spans="2:7">
      <c r="B14" s="157" t="s">
        <v>1793</v>
      </c>
      <c r="C14" s="157">
        <v>259230</v>
      </c>
      <c r="D14" s="157" t="s">
        <v>1794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1795</v>
      </c>
      <c r="C15" s="157">
        <v>370705</v>
      </c>
      <c r="D15" s="157"/>
      <c r="E15" s="157" t="s">
        <v>829</v>
      </c>
      <c r="F15" s="157" t="s">
        <v>71</v>
      </c>
      <c r="G15" s="157" t="s">
        <v>1786</v>
      </c>
    </row>
    <row r="16" spans="2:7" ht="29.25">
      <c r="B16" s="157" t="s">
        <v>1796</v>
      </c>
      <c r="C16" s="157">
        <v>258542</v>
      </c>
      <c r="D16" s="157" t="s">
        <v>1797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1798</v>
      </c>
      <c r="C17" s="157">
        <v>257050</v>
      </c>
      <c r="D17" s="157" t="s">
        <v>1799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1801</v>
      </c>
      <c r="D4" s="159" t="s">
        <v>1802</v>
      </c>
      <c r="E4" s="159" t="s">
        <v>1803</v>
      </c>
      <c r="F4" s="156" t="s">
        <v>1804</v>
      </c>
      <c r="G4" s="159" t="s">
        <v>1805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1806</v>
      </c>
      <c r="G9" s="192" t="s">
        <v>1808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1806</v>
      </c>
      <c r="G10" s="162"/>
    </row>
    <row r="11" spans="2:7" ht="19.5" customHeight="1">
      <c r="B11" s="162" t="s">
        <v>1809</v>
      </c>
      <c r="C11" s="162">
        <v>9038</v>
      </c>
      <c r="D11" s="163">
        <v>46070</v>
      </c>
      <c r="E11" s="162">
        <v>9637</v>
      </c>
      <c r="F11" s="164" t="s">
        <v>1810</v>
      </c>
      <c r="G11" s="162"/>
    </row>
    <row r="12" spans="2:7" ht="19.5" customHeight="1">
      <c r="B12" s="162" t="s">
        <v>752</v>
      </c>
      <c r="C12" s="162" t="s">
        <v>1811</v>
      </c>
      <c r="D12" s="163">
        <v>46066</v>
      </c>
      <c r="E12" s="162">
        <v>9500</v>
      </c>
      <c r="F12" s="164" t="s">
        <v>1812</v>
      </c>
      <c r="G12" s="162"/>
    </row>
    <row r="13" spans="2:7" ht="19.5" customHeight="1">
      <c r="B13" s="162" t="s">
        <v>752</v>
      </c>
      <c r="C13" s="162" t="s">
        <v>1813</v>
      </c>
      <c r="D13" s="163">
        <v>46066</v>
      </c>
      <c r="E13" s="162">
        <v>10500</v>
      </c>
      <c r="F13" s="164" t="s">
        <v>1812</v>
      </c>
      <c r="G13" s="162"/>
    </row>
    <row r="14" spans="2:7" ht="19.5" customHeight="1">
      <c r="B14" s="162" t="s">
        <v>752</v>
      </c>
      <c r="C14" s="162" t="s">
        <v>1814</v>
      </c>
      <c r="D14" s="163">
        <v>46066</v>
      </c>
      <c r="E14" s="162">
        <v>9000</v>
      </c>
      <c r="F14" s="164" t="s">
        <v>1812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1815</v>
      </c>
      <c r="D5" s="245"/>
      <c r="E5" s="245"/>
      <c r="F5" s="245"/>
      <c r="G5" s="245"/>
      <c r="H5" s="245"/>
      <c r="I5" s="245"/>
      <c r="J5" s="246"/>
      <c r="K5" s="247" t="s">
        <v>1816</v>
      </c>
      <c r="L5" s="248"/>
      <c r="M5" s="248"/>
      <c r="N5" s="248"/>
      <c r="O5" s="249" t="s">
        <v>1817</v>
      </c>
      <c r="P5" s="250"/>
    </row>
    <row r="6" spans="1:16" s="73" customFormat="1" ht="15" customHeight="1">
      <c r="A6" s="65" t="s">
        <v>1818</v>
      </c>
      <c r="B6" s="74" t="s">
        <v>1819</v>
      </c>
      <c r="C6" s="75" t="s">
        <v>995</v>
      </c>
      <c r="D6" s="76" t="s">
        <v>996</v>
      </c>
      <c r="E6" s="75" t="s">
        <v>1820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1821</v>
      </c>
      <c r="M6" s="79" t="s">
        <v>611</v>
      </c>
      <c r="N6" s="80" t="s">
        <v>990</v>
      </c>
      <c r="O6" s="154" t="s">
        <v>1033</v>
      </c>
      <c r="P6" s="132" t="s">
        <v>1822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ZPT-ZPG</v>
      </c>
      <c r="E596" s="82" t="str">
        <f>IF(SP_SUL!D596="","*",SP_SUL!D596)</f>
        <v>DIEGO (TF-42)</v>
      </c>
      <c r="F596" s="82" t="str">
        <f>IF(SP_SUL!H596="","*",SP_SUL!H596)</f>
        <v>-</v>
      </c>
      <c r="G596" s="82" t="str">
        <f>IF(SP_SUL!M596="","*",SP_SUL!M596)</f>
        <v>PAT-ZGM</v>
      </c>
      <c r="H596" s="115">
        <f>IF(SP_SUL!K596="","*",SP_SUL!K596)</f>
        <v>109.25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PAT-ZGM</v>
      </c>
      <c r="M596" s="82">
        <f>IF(SP_SUL!AP596="","*",SP_SUL!AP596)</f>
        <v>109.25</v>
      </c>
      <c r="N596" s="82" t="str">
        <f>IF(SP_SUL!AM596="","*",SP_SUL!AM596)</f>
        <v>PAT-ZGM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1823</v>
      </c>
      <c r="V1" s="256"/>
      <c r="W1" s="256"/>
    </row>
    <row r="2" spans="1:23" ht="15" customHeight="1">
      <c r="A2" s="86" t="s">
        <v>1824</v>
      </c>
      <c r="B2" s="86" t="s">
        <v>1819</v>
      </c>
      <c r="C2" s="86" t="s">
        <v>411</v>
      </c>
      <c r="D2" s="87" t="s">
        <v>995</v>
      </c>
      <c r="E2" s="87" t="s">
        <v>4</v>
      </c>
      <c r="F2" s="87" t="s">
        <v>1818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ZPT-ZPG</v>
      </c>
      <c r="F593" s="143">
        <f>IF(SP_SUL!B596="","*",SP_SUL!B596)</f>
        <v>46076</v>
      </c>
      <c r="G593" s="143" t="str">
        <f>IF(SP_SUL!D596="","*",SP_SUL!D596)</f>
        <v>DIEGO (TF-42)</v>
      </c>
      <c r="H593" s="143" t="str">
        <f>IF(SP_SUL!F596="","*",SP_SUL!F596)</f>
        <v>LIMPEZA LASTRO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PAT-ZGM</v>
      </c>
      <c r="L593" s="138" t="str">
        <f>IF(SP_SUL!N596="","*",SP_SUL!N596)</f>
        <v>PAT1102</v>
      </c>
      <c r="M593" s="139">
        <f>IF(SP_SUL!J596="","*",SP_SUL!J596)</f>
        <v>53</v>
      </c>
      <c r="N593" s="142">
        <f>IF(SP_SUL!K596="","*",SP_SUL!K596)</f>
        <v>109.25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M</v>
      </c>
      <c r="S593" s="143" t="str">
        <f>IF(SP_SUL!V596="","*",SP_SUL!V596)</f>
        <v>Diego</v>
      </c>
      <c r="T593" s="143" t="str">
        <f>IF(SP_SUL!W596="","*",SP_SUL!W596)</f>
        <v>Limpeza de lastro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55</v>
      </c>
      <c r="W593" s="136">
        <f ca="1">_xlfn.XLOOKUP(G593&amp;$W$2,BS_CONTROLE[CHAVE],BS_CONTROLE[Quantidade_11],"-")</f>
        <v>20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1826</v>
      </c>
      <c r="C2" s="120" t="s">
        <v>1827</v>
      </c>
      <c r="D2" s="75" t="s">
        <v>982</v>
      </c>
      <c r="E2" s="75" t="s">
        <v>1828</v>
      </c>
      <c r="F2" s="98" t="s">
        <v>1829</v>
      </c>
      <c r="G2" s="75" t="s">
        <v>1830</v>
      </c>
      <c r="H2" s="75" t="s">
        <v>1831</v>
      </c>
      <c r="I2" s="75" t="s">
        <v>1832</v>
      </c>
      <c r="J2" s="75" t="s">
        <v>1833</v>
      </c>
      <c r="K2" s="77" t="s">
        <v>1834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DIEGO (TF-42)</v>
      </c>
      <c r="E592" s="93" t="str">
        <f>IF(SP_SUL!H596="","*",SP_SUL!H596)</f>
        <v>-</v>
      </c>
      <c r="F592" s="99" t="str">
        <f>IF(SP_SUL!M596="","*",SP_SUL!M596)</f>
        <v>PAT-ZGM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