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312" documentId="8_{B6337239-1A00-434D-AAD0-422EA1FEB5AE}" xr6:coauthVersionLast="47" xr6:coauthVersionMax="47" xr10:uidLastSave="{44508585-5B9C-44C7-A4CE-CFDD88853CBC}"/>
  <bookViews>
    <workbookView xWindow="-120" yWindow="-120" windowWidth="20730" windowHeight="11040" firstSheet="4" activeTab="7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FN_MC!$F$795:$F$795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I178" i="16" s="1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U4" i="16" l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87" i="1"/>
  <c r="AJ188" i="1"/>
  <c r="BQ183" i="1"/>
  <c r="AJ185" i="1"/>
  <c r="AJ186" i="1"/>
  <c r="AJ184" i="1"/>
  <c r="AJ182" i="1"/>
  <c r="AJ181" i="1"/>
  <c r="AJ180" i="1"/>
  <c r="AJ167" i="1"/>
  <c r="AJ177" i="1"/>
  <c r="AM783" i="1"/>
  <c r="AN783" i="1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802" i="11"/>
  <c r="N802" i="11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<sst xmlns="http://schemas.openxmlformats.org/spreadsheetml/2006/main" count="6085" uniqueCount="1616">
  <si>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</si>
  <si>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</si>
  <si>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</si>
  <si>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</si>
  <si>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</si>
  <si>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</si>
  <si>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</si>
  <si>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</si>
  <si>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</si>
  <si>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</si>
  <si>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</si>
  <si>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</si>
  <si>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</si>
  <si>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</si>
  <si>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</si>
  <si>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</si>
  <si>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</si>
  <si>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</si>
  <si>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</si>
  <si>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</si>
  <si>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</si>
  <si>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</si>
  <si>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</si>
  <si>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</si>
  <si>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</si>
  <si>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</si>
  <si>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</si>
  <si>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</si>
  <si>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</si>
  <si>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</si>
  <si>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</si>
  <si>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</si>
  <si>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</si>
  <si>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</si>
  <si>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</si>
  <si>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</si>
  <si>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</si>
  <si>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</si>
  <si>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</si>
  <si>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</si>
  <si>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</si>
  <si>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</si>
  <si>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</si>
  <si>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</si>
  <si>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</si>
  <si>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</si>
  <si>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</si>
  <si>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</si>
  <si>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</si>
  <si>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</si>
  <si>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</si>
  <si>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</si>
  <si>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</si>
  <si>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</si>
  <si>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</si>
  <si>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</si>
  <si>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</si>
  <si>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</si>
  <si>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</si>
  <si>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</si>
  <si>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</si>
  <si>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</si>
  <si>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</si>
  <si>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</si>
  <si>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</si>
  <si>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</si>
  <si>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</si>
  <si>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</si>
  <si>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</si>
  <si>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</si>
  <si>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</si>
  <si>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</si>
  <si>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</si>
  <si>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</si>
  <si>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</si>
  <si>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</si>
  <si>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</si>
  <si>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</si>
  <si>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</si>
  <si>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</si>
  <si>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</si>
  <si>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</si>
  <si>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</si>
  <si>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</si>
  <si>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</si>
  <si>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</si>
  <si>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</si>
  <si>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</si>
  <si>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</si>
  <si>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</si>
  <si>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</si>
  <si>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</si>
  <si>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</si>
  <si>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</si>
  <si>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</si>
  <si>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</si>
  <si>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</si>
  <si>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</si>
  <si>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</si>
  <si>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</si>
  <si>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</si>
  <si>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</si>
  <si>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</si>
  <si>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</si>
  <si>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</si>
  <si>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</si>
  <si>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</si>
  <si>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</si>
  <si>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</si>
  <si>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</si>
  <si>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</si>
  <si>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</si>
  <si>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</si>
  <si>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</si>
  <si>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</si>
  <si>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</si>
  <si>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</si>
  <si>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</si>
  <si>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</si>
  <si>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</si>
  <si>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</si>
  <si>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</si>
  <si>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</si>
  <si>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</si>
  <si>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</si>
  <si>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</si>
  <si>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</si>
  <si>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</si>
  <si>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</si>
  <si>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</si>
  <si>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</si>
  <si>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</si>
  <si>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</si>
  <si>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</si>
  <si>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</si>
  <si>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</si>
  <si>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</si>
  <si>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</si>
  <si>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</si>
  <si>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</si>
  <si>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</si>
  <si>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</si>
  <si>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</si>
  <si>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</si>
  <si>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</si>
  <si>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</si>
  <si>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</si>
  <si>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</si>
  <si>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</si>
  <si>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</si>
  <si>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</si>
  <si>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</si>
  <si>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</si>
  <si>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</si>
  <si>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</si>
  <si>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</si>
  <si>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</si>
  <si>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</si>
  <si>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</si>
  <si>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</si>
  <si>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</si>
  <si>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</si>
  <si>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</si>
  <si>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</si>
  <si>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</si>
  <si>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</si>
  <si>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</si>
  <si>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</si>
  <si>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</si>
  <si>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</si>
  <si>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</si>
  <si>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</si>
  <si>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</si>
  <si>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</si>
  <si>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</si>
  <si>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</si>
  <si>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</si>
  <si>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</si>
  <si>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</si>
  <si>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</si>
  <si>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</si>
  <si>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</si>
  <si>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</si>
  <si>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</si>
  <si>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</si>
  <si>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</si>
  <si>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</si>
  <si>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</si>
  <si>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</si>
  <si>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</si>
  <si>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</si>
  <si>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</si>
  <si>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</si>
  <si>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</si>
  <si>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</si>
  <si>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</si>
  <si>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</si>
  <si>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</si>
  <si>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</si>
  <si>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</si>
  <si>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</si>
  <si>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</si>
  <si>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</si>
  <si>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</si>
  <si>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</si>
  <si>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</si>
  <si>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</si>
  <si>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</si>
  <si>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</si>
  <si>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</si>
  <si>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</si>
  <si>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</si>
  <si>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</si>
  <si>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</si>
  <si>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</si>
  <si>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</si>
  <si>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</si>
  <si>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</si>
  <si>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</si>
  <si>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</si>
  <si>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</si>
  <si>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</si>
  <si>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</si>
  <si>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</si>
  <si>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</si>
  <si>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</si>
  <si>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</si>
  <si>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</si>
  <si>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</si>
  <si>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</si>
  <si>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</si>
  <si>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</si>
  <si>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</si>
  <si>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</si>
  <si>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</si>
  <si>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</si>
  <si>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</si>
  <si>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</si>
  <si>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</si>
  <si>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</si>
  <si>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</si>
  <si>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</si>
  <si>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</si>
  <si>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</si>
  <si>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</si>
  <si>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</si>
  <si>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</si>
  <si>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</si>
  <si>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</si>
  <si>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</si>
  <si>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</si>
  <si>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</si>
  <si>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</si>
  <si>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</si>
  <si>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</si>
  <si>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</si>
  <si>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</si>
  <si>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</si>
  <si>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</si>
  <si>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</si>
  <si>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</si>
  <si>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</si>
  <si>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</si>
  <si>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</si>
  <si>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</si>
  <si>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</si>
  <si>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</si>
  <si>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</si>
  <si>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</si>
  <si>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</si>
  <si>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</si>
  <si>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</si>
  <si>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</si>
  <si>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</si>
  <si>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</si>
  <si>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</si>
  <si>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</si>
  <si>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</si>
  <si>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</si>
  <si>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</si>
  <si>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</si>
  <si>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</si>
  <si>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</si>
  <si>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</si>
  <si>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</si>
  <si>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</si>
  <si>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</si>
  <si>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</si>
  <si>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</si>
  <si>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</si>
  <si>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</si>
  <si>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</si>
  <si>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</si>
  <si>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</si>
  <si>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</si>
  <si>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</si>
  <si>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</si>
  <si>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</si>
  <si>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</si>
  <si>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</si>
  <si>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</si>
  <si>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</si>
  <si>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</si>
  <si>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</si>
  <si>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</si>
  <si>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</si>
  <si>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</si>
  <si>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</si>
  <si>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</si>
  <si>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</si>
  <si>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</si>
  <si>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</si>
  <si>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</si>
  <si>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</si>
  <si>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</si>
  <si>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</si>
  <si>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</si>
  <si>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</si>
  <si>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</si>
  <si>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</si>
  <si>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</si>
  <si>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</si>
  <si>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</si>
  <si>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</si>
  <si>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</si>
  <si>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</si>
  <si>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</si>
  <si>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</si>
  <si>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</si>
  <si>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</si>
  <si>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</si>
  <si>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</si>
  <si>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</si>
  <si>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</si>
  <si>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</si>
  <si>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</si>
  <si>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</si>
  <si>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</si>
  <si>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</si>
  <si>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</si>
  <si>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</si>
  <si>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</si>
  <si>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</si>
  <si>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</si>
  <si>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</si>
  <si>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</si>
  <si>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</si>
  <si>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</si>
  <si>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</si>
  <si>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</si>
  <si>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</si>
  <si>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</si>
  <si>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</si>
  <si>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</si>
  <si>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</si>
  <si>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</si>
  <si>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</si>
  <si>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</si>
  <si>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</si>
  <si>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</si>
  <si>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</si>
  <si>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</si>
  <si>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</si>
  <si>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</si>
  <si>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</si>
  <si>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</si>
  <si>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</si>
  <si>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</si>
  <si>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</si>
  <si>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</si>
  <si>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</si>
  <si>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</si>
  <si>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</si>
  <si>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</si>
  <si>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</si>
  <si>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</si>
  <si>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</si>
  <si>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</si>
  <si>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</si>
  <si>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</si>
  <si>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</si>
  <si>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</si>
  <si>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</si>
  <si>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</si>
  <si>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</si>
  <si>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</si>
  <si>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</si>
  <si>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</si>
  <si>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</si>
  <si>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</si>
  <si>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</si>
  <si>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</si>
  <si>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</si>
  <si>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</si>
  <si>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</si>
  <si>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</si>
  <si>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</si>
  <si>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</si>
  <si>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</si>
  <si>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</si>
  <si>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</si>
  <si>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</si>
  <si>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</si>
  <si>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</si>
  <si>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</si>
  <si>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</si>
  <si>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</si>
  <si>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</si>
  <si>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</si>
  <si>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</si>
  <si>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</si>
  <si>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</si>
  <si>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</si>
  <si>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</si>
  <si>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</si>
  <si>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</si>
  <si>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</si>
  <si>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</si>
  <si>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</si>
  <si>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</si>
  <si>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</si>
  <si>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</si>
  <si>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</si>
  <si>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</si>
  <si>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</si>
  <si>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</si>
  <si>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</si>
  <si>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</si>
  <si>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</si>
  <si>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</si>
  <si>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</si>
  <si>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</si>
  <si>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</si>
  <si>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</si>
  <si>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</si>
  <si>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</si>
  <si>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</si>
  <si>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</si>
  <si>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</si>
  <si>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</si>
  <si>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</si>
  <si>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</si>
  <si>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</si>
  <si>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</si>
  <si>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</si>
  <si>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</si>
  <si>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</si>
  <si>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</si>
  <si>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</si>
  <si>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</si>
  <si>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</si>
  <si>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</si>
  <si>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</si>
  <si>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</si>
  <si>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</si>
  <si>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</si>
  <si>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</si>
  <si>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</si>
  <si>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</si>
  <si>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</si>
  <si>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</si>
  <si>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</si>
  <si>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</si>
  <si>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</si>
  <si>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</si>
  <si>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</si>
  <si>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</si>
  <si>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</si>
  <si>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</si>
  <si>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</si>
  <si>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</si>
  <si>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</si>
  <si>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</si>
  <si>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</si>
  <si>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</si>
  <si>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</si>
  <si>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</si>
  <si>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</si>
  <si>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</si>
  <si>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</si>
  <si>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</si>
  <si>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</si>
  <si>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</si>
  <si>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</si>
  <si>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</si>
  <si>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</si>
  <si>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</si>
  <si>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</si>
  <si>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</si>
  <si>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</si>
  <si>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</si>
  <si>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</si>
  <si>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</si>
  <si>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</si>
  <si>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</si>
  <si>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</si>
  <si>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</si>
  <si>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</si>
  <si>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</si>
  <si>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</si>
  <si>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</si>
  <si>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</si>
  <si>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</si>
  <si>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</si>
  <si>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</si>
  <si>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</si>
  <si>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</si>
  <si>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</si>
  <si>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</si>
  <si>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</si>
  <si>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</si>
  <si>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</si>
  <si>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</si>
  <si>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</si>
  <si>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</si>
  <si>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</si>
  <si>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</si>
  <si>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</si>
  <si>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</si>
  <si>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</si>
  <si>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</si>
  <si>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</si>
  <si>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</si>
  <si>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</si>
  <si>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</si>
  <si>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</si>
  <si>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</si>
  <si>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</si>
  <si>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</si>
  <si>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</si>
  <si>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</si>
  <si>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</si>
  <si>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</si>
  <si>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</si>
  <si>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</si>
  <si>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</si>
  <si>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</si>
  <si>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</si>
  <si>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</si>
  <si>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</si>
  <si>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</si>
  <si>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</si>
  <si>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</si>
  <si>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</si>
  <si>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</si>
  <si>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</si>
  <si>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</si>
  <si>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</si>
  <si>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</si>
  <si>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</si>
  <si>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</si>
  <si>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</si>
  <si>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</si>
  <si>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</si>
  <si>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</si>
  <si>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</si>
  <si>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</si>
  <si>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</si>
  <si>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</si>
  <si>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</si>
  <si>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</si>
  <si>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</si>
  <si>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</si>
  <si>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</si>
  <si>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</si>
  <si>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</si>
  <si>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</si>
  <si>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</si>
  <si>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</si>
  <si>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</si>
  <si>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</si>
  <si>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</si>
  <si>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</si>
  <si>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</si>
  <si>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</si>
  <si>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</si>
  <si>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</si>
  <si>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</si>
  <si>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</si>
  <si>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</si>
  <si>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</si>
  <si>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</si>
  <si>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</si>
  <si>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</si>
  <si>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</si>
  <si>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</si>
  <si>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</si>
  <si>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</si>
  <si>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</si>
  <si>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</si>
  <si>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</si>
  <si>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</si>
  <si>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</si>
  <si>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</si>
  <si>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</si>
  <si>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</si>
  <si>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</si>
  <si>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</si>
  <si>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</si>
  <si>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</si>
  <si>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</si>
  <si>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</si>
  <si>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</si>
  <si>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</si>
  <si>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</si>
  <si>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</si>
  <si>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</si>
  <si>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</si>
  <si>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</si>
  <si>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</si>
  <si>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</si>
  <si>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</si>
  <si>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</si>
  <si>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</si>
  <si>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</si>
  <si>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</si>
  <si>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</si>
  <si>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</si>
  <si>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</si>
  <si>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</si>
  <si>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</si>
  <si>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</si>
  <si>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</si>
  <si>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</si>
  <si>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</si>
  <si>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</si>
  <si>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</si>
  <si>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</si>
  <si>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</si>
  <si>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</si>
  <si>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</si>
  <si>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</si>
  <si>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</si>
  <si>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</si>
  <si>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</si>
  <si>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</si>
  <si>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</si>
  <si>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</si>
  <si>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</si>
  <si>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</si>
  <si>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</si>
  <si>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</si>
  <si>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</si>
  <si>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</si>
  <si>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</si>
  <si>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</si>
  <si>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</si>
  <si>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</si>
  <si>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</si>
  <si>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</si>
  <si>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</si>
  <si>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</si>
  <si>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</si>
  <si>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</si>
  <si>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</si>
  <si>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</si>
  <si>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</si>
  <si>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</si>
  <si>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</si>
  <si>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</si>
  <si>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</si>
  <si>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</si>
  <si>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</si>
  <si>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</si>
  <si>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</si>
  <si>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</si>
  <si>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</si>
  <si>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</si>
  <si>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</si>
  <si>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</si>
  <si>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</si>
  <si>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</si>
  <si>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</si>
  <si>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</si>
  <si>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</si>
  <si>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</si>
  <si>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</si>
  <si>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</si>
  <si>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</si>
  <si>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</si>
  <si>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</si>
  <si>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</si>
  <si>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</si>
  <si>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</si>
  <si>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</si>
  <si>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</si>
  <si>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</si>
  <si>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</si>
  <si>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</si>
  <si>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</si>
  <si>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</si>
  <si>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</si>
  <si>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</si>
  <si>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</si>
  <si>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</si>
  <si>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</si>
  <si>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</si>
  <si>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</si>
  <si>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</si>
  <si>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</si>
  <si>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</si>
  <si>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</si>
  <si>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</si>
  <si>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</si>
  <si>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</si>
  <si>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</si>
  <si>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</si>
  <si>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</si>
  <si>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</si>
  <si>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</si>
  <si>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</si>
  <si>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</si>
  <si>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</si>
  <si>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</si>
  <si>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</si>
  <si>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</si>
  <si>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</si>
  <si>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</si>
  <si>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</si>
  <si>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</si>
  <si>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</si>
  <si>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</si>
  <si>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</si>
  <si>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</si>
  <si>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</si>
  <si>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</si>
  <si>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</si>
  <si>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</si>
  <si>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</si>
  <si>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</si>
  <si>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</si>
  <si>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</si>
  <si>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</si>
  <si>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</si>
  <si>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</si>
  <si>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</si>
  <si>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</si>
  <si>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</si>
  <si>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</si>
  <si>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</si>
  <si>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</si>
  <si>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</si>
  <si>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</si>
  <si>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</si>
  <si>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</si>
  <si>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</si>
  <si>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</si>
  <si>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</si>
  <si>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</si>
  <si>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</si>
  <si>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</si>
  <si>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</si>
  <si>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</si>
  <si>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</si>
  <si>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</si>
  <si>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</si>
  <si>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</si>
  <si>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</si>
  <si>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</si>
  <si>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</si>
  <si>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</si>
  <si>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</si>
  <si>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</si>
  <si>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</si>
  <si>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</si>
  <si>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</si>
  <si>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</si>
  <si>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</si>
  <si>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</si>
  <si>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</si>
  <si>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</si>
  <si>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</si>
  <si>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</si>
  <si>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</si>
  <si>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</si>
  <si>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</si>
  <si>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</si>
  <si>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</si>
  <si>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</si>
  <si>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</si>
  <si>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</si>
  <si>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</si>
  <si>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</si>
  <si>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</si>
  <si>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</si>
  <si>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</si>
  <si>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</si>
  <si>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</si>
  <si>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</si>
  <si>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</si>
  <si>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</si>
  <si>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</si>
  <si>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</si>
  <si>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</si>
  <si>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</si>
  <si>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</si>
  <si>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</si>
  <si>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</si>
  <si>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</si>
  <si>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</si>
  <si>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</si>
  <si>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</si>
  <si>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</si>
  <si>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</si>
  <si>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</si>
  <si>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</si>
  <si>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</si>
  <si>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</si>
  <si>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</si>
  <si>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</si>
  <si>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</si>
  <si>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</si>
  <si>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</si>
  <si>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</si>
  <si>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</si>
  <si>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</si>
  <si>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</si>
  <si>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</si>
  <si>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</si>
  <si>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</si>
  <si>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</si>
  <si>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</si>
  <si>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</si>
  <si>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</si>
  <si>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</si>
  <si>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</si>
  <si>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</si>
  <si>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</si>
  <si>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</si>
  <si>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</si>
  <si>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</si>
  <si>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</si>
  <si>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</si>
  <si>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</si>
  <si>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</si>
  <si>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</si>
  <si>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</si>
  <si>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</si>
  <si>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</si>
  <si>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</si>
  <si>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</si>
  <si>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</si>
  <si>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</si>
  <si>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</si>
  <si>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</si>
  <si>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</si>
  <si>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</si>
  <si>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</si>
  <si>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</si>
  <si>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</si>
  <si>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</si>
  <si>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</si>
  <si>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</si>
  <si>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</si>
  <si>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</si>
  <si>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</si>
  <si>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</si>
  <si>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</si>
  <si>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</si>
  <si>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</si>
  <si>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</si>
  <si>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</si>
  <si>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</si>
  <si>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</si>
  <si>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</si>
  <si>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</si>
  <si>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</si>
  <si>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</si>
  <si>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</si>
  <si>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</si>
  <si>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</si>
  <si>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</si>
  <si>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</si>
  <si>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</si>
  <si>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</si>
  <si>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</si>
  <si>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</si>
  <si>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</si>
  <si>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</si>
  <si>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</si>
  <si>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</si>
  <si>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</si>
  <si>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</si>
  <si>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</si>
  <si>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</si>
  <si>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</si>
  <si>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</si>
  <si>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</si>
  <si>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</si>
  <si>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</si>
  <si>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</si>
  <si>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</si>
  <si>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</si>
  <si>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</si>
  <si>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</si>
  <si>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</si>
  <si>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</si>
  <si>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</si>
  <si>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</si>
  <si>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</si>
  <si>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</si>
  <si>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</si>
  <si>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</si>
  <si>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</si>
  <si>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</si>
  <si>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</si>
  <si>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</si>
  <si>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</si>
  <si>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</si>
  <si>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</si>
  <si>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</si>
  <si>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</si>
  <si>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</si>
  <si>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</si>
  <si>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</si>
  <si>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</si>
  <si>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</si>
  <si>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</si>
  <si>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</si>
  <si>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</si>
  <si>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</si>
  <si>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</si>
  <si>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</si>
  <si>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</si>
  <si>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</si>
  <si>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</si>
  <si>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</si>
  <si>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</si>
  <si>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</si>
  <si>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</si>
  <si>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</si>
  <si>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</si>
  <si>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</si>
  <si>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</si>
  <si>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</si>
  <si>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</si>
  <si>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</si>
  <si>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</si>
  <si>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</si>
  <si>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</si>
  <si>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</si>
  <si>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</si>
  <si>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</si>
  <si>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</si>
  <si>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</si>
  <si>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</si>
  <si>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</si>
  <si>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</si>
  <si>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</si>
  <si>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</si>
  <si>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</si>
  <si>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</si>
  <si>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</si>
  <si>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</si>
  <si>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</si>
  <si>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</si>
  <si>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</si>
  <si>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</si>
  <si>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</si>
  <si>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</si>
  <si>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</si>
  <si>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</si>
  <si>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</si>
  <si>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</si>
  <si>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</si>
  <si>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</si>
  <si>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</si>
  <si>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</si>
  <si>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</si>
  <si>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</si>
  <si>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</si>
  <si>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</si>
  <si>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</si>
  <si>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</si>
  <si>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</si>
  <si>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</si>
  <si>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</si>
  <si>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</si>
  <si>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</si>
  <si>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</si>
  <si>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</si>
  <si>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</si>
  <si>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</si>
  <si>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</si>
  <si>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</si>
  <si>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</si>
  <si>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</si>
  <si>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</si>
  <si>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</si>
  <si>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</si>
  <si>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</si>
  <si>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</si>
  <si>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</si>
  <si>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</si>
  <si>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</si>
  <si>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</si>
  <si>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</si>
  <si>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</si>
  <si>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</si>
  <si>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</si>
  <si>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</si>
  <si>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</si>
  <si>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</si>
  <si>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</si>
  <si>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</si>
  <si>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</si>
  <si>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</si>
  <si>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</si>
  <si>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</si>
  <si>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</si>
  <si>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</si>
  <si>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</si>
  <si>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</si>
  <si>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</si>
  <si>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</si>
  <si>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</si>
  <si>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</si>
  <si>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</si>
  <si>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</si>
  <si>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</si>
  <si>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</si>
  <si>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</si>
  <si>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</si>
  <si>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</si>
  <si>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</si>
  <si>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</si>
  <si>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</si>
  <si>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</si>
  <si>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</si>
  <si>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</si>
  <si>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</si>
  <si>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</si>
  <si>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</si>
  <si>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</si>
  <si>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</si>
  <si>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</si>
  <si>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</si>
  <si>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</si>
  <si>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</si>
  <si>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</si>
  <si>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</si>
  <si>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</si>
  <si>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</si>
  <si>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</si>
  <si>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</si>
  <si>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</si>
  <si>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</si>
  <si>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</si>
  <si>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</si>
  <si>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</si>
  <si>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</si>
  <si>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</si>
  <si>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</si>
  <si>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</si>
  <si>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</si>
  <si>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</si>
  <si>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</si>
  <si>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</si>
  <si>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</si>
  <si>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</si>
  <si>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</si>
  <si>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</si>
  <si>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</si>
  <si>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</si>
  <si>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</si>
  <si>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</si>
  <si>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</si>
  <si>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</si>
  <si>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</si>
  <si>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</si>
  <si>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</si>
  <si>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</si>
  <si>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</si>
  <si>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</si>
  <si>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</si>
  <si>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</si>
  <si>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</si>
  <si>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</si>
  <si>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</si>
  <si>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</si>
  <si>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</si>
  <si>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</si>
  <si>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</si>
  <si>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</si>
  <si>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</si>
  <si>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</si>
  <si>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</si>
  <si>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</si>
  <si>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</si>
  <si>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</si>
  <si>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</si>
  <si>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</si>
  <si>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</si>
  <si>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</si>
  <si>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</si>
  <si>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</si>
  <si>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</si>
  <si>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</si>
  <si>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</si>
  <si>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</si>
  <si>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</si>
  <si>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</si>
  <si>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</si>
  <si>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</si>
  <si>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</si>
  <si>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</si>
  <si>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</si>
  <si>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</si>
  <si>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</si>
  <si>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</si>
  <si>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</si>
  <si>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</si>
  <si>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</si>
  <si>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</si>
  <si>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</si>
  <si>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</si>
  <si>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</si>
  <si>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</si>
  <si>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</si>
  <si>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</si>
  <si>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</si>
  <si>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</si>
  <si>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</si>
  <si>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</si>
  <si>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</si>
  <si>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</si>
  <si>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</si>
  <si>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</si>
  <si>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</si>
  <si>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</si>
  <si>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</si>
  <si>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</si>
  <si>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</si>
  <si>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</si>
  <si>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</si>
  <si>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</si>
  <si>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</si>
  <si>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</si>
  <si>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</si>
  <si>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</si>
  <si>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</si>
  <si>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</si>
  <si>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</si>
  <si>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</si>
  <si>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</si>
  <si>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</si>
  <si>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</si>
  <si>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</si>
  <si>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</si>
  <si>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</si>
  <si>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</si>
  <si>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</si>
  <si>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</si>
  <si>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</si>
  <si>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</si>
  <si>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</si>
  <si>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</si>
  <si>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</si>
  <si>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</si>
  <si>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</si>
  <si>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</si>
  <si>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</si>
  <si>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</si>
  <si>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</si>
  <si>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</si>
  <si>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</si>
  <si>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</si>
  <si>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</si>
  <si>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</si>
  <si>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</si>
  <si>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</si>
  <si>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</si>
  <si>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</si>
  <si>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</si>
  <si>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</si>
  <si>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</si>
  <si>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</si>
  <si>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</si>
  <si>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</si>
  <si>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</si>
  <si>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</si>
  <si>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</si>
  <si>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</si>
  <si>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</si>
  <si>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</si>
  <si>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</si>
  <si>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</si>
  <si>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</si>
  <si>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</si>
  <si>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</si>
  <si>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</si>
  <si>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</si>
  <si>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</si>
  <si>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</si>
  <si>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</si>
  <si>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</si>
  <si>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</si>
  <si>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</si>
  <si>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</si>
  <si>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</si>
  <si>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</si>
  <si>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</si>
  <si>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</si>
  <si>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</si>
  <si>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</si>
  <si>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</si>
  <si>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</si>
  <si>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</si>
  <si>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</si>
  <si>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</si>
  <si>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</si>
  <si>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</si>
  <si>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</si>
  <si>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</si>
  <si>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</si>
  <si>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</si>
  <si>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</si>
  <si>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</si>
  <si>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</si>
  <si>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</si>
  <si>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</si>
  <si>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</si>
  <si>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</si>
  <si>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</si>
  <si>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</si>
  <si>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</si>
  <si>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</si>
  <si>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</si>
  <si>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</si>
  <si>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</si>
  <si>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</si>
  <si>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</si>
  <si>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</si>
  <si>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</si>
  <si>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</si>
  <si>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</si>
  <si>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</si>
  <si>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</si>
  <si>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</si>
  <si>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</si>
  <si>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</si>
  <si>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</si>
  <si>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</si>
  <si>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</si>
  <si>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</si>
  <si>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</si>
  <si>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</si>
  <si>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</si>
  <si>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</si>
  <si>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</si>
  <si>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</si>
  <si>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</si>
  <si>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</si>
  <si>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</si>
  <si>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</si>
  <si>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</si>
  <si>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</si>
  <si>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</si>
  <si>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</si>
  <si>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</si>
  <si>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</si>
  <si>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</si>
  <si>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</si>
  <si>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</si>
  <si>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</si>
  <si>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</si>
  <si>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</si>
  <si>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</si>
  <si>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</si>
  <si>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</si>
  <si>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</si>
  <si>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</si>
  <si>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</si>
  <si>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</si>
  <si>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</si>
  <si>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</si>
  <si>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</si>
  <si>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</si>
  <si>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</si>
  <si>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</si>
  <si>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</si>
  <si>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</si>
  <si>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</si>
  <si>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</si>
  <si>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</si>
  <si>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</si>
  <si>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</si>
  <si>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</si>
  <si>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</si>
  <si>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</si>
  <si>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</si>
  <si>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</si>
  <si>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</si>
  <si>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</si>
  <si>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</si>
  <si>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</si>
  <si>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</si>
  <si>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</si>
  <si>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</si>
  <si>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</si>
  <si>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</si>
  <si>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</si>
  <si>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</si>
  <si>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</si>
  <si>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</si>
  <si>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</si>
  <si>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</si>
  <si>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</si>
  <si>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</si>
  <si>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</si>
  <si>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</si>
  <si>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</si>
  <si>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</si>
  <si>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</si>
  <si>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</si>
  <si>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</si>
  <si>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</si>
  <si>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</si>
  <si>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</si>
  <si>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</si>
  <si>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</si>
  <si>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</si>
  <si>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</si>
  <si>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</si>
  <si>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</si>
  <si>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</si>
  <si>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</si>
  <si>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</si>
  <si>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</si>
  <si>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</si>
  <si>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</si>
  <si>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</si>
  <si>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</si>
  <si>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</si>
  <si>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</si>
  <si>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</si>
  <si>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</si>
  <si>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</si>
  <si>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</si>
  <si>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</si>
  <si>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</si>
  <si>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</si>
  <si>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</si>
  <si>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</si>
  <si>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</si>
  <si>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</si>
  <si>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</si>
  <si>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</si>
  <si>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</si>
  <si>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</si>
  <si>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</si>
  <si>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</si>
  <si>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</si>
  <si>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</si>
  <si>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</si>
  <si>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</si>
  <si>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</si>
  <si>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</si>
  <si>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</si>
  <si>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</si>
  <si>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</si>
  <si>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</si>
  <si>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</si>
  <si>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</si>
  <si>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</si>
  <si>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</si>
  <si>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</si>
  <si>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</si>
  <si>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</si>
  <si>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</si>
  <si>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</si>
  <si>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</si>
  <si>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</si>
  <si>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</si>
  <si>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</si>
  <si>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</si>
  <si>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</si>
  <si>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</si>
  <si>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</si>
  <si>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</si>
  <si>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</si>
  <si>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</si>
  <si>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</si>
  <si>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</si>
  <si>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</si>
  <si>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</si>
  <si>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</si>
  <si>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</si>
  <si>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</si>
  <si>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</si>
  <si>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</si>
  <si>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</si>
  <si>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</si>
  <si>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</si>
  <si>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</si>
  <si>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</si>
  <si>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</si>
  <si>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</si>
  <si>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</si>
  <si>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</si>
  <si>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</si>
  <si>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</si>
  <si>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</si>
  <si>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</si>
  <si>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</si>
  <si>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</si>
  <si>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</si>
  <si>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</si>
  <si>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</si>
  <si>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</si>
  <si>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</si>
  <si>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</si>
  <si>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</si>
  <si>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</si>
  <si>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</si>
  <si>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</si>
  <si>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</si>
  <si>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</si>
  <si>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</si>
  <si>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</si>
  <si>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</si>
  <si>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</si>
  <si>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</si>
  <si>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</si>
  <si>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</si>
  <si>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</si>
  <si>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</si>
  <si>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</si>
  <si>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</si>
  <si>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</si>
  <si>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</si>
  <si>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</si>
  <si>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</si>
  <si>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</si>
  <si>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</si>
  <si>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</si>
  <si>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</si>
  <si>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</si>
  <si>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</si>
  <si>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</si>
  <si>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</si>
  <si>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</si>
  <si>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</si>
  <si>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</si>
  <si>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</si>
  <si>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</si>
  <si>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</si>
  <si>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</si>
  <si>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</si>
  <si>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</si>
  <si>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</si>
  <si>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</si>
  <si>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</si>
  <si>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</si>
  <si>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</si>
  <si>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</si>
  <si>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</si>
  <si>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</si>
  <si>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</si>
  <si>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</si>
  <si>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</si>
  <si>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</si>
  <si>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</si>
  <si>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</si>
  <si>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</si>
  <si>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</si>
  <si>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</si>
  <si>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</si>
  <si>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</si>
  <si>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</si>
  <si>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</si>
  <si>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</si>
  <si>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</si>
  <si>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</si>
  <si>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</si>
  <si>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</si>
  <si>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</si>
  <si>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</si>
  <si>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</si>
  <si>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</si>
  <si>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</si>
  <si>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</si>
  <si>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</si>
  <si>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</si>
  <si>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</si>
  <si>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</si>
  <si>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</si>
  <si>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</si>
  <si>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</si>
  <si>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</si>
  <si>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</si>
  <si>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</si>
  <si>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</si>
  <si>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</si>
  <si>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</si>
  <si>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</si>
  <si>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</si>
  <si>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</si>
  <si>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</si>
  <si>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</si>
  <si>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</si>
  <si>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</si>
  <si>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</si>
  <si>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</si>
  <si>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</si>
  <si>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</si>
  <si>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</si>
  <si>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</si>
  <si>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</si>
  <si>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</si>
  <si>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</si>
  <si>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</si>
  <si>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</si>
  <si>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</si>
  <si>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</si>
  <si>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</si>
  <si>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</si>
  <si>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</si>
  <si>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</si>
  <si>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</si>
  <si>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</si>
  <si>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</si>
  <si>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</si>
  <si>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</si>
  <si>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</si>
  <si>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</si>
  <si>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</si>
  <si>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</si>
  <si>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</si>
  <si>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</si>
  <si>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</si>
  <si>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</si>
  <si>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</si>
  <si>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</si>
  <si>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</si>
  <si>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</si>
  <si>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</si>
  <si>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</si>
  <si>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</si>
  <si>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</si>
  <si>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</si>
  <si>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</si>
  <si>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</si>
  <si>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</si>
  <si>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</si>
  <si>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</si>
  <si>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</si>
  <si>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</si>
  <si>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</si>
  <si>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</si>
  <si>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deslocamento para o local da descarga</t>
  </si>
  <si>
    <t>Equipe pronta 07:28 - Em intervalo das 10:12h as 11:42h</t>
  </si>
  <si>
    <t>MC1 as 08:35h - 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</si>
  <si>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</si>
  <si>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</si>
  <si>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</si>
  <si>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</si>
  <si>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</si>
  <si>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MC1 as 08:17h - Em ronda as 09:18h</t>
  </si>
  <si>
    <t>Sem previsão de MC1 - chuva no local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</si>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</sst>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zoomScaleNormal="100" workbookViewId="0">
      <pane xSplit="6" topLeftCell="G173" activePane="topRight" state="frozen"/>
      <selection pane="topRight" activeCell="J187" sqref="J18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 t="s">
        <v>11</v>
      </c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 t="s">
        <v>11</v>
      </c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 t="s">
        <v>1282</v>
      </c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 t="s">
        <v>11</v>
      </c>
      <c r="AB126" s="59"/>
      <c r="AC126" s="59"/>
      <c r="AD126" s="135" t="s">
        <v>11</v>
      </c>
      <c r="AE126" s="71" t="s">
        <v>11</v>
      </c>
      <c r="AF126" s="71" t="s">
        <v>11</v>
      </c>
      <c r="AG126" s="71" t="s">
        <v>11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 t="s">
        <v>11</v>
      </c>
      <c r="AB146" s="59"/>
      <c r="AC146" s="59"/>
      <c r="AD146" s="135" t="s">
        <v>11</v>
      </c>
      <c r="AE146" s="71" t="s">
        <v>11</v>
      </c>
      <c r="AF146" s="71" t="s">
        <v>11</v>
      </c>
      <c r="AG146" s="71" t="s">
        <v>11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 t="s">
        <v>11</v>
      </c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 t="s">
        <v>11</v>
      </c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 t="s">
        <v>11</v>
      </c>
      <c r="AB163" s="59"/>
      <c r="AC163" s="59"/>
      <c r="AD163" s="135" t="s">
        <v>11</v>
      </c>
      <c r="AE163" s="71" t="s">
        <v>11</v>
      </c>
      <c r="AF163" s="71" t="s">
        <v>11</v>
      </c>
      <c r="AG163" s="71" t="s">
        <v>11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1549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 t="s">
        <v>1392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1</v>
      </c>
      <c r="BI170" s="14"/>
      <c r="BJ170" s="14" t="s">
        <v>1550</v>
      </c>
      <c r="BK170" s="14" t="s">
        <v>1550</v>
      </c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1551</v>
      </c>
      <c r="BK171" s="14" t="s">
        <v>1551</v>
      </c>
      <c r="BL171" s="13"/>
      <c r="BM171" s="12"/>
      <c r="BN171" s="12"/>
      <c r="BO171" s="130"/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/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1552</v>
      </c>
      <c r="BK172" s="14" t="s">
        <v>1552</v>
      </c>
      <c r="BL172" s="13"/>
      <c r="BM172" s="12" t="s">
        <v>398</v>
      </c>
      <c r="BN172" s="12" t="s">
        <v>428</v>
      </c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1553</v>
      </c>
      <c r="BK173" s="14" t="s">
        <v>1553</v>
      </c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1554</v>
      </c>
      <c r="W174" s="135" t="s">
        <v>1555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1556</v>
      </c>
      <c r="BK174" s="14" t="s">
        <v>1556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1516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 t="s">
        <v>11</v>
      </c>
      <c r="AB175" s="59"/>
      <c r="AC175" s="59"/>
      <c r="AD175" s="135" t="s">
        <v>11</v>
      </c>
      <c r="AE175" s="71" t="s">
        <v>11</v>
      </c>
      <c r="AF175" s="71" t="s">
        <v>11</v>
      </c>
      <c r="AG175" s="71" t="s">
        <v>11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 t="s">
        <v>1557</v>
      </c>
      <c r="BK175" s="14" t="s">
        <v>1557</v>
      </c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1</v>
      </c>
      <c r="BI176" s="14"/>
      <c r="BJ176" s="14" t="s">
        <v>1558</v>
      </c>
      <c r="BK176" s="14" t="s">
        <v>1558</v>
      </c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0.99999999999999911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 t="s">
        <v>1559</v>
      </c>
      <c r="BK177" s="14" t="s">
        <v>1559</v>
      </c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1533</v>
      </c>
      <c r="W180" s="135" t="s">
        <v>1436</v>
      </c>
      <c r="X180" s="152" t="s">
        <v>374</v>
      </c>
      <c r="Y180" s="129"/>
      <c r="Z180" s="129"/>
      <c r="AA180" s="71">
        <v>1</v>
      </c>
      <c r="AB180" s="59" t="s">
        <v>371</v>
      </c>
      <c r="AC180" s="59" t="s">
        <v>366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1392</v>
      </c>
      <c r="BK180" s="14" t="s">
        <v>1392</v>
      </c>
      <c r="BL180" s="13"/>
      <c r="BM180" s="12" t="s">
        <v>395</v>
      </c>
      <c r="BN180" s="12" t="s">
        <v>426</v>
      </c>
      <c r="BO180" s="130" t="s">
        <v>484</v>
      </c>
      <c r="BP180" s="14" t="s">
        <v>1392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303</v>
      </c>
      <c r="E181" s="185">
        <v>195</v>
      </c>
      <c r="F181" s="134" t="s">
        <v>193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11</v>
      </c>
      <c r="J181" s="151">
        <v>74</v>
      </c>
      <c r="K181" s="151">
        <v>492.94299999999998</v>
      </c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1254</v>
      </c>
      <c r="W181" s="135" t="s">
        <v>1560</v>
      </c>
      <c r="X181" s="152" t="s">
        <v>379</v>
      </c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249</v>
      </c>
      <c r="E182" s="185">
        <v>196</v>
      </c>
      <c r="F182" s="134" t="s">
        <v>186</v>
      </c>
      <c r="G182" s="8" t="str">
        <f>IF(D182="","*",VLOOKUP(F182,BS_ATIVIDADE[#All],3,FALSE))</f>
        <v>PEDRA</v>
      </c>
      <c r="H182" s="135" t="s">
        <v>708</v>
      </c>
      <c r="I182" s="135" t="s">
        <v>708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1249</v>
      </c>
      <c r="W182" s="135" t="s">
        <v>1561</v>
      </c>
      <c r="X182" s="152" t="s">
        <v>379</v>
      </c>
      <c r="Y182" s="129"/>
      <c r="Z182" s="129"/>
      <c r="AA182" s="71" t="s">
        <v>1378</v>
      </c>
      <c r="AB182" s="59" t="s">
        <v>371</v>
      </c>
      <c r="AC182" s="59" t="s">
        <v>366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361</v>
      </c>
      <c r="E183" s="185"/>
      <c r="F183" s="134" t="s">
        <v>0</v>
      </c>
      <c r="G183" s="8" t="str">
        <f>IF(D183="","*",VLOOKUP(F183,BS_ATIVIDADE[#All],3,FALSE))</f>
        <v>OUTROS</v>
      </c>
      <c r="H183" s="135" t="s">
        <v>624</v>
      </c>
      <c r="I183" s="135" t="s">
        <v>624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1274</v>
      </c>
      <c r="W183" s="206" t="s">
        <v>1507</v>
      </c>
      <c r="X183" s="152" t="s">
        <v>374</v>
      </c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254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183</v>
      </c>
      <c r="E184" s="185">
        <v>197</v>
      </c>
      <c r="F184" s="134" t="s">
        <v>142</v>
      </c>
      <c r="G184" s="8" t="str">
        <f>IF(D184="","*",VLOOKUP(F184,BS_ATIVIDADE[#All],3,FALSE))</f>
        <v>MODERNIZAÇÃO</v>
      </c>
      <c r="H184" s="135" t="s">
        <v>624</v>
      </c>
      <c r="I184" s="135" t="s">
        <v>624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1274</v>
      </c>
      <c r="W184" s="135" t="s">
        <v>1436</v>
      </c>
      <c r="X184" s="152" t="s">
        <v>374</v>
      </c>
      <c r="Y184" s="129"/>
      <c r="Z184" s="129"/>
      <c r="AA184" s="71">
        <v>1</v>
      </c>
      <c r="AB184" s="59" t="s">
        <v>371</v>
      </c>
      <c r="AC184" s="59" t="s">
        <v>366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192</v>
      </c>
      <c r="E185" s="185">
        <v>198</v>
      </c>
      <c r="F185" s="134" t="s">
        <v>235</v>
      </c>
      <c r="G185" s="8" t="str">
        <f>IF(D185="","*",VLOOKUP(F185,BS_ATIVIDADE[#All],3,FALSE))</f>
        <v>MODERNIZAÇÃO</v>
      </c>
      <c r="H185" s="135" t="s">
        <v>620</v>
      </c>
      <c r="I185" s="135" t="s">
        <v>620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1274</v>
      </c>
      <c r="W185" s="135" t="s">
        <v>1391</v>
      </c>
      <c r="X185" s="152" t="s">
        <v>379</v>
      </c>
      <c r="Y185" s="129"/>
      <c r="Z185" s="129"/>
      <c r="AA185" s="71">
        <v>1</v>
      </c>
      <c r="AB185" s="59" t="s">
        <v>371</v>
      </c>
      <c r="AC185" s="59" t="s">
        <v>366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278</v>
      </c>
      <c r="E186" s="185">
        <v>199</v>
      </c>
      <c r="F186" s="134" t="s">
        <v>193</v>
      </c>
      <c r="G186" s="8" t="str">
        <f>IF(D186="","*",VLOOKUP(F186,BS_ATIVIDADE[#All],3,FALSE))</f>
        <v>SOLDA</v>
      </c>
      <c r="H186" s="135" t="s">
        <v>597</v>
      </c>
      <c r="I186" s="135" t="s">
        <v>11</v>
      </c>
      <c r="J186" s="151">
        <v>74</v>
      </c>
      <c r="K186" s="151">
        <v>97.04</v>
      </c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1270</v>
      </c>
      <c r="W186" s="135" t="s">
        <v>1562</v>
      </c>
      <c r="X186" s="152" t="s">
        <v>379</v>
      </c>
      <c r="Y186" s="129"/>
      <c r="Z186" s="129"/>
      <c r="AA186" s="71" t="s">
        <v>11</v>
      </c>
      <c r="AB186" s="59"/>
      <c r="AC186" s="59"/>
      <c r="AD186" s="135" t="s">
        <v>11</v>
      </c>
      <c r="AE186" s="71" t="s">
        <v>11</v>
      </c>
      <c r="AF186" s="71" t="s">
        <v>11</v>
      </c>
      <c r="AG186" s="71" t="s">
        <v>11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1280</v>
      </c>
      <c r="E187" s="185">
        <v>200</v>
      </c>
      <c r="F187" s="134" t="s">
        <v>13</v>
      </c>
      <c r="G187" s="8" t="str">
        <f>IF(D187="","*",VLOOKUP(F187,BS_ATIVIDADE[#All],3,FALSE))</f>
        <v>CAMINHÂO - SOLDA</v>
      </c>
      <c r="H187" s="135" t="s">
        <v>827</v>
      </c>
      <c r="I187" s="135" t="s">
        <v>827</v>
      </c>
      <c r="J187" s="151">
        <v>78</v>
      </c>
      <c r="K187" s="151">
        <v>178.35</v>
      </c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1525</v>
      </c>
      <c r="W187" s="135" t="s">
        <v>1282</v>
      </c>
      <c r="X187" s="152" t="s">
        <v>379</v>
      </c>
      <c r="Y187" s="129"/>
      <c r="Z187" s="129"/>
      <c r="AA187" s="71">
        <v>1</v>
      </c>
      <c r="AB187" s="59" t="s">
        <v>371</v>
      </c>
      <c r="AC187" s="59" t="s">
        <v>366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83</v>
      </c>
      <c r="E188" s="185">
        <v>201</v>
      </c>
      <c r="F188" s="134" t="s">
        <v>84</v>
      </c>
      <c r="G188" s="8" t="str">
        <f>IF(D188="","*",VLOOKUP(F188,BS_ATIVIDADE[#All],3,FALSE))</f>
        <v>OUTROS</v>
      </c>
      <c r="H188" s="135" t="s">
        <v>993</v>
      </c>
      <c r="I188" s="135" t="s">
        <v>988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1563</v>
      </c>
      <c r="W188" s="135" t="s">
        <v>1564</v>
      </c>
      <c r="X188" s="152" t="s">
        <v>379</v>
      </c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1565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6" operator="equal">
      <formula>"ERRO"</formula>
    </cfRule>
  </conditionalFormatting>
  <conditionalFormatting sqref="X4 Y1:Z782">
    <cfRule type="cellIs" dxfId="120" priority="18545" operator="equal">
      <formula>"OPORTUNIDADE"</formula>
    </cfRule>
  </conditionalFormatting>
  <conditionalFormatting sqref="AZ6:AZ782">
    <cfRule type="expression" dxfId="119" priority="18540">
      <formula>$BU6=1</formula>
    </cfRule>
  </conditionalFormatting>
  <conditionalFormatting sqref="BQ6:BQ782">
    <cfRule type="cellIs" dxfId="118" priority="18551" operator="equal">
      <formula>"Produção e Intervalo"</formula>
    </cfRule>
    <cfRule type="cellIs" dxfId="117" priority="18552" operator="equal">
      <formula>"Aderente"</formula>
    </cfRule>
    <cfRule type="cellIs" dxfId="116" priority="18553" operator="equal">
      <formula>"Intervalo"</formula>
    </cfRule>
    <cfRule type="cellIs" dxfId="115" priority="18554" operator="equal">
      <formula>"Produção"</formula>
    </cfRule>
    <cfRule type="cellIs" dxfId="114" priority="18555" operator="equal">
      <formula>"ERRO"</formula>
    </cfRule>
  </conditionalFormatting>
  <conditionalFormatting sqref="BR6:BS782">
    <cfRule type="cellIs" dxfId="113" priority="18533" operator="equal">
      <formula>"*"</formula>
    </cfRule>
    <cfRule type="cellIs" dxfId="112" priority="18534" operator="greaterThanOrEqual">
      <formula>1</formula>
    </cfRule>
    <cfRule type="cellIs" dxfId="111" priority="18535" operator="lessThan">
      <formula>1</formula>
    </cfRule>
  </conditionalFormatting>
  <conditionalFormatting sqref="Y6:Z782">
    <cfRule type="cellIs" dxfId="110" priority="18481" operator="equal">
      <formula>"NÃO"</formula>
    </cfRule>
    <cfRule type="cellIs" dxfId="109" priority="18482" operator="equal">
      <formula>"SIM"</formula>
    </cfRule>
  </conditionalFormatting>
  <conditionalFormatting sqref="Y1047845:Y1048576">
    <cfRule type="cellIs" dxfId="108" priority="18362" operator="equal">
      <formula>"OPORTUNIDADE"</formula>
    </cfRule>
  </conditionalFormatting>
  <conditionalFormatting sqref="Y1047845:Y1048576">
    <cfRule type="cellIs" dxfId="107" priority="18360" operator="equal">
      <formula>"NÃO"</formula>
    </cfRule>
    <cfRule type="cellIs" dxfId="106" priority="18361" operator="equal">
      <formula>"SIM"</formula>
    </cfRule>
  </conditionalFormatting>
  <conditionalFormatting sqref="BK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8:BK179 BK181:BK782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2">
    <cfRule type="iconSet" priority="2312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88">
      <iconSet showValue="0">
        <cfvo type="percent" val="0"/>
        <cfvo type="num" val="1"/>
        <cfvo type="num" val="1" gte="0"/>
      </iconSet>
    </cfRule>
  </conditionalFormatting>
  <conditionalFormatting sqref="BP6 BP9:BP140 BP142:BP782">
    <cfRule type="iconSet" priority="23298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1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3">
      <iconSet showValue="0">
        <cfvo type="percent" val="0"/>
        <cfvo type="num" val="1"/>
        <cfvo type="num" val="1" gte="0"/>
      </iconSet>
    </cfRule>
    <cfRule type="iconSet" priority="2330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2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2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1566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1567</v>
      </c>
      <c r="E3" s="186" t="s">
        <v>1568</v>
      </c>
      <c r="F3" s="186" t="s">
        <v>1569</v>
      </c>
      <c r="G3" s="186" t="s">
        <v>1570</v>
      </c>
      <c r="H3" s="186" t="s">
        <v>1571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1573</v>
      </c>
      <c r="D13" s="187">
        <v>9049</v>
      </c>
      <c r="E13" s="188">
        <v>46044</v>
      </c>
      <c r="F13" s="190" t="s">
        <v>1574</v>
      </c>
      <c r="G13" s="187" t="s">
        <v>1575</v>
      </c>
      <c r="H13" s="187"/>
    </row>
    <row r="14" spans="3:8">
      <c r="C14" s="187" t="s">
        <v>1573</v>
      </c>
      <c r="D14" s="187">
        <v>9044</v>
      </c>
      <c r="E14" s="188">
        <v>46044</v>
      </c>
      <c r="F14" s="190" t="s">
        <v>1576</v>
      </c>
      <c r="G14" s="187" t="s">
        <v>1577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1578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1578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1579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1580</v>
      </c>
      <c r="C4" s="191" t="s">
        <v>1581</v>
      </c>
      <c r="D4" s="191" t="s">
        <v>1582</v>
      </c>
      <c r="E4" s="191" t="s">
        <v>1583</v>
      </c>
      <c r="F4" s="191" t="s">
        <v>548</v>
      </c>
      <c r="G4" s="191" t="s">
        <v>1584</v>
      </c>
    </row>
    <row r="5" spans="2:7">
      <c r="B5" s="192" t="s">
        <v>1585</v>
      </c>
      <c r="C5" s="192">
        <v>309525</v>
      </c>
      <c r="D5" s="192" t="s">
        <v>1586</v>
      </c>
      <c r="E5" s="192" t="s">
        <v>249</v>
      </c>
      <c r="F5" s="192" t="s">
        <v>1587</v>
      </c>
      <c r="G5" s="193">
        <v>46296</v>
      </c>
    </row>
    <row r="6" spans="2:7">
      <c r="B6" s="192" t="s">
        <v>1588</v>
      </c>
      <c r="C6" s="192">
        <v>257410</v>
      </c>
      <c r="D6" s="192" t="s">
        <v>1589</v>
      </c>
      <c r="E6" s="192" t="s">
        <v>249</v>
      </c>
      <c r="F6" s="192" t="s">
        <v>1587</v>
      </c>
      <c r="G6" s="193"/>
    </row>
    <row r="7" spans="2:7">
      <c r="B7" s="192" t="s">
        <v>1260</v>
      </c>
      <c r="C7" s="192">
        <v>256875</v>
      </c>
      <c r="D7" s="192" t="s">
        <v>1590</v>
      </c>
      <c r="E7" s="192" t="s">
        <v>249</v>
      </c>
      <c r="F7" s="192" t="s">
        <v>1587</v>
      </c>
      <c r="G7" s="193">
        <v>46296</v>
      </c>
    </row>
    <row r="8" spans="2:7">
      <c r="B8" s="192" t="s">
        <v>1591</v>
      </c>
      <c r="C8" s="192">
        <v>257278</v>
      </c>
      <c r="D8" s="192" t="s">
        <v>1592</v>
      </c>
      <c r="E8" s="192" t="s">
        <v>240</v>
      </c>
      <c r="F8" s="192" t="s">
        <v>1593</v>
      </c>
      <c r="G8" s="193">
        <v>46235</v>
      </c>
    </row>
    <row r="9" spans="2:7">
      <c r="B9" s="192" t="s">
        <v>1594</v>
      </c>
      <c r="C9" s="192">
        <v>257033</v>
      </c>
      <c r="D9" s="192" t="s">
        <v>1595</v>
      </c>
      <c r="E9" s="192" t="s">
        <v>240</v>
      </c>
      <c r="F9" s="192" t="s">
        <v>565</v>
      </c>
      <c r="G9" s="192" t="s">
        <v>1596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abSelected="1" workbookViewId="0">
      <selection activeCell="A3" sqref="A3:W21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1597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1598</v>
      </c>
      <c r="B2" s="91" t="s">
        <v>1599</v>
      </c>
      <c r="C2" s="91" t="s">
        <v>7</v>
      </c>
      <c r="D2" s="92" t="s">
        <v>1176</v>
      </c>
      <c r="E2" s="92" t="s">
        <v>548</v>
      </c>
      <c r="F2" s="92" t="s">
        <v>1600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1601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>
        <f ca="1">_xlfn.XLOOKUP(G177&amp;$U$2,BS_CONTROLE[CHAVE],BS_CONTROLE[Quantidade_11],"-")</f>
        <v>1293</v>
      </c>
      <c r="V177" s="98">
        <f ca="1">_xlfn.XLOOKUP(G177&amp;$V$2,BS_CONTROLE[CHAVE],BS_CONTROLE[Quantidade_11],"-")</f>
        <v>1800</v>
      </c>
      <c r="W177" s="98">
        <f ca="1">_xlfn.XLOOKUP(G177&amp;$W$2,BS_CONTROLE[CHAVE],BS_CONTROLE[Quantidade_11],"-")</f>
        <v>1607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2</v>
      </c>
      <c r="V178" s="98">
        <f ca="1">_xlfn.XLOOKUP(G178&amp;$V$2,BS_CONTROLE[CHAVE],BS_CONTROLE[Quantidade_11],"-")</f>
        <v>0</v>
      </c>
      <c r="W178" s="98">
        <f ca="1">_xlfn.XLOOKUP(G178&amp;$W$2,BS_CONTROLE[CHAVE],BS_CONTROLE[Quantidade_11],"-")</f>
        <v>2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>
        <f ca="1">_xlfn.XLOOKUP(G179&amp;$U$2,BS_CONTROLE[CHAVE],BS_CONTROLE[Quantidade_11],"-")</f>
        <v>0</v>
      </c>
      <c r="V179" s="98">
        <f ca="1">_xlfn.XLOOKUP(G179&amp;$V$2,BS_CONTROLE[CHAVE],BS_CONTROLE[Quantidade_11],"-")</f>
        <v>0</v>
      </c>
      <c r="W179" s="98">
        <f ca="1">_xlfn.XLOOKUP(G179&amp;$W$2,BS_CONTROLE[CHAVE],BS_CONTROLE[Quantidade_11],"-")</f>
        <v>0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 t="str">
        <f ca="1">_xlfn.XLOOKUP(G180&amp;$U$2,BS_CONTROLE[CHAVE],BS_CONTROLE[Quantidade_11],"-")</f>
        <v>-</v>
      </c>
      <c r="V180" s="98">
        <f ca="1">_xlfn.XLOOKUP(G180&amp;$V$2,BS_CONTROLE[CHAVE],BS_CONTROLE[Quantidade_11],"-")</f>
        <v>1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Contrato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 t="str">
        <f ca="1">_xlfn.XLOOKUP(G181&amp;$U$2,BS_CONTROLE[CHAVE],BS_CONTROLE[Quantidade_11],"-")</f>
        <v>-</v>
      </c>
      <c r="V181" s="98">
        <f ca="1">_xlfn.XLOOKUP(G181&amp;$V$2,BS_CONTROLE[CHAVE],BS_CONTROLE[Quantidade_11],"-")</f>
        <v>0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>
        <f ca="1">_xlfn.XLOOKUP(G182&amp;$U$2,BS_CONTROLE[CHAVE],BS_CONTROLE[Quantidade_11],"-")</f>
        <v>0</v>
      </c>
      <c r="V182" s="98" t="str">
        <f ca="1">_xlfn.XLOOKUP(G182&amp;$V$2,BS_CONTROLE[CHAVE],BS_CONTROLE[Quantidade_11],"-")</f>
        <v>-</v>
      </c>
      <c r="W182" s="98">
        <f ca="1">_xlfn.XLOOKUP(G182&amp;$W$2,BS_CONTROLE[CHAVE],BS_CONTROLE[Quantidade_11],"-")</f>
        <v>0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>
        <f ca="1">_xlfn.XLOOKUP(G183&amp;$U$2,BS_CONTROLE[CHAVE],BS_CONTROLE[Quantidade_11],"-")</f>
        <v>0</v>
      </c>
      <c r="V183" s="98">
        <f ca="1">_xlfn.XLOOKUP(G183&amp;$V$2,BS_CONTROLE[CHAVE],BS_CONTROLE[Quantidade_11],"-")</f>
        <v>0</v>
      </c>
      <c r="W183" s="98">
        <f ca="1">_xlfn.XLOOKUP(G183&amp;$W$2,BS_CONTROLE[CHAVE],BS_CONTROLE[Quantidade_11],"-")</f>
        <v>2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>
        <f ca="1">_xlfn.XLOOKUP(G184&amp;$U$2,BS_CONTROLE[CHAVE],BS_CONTROLE[Quantidade_11],"-")</f>
        <v>0</v>
      </c>
      <c r="V184" s="98">
        <f ca="1">_xlfn.XLOOKUP(G184&amp;$V$2,BS_CONTROLE[CHAVE],BS_CONTROLE[Quantidade_11],"-")</f>
        <v>0</v>
      </c>
      <c r="W184" s="98">
        <f ca="1">_xlfn.XLOOKUP(G184&amp;$W$2,BS_CONTROLE[CHAVE],BS_CONTROLE[Quantidade_11],"-")</f>
        <v>0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1602</v>
      </c>
      <c r="D5" s="247"/>
      <c r="E5" s="247"/>
      <c r="F5" s="247"/>
      <c r="G5" s="247"/>
      <c r="H5" s="247"/>
      <c r="I5" s="247"/>
      <c r="J5" s="248"/>
      <c r="K5" s="249" t="s">
        <v>1603</v>
      </c>
      <c r="L5" s="250"/>
      <c r="M5" s="250"/>
      <c r="N5" s="250"/>
      <c r="O5" s="251" t="s">
        <v>1604</v>
      </c>
      <c r="P5" s="252"/>
      <c r="Q5" s="253"/>
    </row>
    <row r="6" spans="1:17" s="81" customFormat="1" ht="15.75" customHeight="1">
      <c r="A6" s="75" t="s">
        <v>1600</v>
      </c>
      <c r="B6" s="82" t="s">
        <v>1599</v>
      </c>
      <c r="C6" s="83" t="s">
        <v>1176</v>
      </c>
      <c r="D6" s="84" t="s">
        <v>1177</v>
      </c>
      <c r="E6" s="83" t="s">
        <v>1605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1606</v>
      </c>
      <c r="M6" s="116" t="s">
        <v>29</v>
      </c>
      <c r="N6" s="117" t="s">
        <v>1171</v>
      </c>
      <c r="O6" s="165" t="s">
        <v>1214</v>
      </c>
      <c r="P6" s="128"/>
      <c r="Q6" s="139" t="s">
        <v>1607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1</v>
      </c>
      <c r="P191" s="78"/>
      <c r="Q191" s="120" t="str">
        <f>IF($A$2=1,IF(FN_MC!BJ170="","*",FN_MC!BJ170),IF(FN_MC!BK170="","*",FN_MC!BK170))</f>
        <v>MC1 as 10:27h - Em deslocamento para o local da descarga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 xml:space="preserve">Equipe no local as 7:15, chovendo no local aguarda temperatura para atividade 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1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Contrato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1608</v>
      </c>
      <c r="C2" s="83" t="s">
        <v>1161</v>
      </c>
      <c r="D2" s="83" t="s">
        <v>1163</v>
      </c>
      <c r="E2" s="83" t="s">
        <v>1609</v>
      </c>
      <c r="F2" s="83" t="s">
        <v>1610</v>
      </c>
      <c r="G2" s="83" t="s">
        <v>1611</v>
      </c>
      <c r="H2" s="83" t="s">
        <v>1612</v>
      </c>
      <c r="I2" s="83" t="s">
        <v>1613</v>
      </c>
      <c r="J2" s="83" t="s">
        <v>1614</v>
      </c>
      <c r="K2" s="109" t="s">
        <v>1615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 hidden="1">
      <c r="B199" s="100" t="str">
        <f>IF(FN_MC!Y184="","*",FN_MC!Y184)</f>
        <v>*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 hidden="1">
      <c r="B200" s="100" t="str">
        <f>IF(FN_MC!Y185="","*",FN_MC!Y185)</f>
        <v>*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 hidden="1">
      <c r="B201" s="100" t="str">
        <f>IF(FN_MC!Y186="","*",FN_MC!Y186)</f>
        <v>*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 hidden="1">
      <c r="B202" s="100" t="str">
        <f>IF(FN_MC!Y187="","*",FN_MC!Y187)</f>
        <v>*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 hidden="1">
      <c r="B203" s="100" t="str">
        <f>IF(FN_MC!Y188="","*",FN_MC!Y188)</f>
        <v>*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2026-03-12T17:34:48Z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