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49" documentId="8_{B6337239-1A00-434D-AAD0-422EA1FEB5AE}" xr6:coauthVersionLast="47" xr6:coauthVersionMax="47" xr10:uidLastSave="{97C84123-FE14-4566-A04C-AF537EB2D17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/>
  <c r="N115" i="1" a="1"/>
  <c r="N115" i="1"/>
  <c r="N116" i="1" a="1"/>
  <c r="N116" i="1"/>
  <c r="N117" i="1" a="1"/>
  <c r="N117" i="1"/>
  <c r="N112" i="1" a="1"/>
  <c r="N112" i="1" s="1"/>
  <c r="M112" i="1" a="1"/>
  <c r="M112" i="1" s="1"/>
  <c r="N111" i="1" a="1"/>
  <c r="N111" i="1"/>
  <c r="N108" i="1" a="1"/>
  <c r="N108" i="1" s="1"/>
  <c r="M108" i="1" a="1"/>
  <c r="M108" i="1" s="1"/>
  <c r="N107" i="1" a="1"/>
  <c r="N107" i="1" s="1"/>
  <c r="M107" i="1" a="1"/>
  <c r="M107" i="1" s="1"/>
  <c r="N106" i="1" a="1"/>
  <c r="N106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11" i="1" a="1"/>
  <c r="M111" i="1"/>
  <c r="M113" i="1" a="1"/>
  <c r="M113" i="1"/>
  <c r="M114" i="1" a="1"/>
  <c r="M114" i="1"/>
  <c r="M115" i="1" a="1"/>
  <c r="M115" i="1"/>
  <c r="M116" i="1" a="1"/>
  <c r="M116" i="1"/>
  <c r="M117" i="1" a="1"/>
  <c r="M117" i="1"/>
  <c r="M123" i="1" a="1"/>
  <c r="M123" i="1"/>
  <c r="M124" i="1" a="1"/>
  <c r="M124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N123" i="1" a="1"/>
  <c r="N123" i="1"/>
  <c r="N124" i="1" a="1"/>
  <c r="N124" i="1"/>
  <c r="N130" i="1" a="1"/>
  <c r="N130" i="1"/>
  <c r="N131" i="1" a="1"/>
  <c r="N131" i="1"/>
  <c r="N132" i="1" a="1"/>
  <c r="N132" i="1"/>
  <c r="N133" i="1" a="1"/>
  <c r="N133" i="1"/>
  <c r="N134" i="1" a="1"/>
  <c r="N134" i="1"/>
  <c r="N135" i="1" a="1"/>
  <c r="N135" i="1"/>
  <c r="N136" i="1" a="1"/>
  <c r="N136" i="1"/>
  <c r="N137" i="1" a="1"/>
  <c r="N137" i="1"/>
  <c r="N138" i="1" a="1"/>
  <c r="N138" i="1"/>
  <c r="N139" i="1" a="1"/>
  <c r="N139" i="1"/>
  <c r="N140" i="1" a="1"/>
  <c r="N140" i="1"/>
  <c r="N141" i="1" a="1"/>
  <c r="N141" i="1"/>
  <c r="N142" i="1" a="1"/>
  <c r="N142" i="1"/>
  <c r="N122" i="1" a="1"/>
  <c r="N122" i="1" s="1"/>
  <c r="N121" i="1" a="1"/>
  <c r="N121" i="1" s="1"/>
  <c r="N120" i="1" a="1"/>
  <c r="N120" i="1" s="1"/>
  <c r="N110" i="1" a="1"/>
  <c r="N110" i="1" s="1"/>
  <c r="M110" i="1" a="1"/>
  <c r="M110" i="1" s="1"/>
  <c r="N109" i="1" a="1"/>
  <c r="N109" i="1" s="1"/>
  <c r="M109" i="1" a="1"/>
  <c r="M109" i="1" s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 s="1"/>
  <c r="E338" i="12" s="1"/>
  <c r="S340" i="1" a="1"/>
  <c r="S340" i="1"/>
  <c r="T339" i="1" a="1"/>
  <c r="T339" i="1" s="1"/>
  <c r="E337" i="12" s="1"/>
  <c r="S339" i="1" a="1"/>
  <c r="S339" i="1" s="1"/>
  <c r="D337" i="12" s="1"/>
  <c r="T338" i="1" a="1"/>
  <c r="T338" i="1"/>
  <c r="S338" i="1" a="1"/>
  <c r="S338" i="1" s="1"/>
  <c r="D336" i="12" s="1"/>
  <c r="T337" i="1" a="1"/>
  <c r="T337" i="1" s="1"/>
  <c r="S337" i="1" a="1"/>
  <c r="S337" i="1"/>
  <c r="T336" i="1" a="1"/>
  <c r="T336" i="1" s="1"/>
  <c r="E334" i="12" s="1"/>
  <c r="S336" i="1" a="1"/>
  <c r="S336" i="1" s="1"/>
  <c r="D334" i="12" s="1"/>
  <c r="T335" i="1" a="1"/>
  <c r="T335" i="1"/>
  <c r="S335" i="1" a="1"/>
  <c r="S335" i="1" s="1"/>
  <c r="D333" i="12" s="1"/>
  <c r="T334" i="1" a="1"/>
  <c r="T334" i="1" s="1"/>
  <c r="E332" i="12" s="1"/>
  <c r="S334" i="1" a="1"/>
  <c r="S334" i="1"/>
  <c r="T333" i="1" a="1"/>
  <c r="T333" i="1" s="1"/>
  <c r="E331" i="12" s="1"/>
  <c r="S333" i="1" a="1"/>
  <c r="S333" i="1" s="1"/>
  <c r="D331" i="12" s="1"/>
  <c r="T332" i="1" a="1"/>
  <c r="T332" i="1"/>
  <c r="S332" i="1" a="1"/>
  <c r="S332" i="1" s="1"/>
  <c r="D330" i="12" s="1"/>
  <c r="T331" i="1" a="1"/>
  <c r="T331" i="1" s="1"/>
  <c r="E329" i="12" s="1"/>
  <c r="S331" i="1" a="1"/>
  <c r="S331" i="1"/>
  <c r="T330" i="1" a="1"/>
  <c r="T330" i="1" s="1"/>
  <c r="E328" i="12" s="1"/>
  <c r="S330" i="1" a="1"/>
  <c r="S330" i="1" s="1"/>
  <c r="D328" i="12" s="1"/>
  <c r="T329" i="1" a="1"/>
  <c r="T329" i="1"/>
  <c r="S329" i="1" a="1"/>
  <c r="S329" i="1" s="1"/>
  <c r="T328" i="1" a="1"/>
  <c r="T328" i="1" s="1"/>
  <c r="E326" i="12" s="1"/>
  <c r="S328" i="1" a="1"/>
  <c r="S328" i="1"/>
  <c r="T327" i="1" a="1"/>
  <c r="T327" i="1" s="1"/>
  <c r="E325" i="12" s="1"/>
  <c r="S327" i="1" a="1"/>
  <c r="S327" i="1" s="1"/>
  <c r="D325" i="12" s="1"/>
  <c r="T326" i="1" a="1"/>
  <c r="T326" i="1"/>
  <c r="S326" i="1" a="1"/>
  <c r="S326" i="1" s="1"/>
  <c r="D324" i="12" s="1"/>
  <c r="T325" i="1" a="1"/>
  <c r="T325" i="1" s="1"/>
  <c r="E323" i="12" s="1"/>
  <c r="S325" i="1" a="1"/>
  <c r="S325" i="1"/>
  <c r="T324" i="1" a="1"/>
  <c r="T324" i="1" s="1"/>
  <c r="E322" i="12" s="1"/>
  <c r="S324" i="1" a="1"/>
  <c r="S324" i="1" s="1"/>
  <c r="D322" i="12" s="1"/>
  <c r="T323" i="1" a="1"/>
  <c r="T323" i="1"/>
  <c r="S323" i="1" a="1"/>
  <c r="S323" i="1" s="1"/>
  <c r="D321" i="12" s="1"/>
  <c r="T322" i="1" a="1"/>
  <c r="T322" i="1" s="1"/>
  <c r="E320" i="12" s="1"/>
  <c r="S322" i="1" a="1"/>
  <c r="S322" i="1"/>
  <c r="T321" i="1" a="1"/>
  <c r="T321" i="1" s="1"/>
  <c r="E319" i="12" s="1"/>
  <c r="S321" i="1" a="1"/>
  <c r="S321" i="1" s="1"/>
  <c r="D319" i="12" s="1"/>
  <c r="T320" i="1" a="1"/>
  <c r="T320" i="1"/>
  <c r="S320" i="1" a="1"/>
  <c r="S320" i="1" s="1"/>
  <c r="D318" i="12" s="1"/>
  <c r="T319" i="1" a="1"/>
  <c r="T319" i="1" s="1"/>
  <c r="E317" i="12" s="1"/>
  <c r="S319" i="1" a="1"/>
  <c r="S319" i="1"/>
  <c r="T318" i="1" a="1"/>
  <c r="T318" i="1" s="1"/>
  <c r="E316" i="12" s="1"/>
  <c r="S318" i="1" a="1"/>
  <c r="S318" i="1" s="1"/>
  <c r="D316" i="12" s="1"/>
  <c r="T317" i="1" a="1"/>
  <c r="T317" i="1"/>
  <c r="S317" i="1" a="1"/>
  <c r="S317" i="1" s="1"/>
  <c r="D315" i="12" s="1"/>
  <c r="T316" i="1" a="1"/>
  <c r="T316" i="1" s="1"/>
  <c r="E314" i="12" s="1"/>
  <c r="S316" i="1" a="1"/>
  <c r="S316" i="1"/>
  <c r="T315" i="1" a="1"/>
  <c r="T315" i="1" s="1"/>
  <c r="E313" i="12" s="1"/>
  <c r="S315" i="1" a="1"/>
  <c r="S315" i="1" s="1"/>
  <c r="D313" i="12" s="1"/>
  <c r="T314" i="1" a="1"/>
  <c r="T314" i="1"/>
  <c r="S314" i="1" a="1"/>
  <c r="S314" i="1" s="1"/>
  <c r="D312" i="12" s="1"/>
  <c r="T313" i="1" a="1"/>
  <c r="T313" i="1" s="1"/>
  <c r="E311" i="12" s="1"/>
  <c r="S313" i="1" a="1"/>
  <c r="S313" i="1"/>
  <c r="T312" i="1" a="1"/>
  <c r="T312" i="1" s="1"/>
  <c r="E310" i="12" s="1"/>
  <c r="S312" i="1" a="1"/>
  <c r="S312" i="1" s="1"/>
  <c r="D310" i="12" s="1"/>
  <c r="T311" i="1" a="1"/>
  <c r="T311" i="1"/>
  <c r="S311" i="1" a="1"/>
  <c r="S311" i="1" s="1"/>
  <c r="D309" i="12" s="1"/>
  <c r="T310" i="1" a="1"/>
  <c r="T310" i="1" s="1"/>
  <c r="E308" i="12" s="1"/>
  <c r="S310" i="1" a="1"/>
  <c r="S310" i="1"/>
  <c r="T309" i="1" a="1"/>
  <c r="T309" i="1" s="1"/>
  <c r="E307" i="12" s="1"/>
  <c r="S309" i="1" a="1"/>
  <c r="S309" i="1" s="1"/>
  <c r="T308" i="1" a="1"/>
  <c r="T308" i="1"/>
  <c r="S308" i="1" a="1"/>
  <c r="S308" i="1" s="1"/>
  <c r="D306" i="12" s="1"/>
  <c r="T307" i="1" a="1"/>
  <c r="T307" i="1" s="1"/>
  <c r="S307" i="1" a="1"/>
  <c r="S307" i="1"/>
  <c r="T306" i="1" a="1"/>
  <c r="T306" i="1" s="1"/>
  <c r="E304" i="12" s="1"/>
  <c r="S306" i="1" a="1"/>
  <c r="S306" i="1" s="1"/>
  <c r="T305" i="1" a="1"/>
  <c r="T305" i="1"/>
  <c r="S305" i="1" a="1"/>
  <c r="S305" i="1" s="1"/>
  <c r="D303" i="12" s="1"/>
  <c r="T304" i="1" a="1"/>
  <c r="T304" i="1" s="1"/>
  <c r="S304" i="1" a="1"/>
  <c r="S304" i="1"/>
  <c r="T303" i="1" a="1"/>
  <c r="T303" i="1" s="1"/>
  <c r="E301" i="12" s="1"/>
  <c r="S303" i="1" a="1"/>
  <c r="S303" i="1" s="1"/>
  <c r="T302" i="1" a="1"/>
  <c r="T302" i="1"/>
  <c r="S302" i="1" a="1"/>
  <c r="S302" i="1" s="1"/>
  <c r="D300" i="12" s="1"/>
  <c r="T301" i="1" a="1"/>
  <c r="T301" i="1" s="1"/>
  <c r="S301" i="1" a="1"/>
  <c r="S301" i="1"/>
  <c r="T300" i="1" a="1"/>
  <c r="T300" i="1" s="1"/>
  <c r="E298" i="12" s="1"/>
  <c r="S300" i="1" a="1"/>
  <c r="S300" i="1" s="1"/>
  <c r="D298" i="12" s="1"/>
  <c r="T299" i="1" a="1"/>
  <c r="T299" i="1"/>
  <c r="S299" i="1" a="1"/>
  <c r="S299" i="1" s="1"/>
  <c r="T298" i="1" a="1"/>
  <c r="T298" i="1" s="1"/>
  <c r="E296" i="12" s="1"/>
  <c r="S298" i="1" a="1"/>
  <c r="S298" i="1"/>
  <c r="T297" i="1" a="1"/>
  <c r="T297" i="1" s="1"/>
  <c r="S297" i="1" a="1"/>
  <c r="S297" i="1" s="1"/>
  <c r="D295" i="12" s="1"/>
  <c r="T296" i="1" a="1"/>
  <c r="T296" i="1"/>
  <c r="S296" i="1" a="1"/>
  <c r="S296" i="1" s="1"/>
  <c r="D294" i="12" s="1"/>
  <c r="T295" i="1" a="1"/>
  <c r="T295" i="1" s="1"/>
  <c r="E293" i="12" s="1"/>
  <c r="S295" i="1" a="1"/>
  <c r="S295" i="1"/>
  <c r="T294" i="1" a="1"/>
  <c r="T294" i="1" s="1"/>
  <c r="S294" i="1" a="1"/>
  <c r="S294" i="1" s="1"/>
  <c r="D292" i="12" s="1"/>
  <c r="T293" i="1" a="1"/>
  <c r="T293" i="1"/>
  <c r="S293" i="1" a="1"/>
  <c r="S293" i="1" s="1"/>
  <c r="D291" i="12" s="1"/>
  <c r="T292" i="1" a="1"/>
  <c r="T292" i="1" s="1"/>
  <c r="E290" i="12" s="1"/>
  <c r="S292" i="1" a="1"/>
  <c r="S292" i="1"/>
  <c r="T291" i="1" a="1"/>
  <c r="T291" i="1" s="1"/>
  <c r="S291" i="1" a="1"/>
  <c r="S291" i="1" s="1"/>
  <c r="D289" i="12" s="1"/>
  <c r="T290" i="1" a="1"/>
  <c r="T290" i="1"/>
  <c r="S290" i="1" a="1"/>
  <c r="S290" i="1" s="1"/>
  <c r="D288" i="12" s="1"/>
  <c r="T289" i="1" a="1"/>
  <c r="T289" i="1" s="1"/>
  <c r="E287" i="12" s="1"/>
  <c r="S289" i="1" a="1"/>
  <c r="S289" i="1"/>
  <c r="T288" i="1" a="1"/>
  <c r="T288" i="1" s="1"/>
  <c r="E286" i="12" s="1"/>
  <c r="S288" i="1" a="1"/>
  <c r="S288" i="1" s="1"/>
  <c r="D286" i="12" s="1"/>
  <c r="T287" i="1" a="1"/>
  <c r="T287" i="1"/>
  <c r="S287" i="1" a="1"/>
  <c r="S287" i="1" s="1"/>
  <c r="D285" i="12" s="1"/>
  <c r="T286" i="1" a="1"/>
  <c r="T286" i="1" s="1"/>
  <c r="E284" i="12" s="1"/>
  <c r="S286" i="1" a="1"/>
  <c r="S286" i="1"/>
  <c r="T285" i="1" a="1"/>
  <c r="T285" i="1" s="1"/>
  <c r="E283" i="12" s="1"/>
  <c r="S285" i="1" a="1"/>
  <c r="S285" i="1" s="1"/>
  <c r="T284" i="1" a="1"/>
  <c r="T284" i="1"/>
  <c r="S284" i="1" a="1"/>
  <c r="S284" i="1" s="1"/>
  <c r="D282" i="12" s="1"/>
  <c r="T283" i="1" a="1"/>
  <c r="T283" i="1" s="1"/>
  <c r="E281" i="12" s="1"/>
  <c r="S283" i="1" a="1"/>
  <c r="S283" i="1"/>
  <c r="T282" i="1" a="1"/>
  <c r="T282" i="1" s="1"/>
  <c r="E280" i="12" s="1"/>
  <c r="S282" i="1" a="1"/>
  <c r="S282" i="1" s="1"/>
  <c r="D280" i="12" s="1"/>
  <c r="T281" i="1" a="1"/>
  <c r="T281" i="1"/>
  <c r="S281" i="1" a="1"/>
  <c r="S281" i="1" s="1"/>
  <c r="D279" i="12" s="1"/>
  <c r="T280" i="1" a="1"/>
  <c r="T280" i="1" s="1"/>
  <c r="E278" i="12" s="1"/>
  <c r="S280" i="1" a="1"/>
  <c r="S280" i="1"/>
  <c r="T279" i="1" a="1"/>
  <c r="T279" i="1" s="1"/>
  <c r="E277" i="12" s="1"/>
  <c r="S279" i="1" a="1"/>
  <c r="S279" i="1" s="1"/>
  <c r="T278" i="1" a="1"/>
  <c r="T278" i="1"/>
  <c r="S278" i="1" a="1"/>
  <c r="S278" i="1" s="1"/>
  <c r="T277" i="1" a="1"/>
  <c r="T277" i="1" s="1"/>
  <c r="E275" i="12" s="1"/>
  <c r="S277" i="1" a="1"/>
  <c r="S277" i="1"/>
  <c r="T276" i="1" a="1"/>
  <c r="T276" i="1" s="1"/>
  <c r="E274" i="12" s="1"/>
  <c r="S276" i="1" a="1"/>
  <c r="S276" i="1" s="1"/>
  <c r="T275" i="1" a="1"/>
  <c r="T275" i="1"/>
  <c r="S275" i="1" a="1"/>
  <c r="S275" i="1" s="1"/>
  <c r="D273" i="12" s="1"/>
  <c r="T274" i="1" a="1"/>
  <c r="T274" i="1" s="1"/>
  <c r="S274" i="1" a="1"/>
  <c r="S274" i="1"/>
  <c r="T273" i="1" a="1"/>
  <c r="T273" i="1" s="1"/>
  <c r="E271" i="12" s="1"/>
  <c r="S273" i="1" a="1"/>
  <c r="S273" i="1" s="1"/>
  <c r="T272" i="1" a="1"/>
  <c r="T272" i="1"/>
  <c r="S272" i="1" a="1"/>
  <c r="S272" i="1" s="1"/>
  <c r="D270" i="12" s="1"/>
  <c r="T271" i="1" a="1"/>
  <c r="T271" i="1" s="1"/>
  <c r="S271" i="1" a="1"/>
  <c r="S271" i="1"/>
  <c r="T270" i="1" a="1"/>
  <c r="T270" i="1" s="1"/>
  <c r="E268" i="12" s="1"/>
  <c r="S270" i="1" a="1"/>
  <c r="S270" i="1" s="1"/>
  <c r="D268" i="12" s="1"/>
  <c r="T269" i="1" a="1"/>
  <c r="T269" i="1"/>
  <c r="S269" i="1" a="1"/>
  <c r="S269" i="1" s="1"/>
  <c r="D267" i="12" s="1"/>
  <c r="T268" i="1" a="1"/>
  <c r="T268" i="1" s="1"/>
  <c r="E266" i="12" s="1"/>
  <c r="S268" i="1" a="1"/>
  <c r="S268" i="1"/>
  <c r="T267" i="1" a="1"/>
  <c r="T267" i="1" s="1"/>
  <c r="S267" i="1" a="1"/>
  <c r="S267" i="1" s="1"/>
  <c r="D265" i="12" s="1"/>
  <c r="T266" i="1" a="1"/>
  <c r="T266" i="1"/>
  <c r="S266" i="1" a="1"/>
  <c r="S266" i="1" s="1"/>
  <c r="T265" i="1" a="1"/>
  <c r="T265" i="1" s="1"/>
  <c r="E263" i="12" s="1"/>
  <c r="S265" i="1" a="1"/>
  <c r="S265" i="1"/>
  <c r="T264" i="1" a="1"/>
  <c r="T264" i="1" s="1"/>
  <c r="S264" i="1" a="1"/>
  <c r="S264" i="1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 s="1"/>
  <c r="T244" i="1" a="1"/>
  <c r="T244" i="1" s="1"/>
  <c r="E242" i="12" s="1"/>
  <c r="S244" i="1" a="1"/>
  <c r="S244" i="1" s="1"/>
  <c r="D242" i="12" s="1"/>
  <c r="T243" i="1" a="1"/>
  <c r="T243" i="1" s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U330" i="1"/>
  <c r="AI330" i="1"/>
  <c r="BB330" i="1" s="1"/>
  <c r="AJ330" i="1"/>
  <c r="AK330" i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AL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G123" i="11"/>
  <c r="AN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41" i="12"/>
  <c r="D240" i="12"/>
  <c r="D243" i="12"/>
  <c r="D203" i="12"/>
  <c r="E167" i="12"/>
  <c r="D166" i="12"/>
  <c r="E206" i="12"/>
  <c r="D284" i="12"/>
  <c r="E282" i="12"/>
  <c r="E189" i="12"/>
  <c r="D234" i="12"/>
  <c r="E215" i="12"/>
  <c r="D281" i="12"/>
  <c r="E208" i="12"/>
  <c r="E186" i="12"/>
  <c r="E235" i="12"/>
  <c r="E201" i="12"/>
  <c r="D181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D338" i="12"/>
  <c r="E335" i="12"/>
  <c r="D335" i="12"/>
  <c r="E333" i="12"/>
  <c r="E330" i="12"/>
  <c r="D329" i="12"/>
  <c r="E327" i="12"/>
  <c r="D327" i="12"/>
  <c r="E324" i="12"/>
  <c r="D323" i="12"/>
  <c r="E321" i="12"/>
  <c r="D320" i="12"/>
  <c r="E318" i="12"/>
  <c r="D317" i="12"/>
  <c r="E315" i="12"/>
  <c r="D314" i="12"/>
  <c r="E312" i="12"/>
  <c r="D311" i="12"/>
  <c r="E309" i="12"/>
  <c r="D307" i="12"/>
  <c r="E306" i="12"/>
  <c r="E305" i="12"/>
  <c r="D305" i="12"/>
  <c r="D304" i="12"/>
  <c r="E303" i="12"/>
  <c r="E302" i="12"/>
  <c r="D302" i="12"/>
  <c r="D301" i="12"/>
  <c r="E300" i="12"/>
  <c r="E299" i="12"/>
  <c r="D299" i="12"/>
  <c r="D297" i="12"/>
  <c r="D293" i="12"/>
  <c r="E289" i="12"/>
  <c r="D287" i="12"/>
  <c r="D283" i="12"/>
  <c r="E279" i="12"/>
  <c r="D278" i="12"/>
  <c r="E276" i="12"/>
  <c r="D276" i="12"/>
  <c r="D275" i="12"/>
  <c r="D274" i="12"/>
  <c r="E273" i="12"/>
  <c r="E272" i="12"/>
  <c r="D272" i="12"/>
  <c r="D271" i="12"/>
  <c r="E270" i="12"/>
  <c r="E269" i="12"/>
  <c r="D269" i="12"/>
  <c r="E267" i="12"/>
  <c r="D266" i="12"/>
  <c r="E265" i="12"/>
  <c r="E264" i="12"/>
  <c r="D264" i="12"/>
  <c r="D263" i="12"/>
  <c r="E262" i="12"/>
  <c r="D262" i="12"/>
  <c r="E259" i="12"/>
  <c r="D258" i="12"/>
  <c r="D255" i="12"/>
  <c r="E253" i="12"/>
  <c r="E250" i="12"/>
  <c r="E247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K353" i="11"/>
  <c r="M353" i="11"/>
  <c r="M354" i="11"/>
  <c r="K355" i="11"/>
  <c r="M355" i="11"/>
  <c r="K356" i="11"/>
  <c r="M356" i="11"/>
  <c r="M357" i="11"/>
  <c r="K358" i="11"/>
  <c r="M359" i="11"/>
  <c r="K360" i="11"/>
  <c r="K361" i="11"/>
  <c r="M361" i="11"/>
  <c r="K362" i="11"/>
  <c r="M362" i="11"/>
  <c r="K363" i="11"/>
  <c r="K364" i="11"/>
  <c r="M364" i="11"/>
  <c r="K365" i="11"/>
  <c r="M365" i="11"/>
  <c r="M366" i="11"/>
  <c r="K368" i="11"/>
  <c r="M368" i="11"/>
  <c r="M369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81" i="12" l="1"/>
  <c r="AJ112" i="1"/>
  <c r="AJ111" i="1"/>
  <c r="AJ107" i="1"/>
  <c r="L385" i="12"/>
  <c r="L350" i="12"/>
  <c r="AJ106" i="1"/>
  <c r="L388" i="12"/>
  <c r="AJ117" i="1"/>
  <c r="AJ116" i="1"/>
  <c r="AJ115" i="1"/>
  <c r="AJ114" i="1"/>
  <c r="AJ129" i="1"/>
  <c r="AJ128" i="1"/>
  <c r="AJ118" i="1"/>
  <c r="AJ127" i="1"/>
  <c r="AJ126" i="1"/>
  <c r="AJ125" i="1"/>
  <c r="AJ110" i="1"/>
  <c r="AJ109" i="1"/>
  <c r="AJ108" i="1"/>
  <c r="AJ124" i="1"/>
  <c r="AJ122" i="1"/>
  <c r="AJ121" i="1"/>
  <c r="AJ120" i="1"/>
  <c r="AJ119" i="1"/>
  <c r="AJ113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<sst xmlns="http://schemas.openxmlformats.org/spreadsheetml/2006/main" count="5272" uniqueCount="1221">
  <si>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</si>
  <si>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</si>
  <si>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</si>
  <si>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</si>
  <si>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</si>
  <si>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</si>
  <si>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</si>
  <si>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</si>
  <si>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</si>
  <si>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</si>
  <si>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</si>
  <si>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</si>
  <si>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</si>
  <si>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</si>
  <si>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</si>
  <si>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</si>
  <si>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</si>
  <si>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</si>
  <si>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</si>
  <si>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</si>
  <si>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</si>
  <si>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</si>
  <si>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</si>
  <si>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</si>
  <si>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</si>
  <si>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</si>
  <si>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</si>
  <si>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</si>
  <si>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</si>
  <si>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</si>
  <si>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</si>
  <si>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</si>
  <si>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</si>
  <si>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</si>
  <si>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</si>
  <si>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</si>
  <si>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</si>
  <si>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</si>
  <si>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</si>
  <si>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</si>
  <si>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</si>
  <si>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</si>
  <si>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</si>
  <si>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</si>
  <si>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</si>
  <si>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</si>
  <si>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</si>
  <si>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</si>
  <si>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</si>
  <si>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</si>
  <si>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</si>
  <si>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</si>
  <si>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</si>
  <si>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</si>
  <si>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</si>
  <si>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</si>
  <si>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</si>
  <si>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</si>
  <si>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</si>
  <si>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</si>
  <si>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</si>
  <si>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</si>
  <si>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</si>
  <si>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</si>
  <si>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</si>
  <si>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</si>
  <si>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</si>
  <si>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</si>
  <si>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</si>
  <si>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</si>
  <si>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</si>
  <si>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</si>
  <si>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</si>
  <si>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</si>
  <si>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</si>
  <si>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</si>
  <si>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</si>
  <si>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</si>
  <si>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</si>
  <si>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</si>
  <si>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</si>
  <si>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</si>
  <si>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</si>
  <si>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</si>
  <si>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</si>
  <si>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</si>
  <si>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</si>
  <si>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</si>
  <si>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</si>
  <si>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</si>
  <si>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</si>
  <si>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</si>
  <si>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</si>
  <si>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</si>
  <si>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</si>
  <si>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</si>
  <si>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</si>
  <si>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</si>
  <si>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</si>
  <si>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</si>
  <si>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</si>
  <si>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</si>
  <si>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</si>
  <si>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</si>
  <si>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</si>
  <si>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</si>
  <si>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</si>
  <si>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</si>
  <si>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</si>
  <si>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</si>
  <si>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</si>
  <si>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</si>
  <si>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</si>
  <si>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</si>
  <si>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</si>
  <si>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</si>
  <si>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</si>
  <si>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</si>
  <si>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</si>
  <si>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</si>
  <si>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</si>
  <si>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</si>
  <si>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</si>
  <si>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</si>
  <si>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</si>
  <si>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</si>
  <si>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</si>
  <si>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</si>
  <si>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</si>
  <si>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</si>
  <si>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</si>
  <si>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</si>
  <si>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</si>
  <si>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</si>
  <si>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</si>
  <si>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</si>
  <si>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</si>
  <si>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</si>
  <si>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</si>
  <si>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</si>
  <si>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</si>
  <si>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</si>
  <si>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</si>
  <si>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</si>
  <si>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</si>
  <si>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</si>
  <si>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</si>
  <si>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</si>
  <si>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</si>
  <si>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</si>
  <si>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</si>
  <si>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</si>
  <si>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</si>
  <si>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</si>
  <si>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</si>
  <si>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</si>
  <si>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</si>
  <si>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</si>
  <si>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</si>
  <si>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</si>
  <si>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</si>
  <si>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</si>
  <si>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</si>
  <si>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</si>
  <si>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</si>
  <si>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</si>
  <si>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</si>
  <si>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</si>
  <si>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</si>
  <si>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</si>
  <si>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</si>
  <si>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</si>
  <si>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</si>
  <si>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</si>
  <si>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</si>
  <si>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</si>
  <si>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</si>
  <si>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</si>
  <si>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</si>
  <si>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</si>
  <si>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</si>
  <si>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</si>
  <si>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</si>
  <si>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</si>
  <si>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</si>
  <si>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</si>
  <si>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</si>
  <si>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</si>
  <si>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</si>
  <si>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</si>
  <si>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</si>
  <si>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</si>
  <si>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</si>
  <si>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</si>
  <si>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</si>
  <si>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</si>
  <si>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</si>
  <si>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</si>
  <si>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</si>
  <si>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</si>
  <si>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</si>
  <si>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</si>
  <si>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</si>
  <si>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</si>
  <si>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</si>
  <si>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</si>
  <si>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</si>
  <si>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</si>
  <si>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</si>
  <si>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</si>
  <si>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</si>
  <si>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</si>
  <si>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</si>
  <si>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</si>
  <si>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</si>
  <si>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</si>
  <si>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</si>
  <si>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</si>
  <si>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</si>
  <si>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</si>
  <si>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</si>
  <si>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</si>
  <si>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</si>
  <si>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</si>
  <si>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</si>
  <si>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</si>
  <si>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</si>
  <si>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</si>
  <si>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</si>
  <si>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</si>
  <si>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</si>
  <si>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</si>
  <si>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</si>
  <si>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</si>
  <si>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</si>
  <si>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</si>
  <si>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</si>
  <si>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</si>
  <si>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</si>
  <si>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</si>
  <si>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</si>
  <si>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</si>
  <si>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</si>
  <si>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</si>
  <si>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</si>
  <si>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</si>
  <si>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</si>
  <si>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</si>
  <si>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</si>
  <si>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</si>
  <si>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</si>
  <si>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</si>
  <si>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</si>
  <si>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</si>
  <si>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</si>
  <si>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</si>
  <si>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</si>
  <si>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</si>
  <si>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</si>
  <si>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</si>
  <si>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</si>
  <si>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</si>
  <si>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</si>
  <si>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</si>
  <si>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</si>
  <si>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</si>
  <si>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</si>
  <si>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</si>
  <si>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</si>
  <si>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</si>
  <si>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</si>
  <si>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</si>
  <si>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</si>
  <si>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</si>
  <si>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</si>
  <si>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</si>
  <si>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</si>
  <si>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</si>
  <si>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</si>
  <si>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</si>
  <si>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</si>
  <si>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</si>
  <si>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</si>
  <si>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</si>
  <si>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</si>
  <si>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</si>
  <si>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</si>
  <si>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</si>
  <si>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</si>
  <si>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</si>
  <si>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</si>
  <si>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</si>
  <si>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</si>
  <si>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</si>
  <si>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</si>
  <si>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</si>
  <si>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</si>
  <si>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</si>
  <si>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</si>
  <si>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</si>
  <si>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</si>
  <si>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</si>
  <si>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</si>
  <si>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</si>
  <si>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</si>
  <si>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</si>
  <si>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</si>
  <si>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</si>
  <si>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</si>
  <si>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</si>
  <si>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</si>
  <si>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</si>
  <si>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</si>
  <si>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</si>
  <si>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</si>
  <si>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</si>
  <si>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</si>
  <si>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</si>
  <si>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</si>
  <si>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</si>
  <si>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</si>
  <si>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</si>
  <si>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</si>
  <si>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</si>
  <si>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</si>
  <si>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</si>
  <si>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</si>
  <si>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</si>
  <si>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</si>
  <si>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</si>
  <si>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</si>
  <si>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</si>
  <si>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</si>
  <si>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</si>
  <si>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</si>
  <si>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</si>
  <si>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</si>
  <si>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</si>
  <si>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</si>
  <si>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</si>
  <si>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</si>
  <si>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</si>
  <si>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</si>
  <si>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</si>
  <si>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</si>
  <si>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</si>
  <si>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</si>
  <si>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</si>
  <si>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</si>
  <si>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</si>
  <si>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</si>
  <si>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</si>
  <si>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</si>
  <si>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</si>
  <si>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</si>
  <si>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</si>
  <si>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</si>
  <si>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</si>
  <si>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</si>
  <si>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</si>
  <si>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</si>
  <si>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</si>
  <si>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</si>
  <si>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</si>
  <si>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</si>
  <si>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</si>
  <si>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</si>
  <si>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</si>
  <si>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</si>
  <si>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</si>
  <si>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</si>
  <si>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</si>
  <si>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</si>
  <si>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</si>
  <si>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</si>
  <si>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</si>
  <si>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</si>
  <si>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</si>
  <si>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</si>
  <si>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</si>
  <si>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</si>
  <si>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</si>
  <si>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</si>
  <si>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</si>
  <si>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</si>
  <si>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</si>
  <si>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</si>
  <si>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</si>
  <si>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</si>
  <si>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</si>
  <si>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</si>
  <si>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</si>
  <si>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</si>
  <si>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</si>
  <si>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</si>
  <si>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</si>
  <si>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</si>
  <si>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</si>
  <si>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</si>
  <si>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</si>
  <si>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</si>
  <si>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</si>
  <si>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</si>
  <si>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</si>
  <si>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</si>
  <si>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</si>
  <si>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</si>
  <si>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</si>
  <si>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</si>
  <si>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</si>
  <si>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</si>
  <si>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</si>
  <si>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</si>
  <si>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</si>
  <si>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</si>
  <si>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</si>
  <si>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</si>
  <si>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</si>
  <si>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</si>
  <si>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</si>
  <si>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</si>
  <si>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</si>
  <si>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</si>
  <si>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</si>
  <si>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</si>
  <si>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</si>
  <si>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</si>
  <si>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</si>
  <si>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</si>
  <si>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</si>
  <si>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</si>
  <si>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</si>
  <si>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</si>
  <si>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</si>
  <si>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</si>
  <si>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</si>
  <si>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</si>
  <si>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</si>
  <si>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</si>
  <si>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</si>
  <si>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</si>
  <si>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</si>
  <si>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</si>
  <si>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</si>
  <si>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</si>
  <si>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</si>
  <si>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</si>
  <si>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</si>
  <si>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</si>
  <si>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</si>
  <si>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</si>
  <si>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</si>
  <si>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</si>
  <si>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</si>
  <si>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</si>
  <si>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</si>
  <si>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</si>
  <si>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</si>
  <si>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</si>
  <si>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</si>
  <si>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</si>
  <si>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</si>
  <si>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</si>
  <si>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</si>
  <si>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</si>
  <si>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</si>
  <si>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</si>
  <si>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</si>
  <si>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</si>
  <si>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</si>
  <si>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</si>
  <si>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</si>
  <si>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</si>
  <si>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</si>
  <si>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</si>
  <si>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</si>
  <si>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</si>
  <si>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</si>
  <si>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</si>
  <si>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</si>
  <si>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</si>
  <si>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</si>
  <si>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</si>
  <si>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</si>
  <si>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</si>
  <si>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</si>
  <si>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</si>
  <si>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</si>
  <si>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</si>
  <si>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</si>
  <si>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</si>
  <si>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</si>
  <si>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</si>
  <si>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</si>
  <si>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</si>
  <si>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</si>
  <si>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</si>
  <si>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</si>
  <si>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</si>
  <si>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</si>
  <si>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</si>
  <si>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</si>
  <si>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</si>
  <si>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</si>
  <si>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</si>
  <si>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</si>
  <si>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</si>
  <si>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</si>
  <si>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</si>
  <si>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</si>
  <si>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</si>
  <si>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</si>
  <si>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</si>
  <si>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</si>
  <si>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</si>
  <si>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</si>
  <si>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</si>
  <si>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</si>
  <si>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</si>
  <si>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</si>
  <si>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</si>
  <si>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</si>
  <si>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</si>
  <si>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</si>
  <si>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</si>
  <si>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</si>
  <si>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</si>
  <si>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</si>
  <si>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</si>
  <si>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</si>
  <si>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</si>
  <si>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</si>
  <si>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</si>
  <si>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</si>
  <si>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</si>
  <si>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</si>
  <si>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</si>
  <si>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</si>
  <si>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</si>
  <si>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</si>
  <si>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</si>
  <si>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</si>
  <si>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</si>
  <si>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</si>
  <si>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</si>
  <si>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</si>
  <si>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</si>
  <si>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</si>
  <si>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</si>
  <si>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</si>
  <si>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</si>
  <si>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</si>
  <si>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</si>
  <si>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</si>
  <si>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</si>
  <si>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</si>
  <si>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</si>
  <si>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</si>
  <si>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</si>
  <si>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</si>
  <si>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</si>
  <si>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</si>
  <si>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</si>
  <si>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</si>
  <si>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</si>
  <si>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</si>
  <si>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</si>
  <si>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</si>
  <si>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</si>
  <si>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</si>
  <si>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</si>
  <si>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</si>
  <si>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</si>
  <si>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</si>
  <si>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</si>
  <si>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</si>
  <si>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</si>
  <si>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</si>
  <si>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</si>
  <si>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</si>
  <si>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</si>
  <si>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</si>
  <si>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</si>
  <si>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</si>
  <si>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</si>
  <si>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</si>
  <si>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</si>
  <si>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</si>
  <si>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</si>
  <si>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</si>
  <si>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</si>
  <si>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</si>
  <si>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</si>
  <si>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</si>
  <si>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</si>
  <si>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</si>
  <si>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</si>
  <si>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</si>
  <si>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</si>
  <si>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</si>
  <si>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</si>
  <si>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</si>
  <si>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</si>
  <si>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</si>
  <si>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</si>
  <si>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</si>
  <si>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</si>
  <si>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</si>
  <si>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</si>
  <si>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</si>
  <si>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</si>
  <si>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</si>
  <si>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</si>
  <si>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</si>
  <si>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</si>
  <si>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</si>
  <si>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</si>
  <si>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</si>
  <si>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</si>
  <si>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</si>
  <si>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</si>
  <si>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</si>
  <si>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</si>
  <si>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</si>
  <si>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</si>
  <si>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</si>
  <si>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</si>
  <si>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</si>
  <si>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</si>
  <si>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</si>
  <si>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</si>
  <si>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</si>
  <si>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</si>
  <si>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</si>
  <si>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</si>
  <si>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</si>
  <si>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</si>
  <si>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</si>
  <si>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</si>
  <si>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</si>
  <si>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</si>
  <si>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</si>
  <si>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</si>
  <si>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</si>
  <si>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</si>
  <si>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</si>
  <si>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</si>
  <si>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</si>
  <si>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</si>
  <si>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</si>
  <si>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</si>
  <si>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</si>
  <si>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</si>
  <si>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</si>
  <si>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</si>
  <si>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</si>
  <si>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</si>
  <si>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</si>
  <si>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</si>
  <si>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</si>
  <si>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</si>
  <si>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</si>
  <si>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</si>
  <si>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</si>
  <si>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</si>
  <si>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</si>
  <si>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</si>
  <si>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</si>
  <si>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</si>
  <si>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</si>
  <si>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</si>
  <si>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</si>
  <si>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</si>
  <si>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</si>
  <si>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</si>
  <si>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</si>
  <si>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</si>
  <si>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</si>
  <si>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</si>
  <si>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</si>
  <si>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</si>
  <si>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</si>
  <si>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</si>
  <si>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</si>
  <si>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</si>
  <si>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</si>
  <si>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</si>
  <si>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</si>
  <si>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</si>
  <si>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</si>
  <si>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</si>
  <si>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</si>
  <si>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</si>
  <si>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</si>
  <si>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</si>
  <si>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</si>
  <si>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</si>
  <si>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</si>
  <si>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</si>
  <si>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</si>
  <si>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</si>
  <si>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</si>
  <si>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</si>
  <si>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</si>
  <si>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</si>
  <si>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</si>
  <si>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</si>
  <si>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</si>
  <si>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</si>
  <si>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</si>
  <si>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</si>
  <si>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</si>
  <si>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</si>
  <si>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</si>
  <si>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</si>
  <si>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</si>
  <si>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</si>
  <si>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</si>
  <si>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</si>
  <si>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</si>
  <si>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</si>
  <si>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</si>
  <si>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</si>
  <si>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</si>
  <si>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</si>
  <si>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</si>
  <si>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</si>
  <si>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</si>
  <si>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</si>
  <si>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</si>
  <si>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</si>
  <si>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</si>
  <si>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</si>
  <si>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</si>
  <si>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</si>
  <si>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</si>
  <si>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</si>
  <si>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</si>
  <si>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</si>
  <si>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</si>
  <si>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</si>
  <si>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</si>
  <si>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</si>
  <si>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</si>
  <si>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</si>
  <si>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</si>
  <si>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</si>
  <si>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</si>
  <si>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</si>
  <si>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</si>
  <si>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</si>
  <si>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</si>
  <si>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</si>
  <si>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</si>
  <si>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</si>
  <si>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</si>
  <si>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</si>
  <si>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</si>
  <si>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</si>
  <si>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</si>
  <si>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</si>
  <si>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</si>
  <si>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</si>
  <si>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</si>
  <si>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</si>
  <si>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</si>
  <si>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</si>
  <si>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</si>
  <si>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</si>
  <si>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</si>
  <si>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</si>
  <si>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</si>
  <si>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</si>
  <si>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</si>
  <si>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</si>
  <si>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</si>
  <si>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</si>
  <si>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</si>
  <si>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</si>
  <si>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</si>
  <si>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</si>
  <si>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</si>
  <si>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</si>
  <si>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</si>
  <si>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</si>
  <si>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</si>
  <si>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</si>
  <si>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</si>
  <si>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</si>
  <si>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</si>
  <si>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</si>
  <si>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</si>
  <si>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</si>
  <si>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</si>
  <si>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</si>
  <si>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</si>
  <si>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</si>
  <si>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</si>
  <si>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</si>
  <si>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</si>
  <si>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</si>
  <si>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</si>
  <si>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</si>
  <si>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</si>
  <si>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</si>
  <si>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</si>
  <si>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</si>
  <si>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</si>
  <si>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</si>
  <si>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</si>
  <si>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</si>
  <si>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</si>
  <si>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</si>
  <si>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</si>
  <si>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</si>
  <si>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</si>
  <si>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</si>
  <si>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</si>
  <si>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</si>
  <si>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</si>
  <si>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</si>
  <si>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</si>
  <si>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</si>
  <si>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</si>
  <si>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</si>
  <si>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</si>
  <si>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</si>
  <si>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</si>
  <si>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</si>
  <si>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</si>
  <si>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</si>
  <si>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</si>
  <si>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</si>
  <si>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</si>
  <si>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</si>
  <si>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</si>
  <si>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</si>
  <si>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</si>
  <si>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</si>
  <si>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</si>
  <si>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</si>
  <si>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</si>
  <si>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</si>
  <si>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</si>
  <si>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</si>
  <si>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</si>
  <si>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</si>
  <si>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</si>
  <si>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</si>
  <si>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</si>
  <si>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</si>
  <si>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</si>
  <si>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</si>
  <si>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</si>
  <si>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</si>
  <si>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</si>
  <si>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</si>
  <si>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</si>
  <si>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</si>
  <si>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</si>
  <si>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</si>
  <si>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</si>
  <si>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</si>
  <si>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</si>
  <si>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</si>
  <si>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</si>
  <si>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</si>
  <si>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</si>
  <si>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</si>
  <si>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</si>
  <si>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</si>
  <si>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</si>
  <si>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</si>
  <si>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</si>
  <si>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</si>
  <si>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</si>
  <si>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</si>
  <si>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</si>
  <si>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</si>
  <si>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</si>
  <si>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</si>
  <si>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</si>
  <si>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</si>
  <si>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</si>
  <si>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</si>
  <si>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</si>
  <si>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</si>
  <si>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</si>
  <si>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</si>
  <si>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</si>
  <si>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</si>
  <si>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</si>
  <si>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</si>
  <si>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</si>
  <si>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</si>
  <si>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</si>
  <si>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</si>
  <si>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</si>
  <si>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</si>
  <si>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</si>
  <si>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</si>
  <si>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</si>
  <si>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</si>
  <si>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</si>
  <si>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</si>
  <si>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</si>
  <si>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</si>
  <si>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</si>
  <si>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</si>
  <si>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</si>
  <si>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</si>
  <si>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</si>
  <si>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</si>
  <si>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</si>
  <si>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</si>
  <si>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</si>
  <si>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</si>
  <si>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</si>
  <si>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</si>
  <si>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</si>
  <si>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</si>
  <si>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</si>
  <si>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</si>
  <si>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</si>
  <si>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</si>
  <si>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</si>
  <si>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</si>
  <si>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</si>
  <si>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</si>
  <si>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</si>
  <si>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</si>
  <si>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</si>
  <si>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</si>
  <si>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</si>
  <si>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</si>
  <si>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</si>
  <si>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</si>
  <si>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</si>
  <si>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</si>
  <si>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</si>
  <si>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</si>
  <si>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</si>
  <si>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</si>
  <si>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</si>
  <si>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</si>
  <si>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</si>
  <si>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</si>
  <si>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</si>
  <si>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</si>
  <si>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</si>
  <si>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</si>
  <si>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</si>
  <si>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</si>
  <si>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</si>
  <si>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</si>
  <si>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</si>
  <si>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</si>
  <si>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</si>
  <si>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</si>
  <si>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</si>
  <si>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</si>
  <si>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</si>
  <si>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</si>
  <si>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</si>
  <si>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</si>
  <si>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</si>
  <si>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</si>
  <si>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</si>
  <si>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</si>
  <si>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</si>
  <si>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</si>
  <si>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</si>
  <si>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</si>
  <si>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</si>
  <si>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</si>
  <si>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</si>
  <si>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</si>
  <si>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</si>
  <si>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</si>
  <si>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</si>
  <si>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</si>
  <si>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</si>
  <si>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</si>
  <si>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</si>
  <si>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</si>
  <si>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</si>
  <si>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</si>
  <si>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</si>
  <si>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</si>
  <si>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</si>
  <si>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</si>
  <si>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</si>
  <si>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</si>
  <si>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</si>
  <si>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</si>
  <si>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</si>
  <si>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</si>
  <si>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</si>
  <si>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</si>
  <si>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</si>
  <si>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</si>
  <si>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</si>
  <si>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</si>
  <si>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</si>
  <si>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</si>
  <si>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</si>
  <si>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</si>
  <si>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</si>
  <si>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</si>
  <si>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</si>
  <si>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</si>
  <si>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</si>
  <si>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</si>
  <si>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</si>
  <si>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</si>
  <si>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</si>
  <si>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</si>
  <si>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</si>
  <si>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</si>
  <si>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</si>
  <si>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</si>
  <si>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</si>
  <si>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</si>
  <si>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</si>
  <si>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</si>
  <si>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</si>
  <si>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</si>
  <si>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</si>
  <si>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</si>
  <si>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</si>
  <si>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</si>
  <si>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</si>
  <si>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</si>
  <si>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</si>
  <si>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</si>
  <si>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</si>
  <si>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</si>
  <si>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</si>
  <si>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</si>
  <si>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</si>
  <si>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</si>
  <si>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</si>
  <si>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</si>
  <si>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</si>
  <si>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</si>
  <si>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</si>
  <si>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</si>
  <si>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</si>
  <si>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</si>
  <si>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</si>
  <si>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</si>
  <si>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</si>
  <si>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</si>
  <si>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</si>
  <si>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</si>
  <si>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</si>
  <si>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</si>
  <si>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</si>
  <si>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</si>
  <si>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</si>
  <si>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</si>
  <si>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</si>
  <si>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</si>
  <si>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</si>
  <si>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</si>
  <si>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</si>
  <si>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</si>
  <si>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</si>
  <si>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</si>
  <si>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</si>
  <si>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</si>
  <si>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</si>
  <si>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</si>
  <si>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</si>
  <si>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</si>
  <si>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</si>
  <si>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</si>
  <si>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</si>
  <si>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</si>
  <si>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</si>
  <si>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</si>
  <si>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</si>
  <si>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</si>
  <si>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</si>
  <si>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</si>
  <si>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</si>
  <si>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</si>
  <si>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</si>
  <si>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</si>
  <si>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</si>
  <si>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</si>
  <si>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</si>
  <si>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</si>
  <si>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</si>
  <si>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</si>
  <si>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</si>
  <si>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</si>
  <si>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</si>
  <si>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</si>
  <si>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</si>
  <si>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</si>
  <si>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</si>
  <si>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</si>
  <si>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</si>
  <si>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</si>
  <si>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</si>
  <si>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</si>
  <si>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</si>
  <si>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</si>
  <si>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</si>
  <si>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N42</t>
  </si>
  <si>
    <t>ZEM-ZEV</t>
  </si>
  <si>
    <t>ZEMZEV</t>
  </si>
  <si>
    <t>Deslocamento locos escoteiras para E42</t>
  </si>
  <si>
    <t>1 (Allan + Danilo)</t>
  </si>
  <si>
    <t>MC1 08h50 / previsão de faixa após i08</t>
  </si>
  <si>
    <t xml:space="preserve">MC1 08h50 / previsão de faixa após Y62 / 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</si>
  <si>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</si>
  <si>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</si>
  <si>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</si>
  <si>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</si>
  <si>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</si>
  <si>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</si>
  <si>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</si>
  <si>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</si>
  <si>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</si>
  <si>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</si>
  <si>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</si>
  <si>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</si>
  <si>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</si>
  <si>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</si>
  <si>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</si>
  <si>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</si>
  <si>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</si>
  <si>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</si>
  <si>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</si>
  <si>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</si>
  <si>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</si>
  <si>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</si>
  <si>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</si>
  <si>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</si>
  <si>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</si>
  <si>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</si>
  <si>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</si>
  <si>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</si>
  <si>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</si>
  <si>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Substituição meia chave</t>
  </si>
  <si>
    <t>ZKW-ZKE-ZKW</t>
  </si>
  <si>
    <t>ZKWZKEZKW</t>
  </si>
  <si>
    <t>R7d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</si>
  <si>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</si>
  <si>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V96 solicita MC1 em K67ZEV-2 às 07h30 e circula em licença até o KM 157+500 em ZEV157-1;</t>
  </si>
  <si>
    <t>W97 solicita MC1 em ZEM-1 às 07h00 e circula em licença até o KM 156+900 em 157156-1</t>
  </si>
  <si>
    <t>W96 solicita MC1 em ZEM-1 às 07h20 e circula em licença até o KM 153+100 em 154ZRB-1;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</si>
  <si>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</si>
  <si>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IAAS29</t>
  </si>
  <si>
    <t>ZPG-ZPT</t>
  </si>
  <si>
    <t>ZPGZPT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</si>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</sst>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J112" activePane="bottomRight" state="frozen"/>
      <selection pane="bottomRight" activeCell="Q125" sqref="Q12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3" t="s">
        <v>829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830</v>
      </c>
      <c r="BI1" s="338"/>
      <c r="BJ1" s="339"/>
      <c r="BK1" s="340"/>
      <c r="BL1" s="50"/>
      <c r="BM1" s="330" t="s">
        <v>831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33" t="s">
        <v>832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835</v>
      </c>
      <c r="AT2" s="335"/>
      <c r="AU2" s="335"/>
      <c r="AV2" s="335"/>
      <c r="AW2" s="335"/>
      <c r="AX2" s="334"/>
      <c r="AY2" s="336"/>
      <c r="AZ2" s="4"/>
      <c r="BA2" s="327" t="s">
        <v>836</v>
      </c>
      <c r="BB2" s="329"/>
      <c r="BC2" s="333" t="s">
        <v>833</v>
      </c>
      <c r="BD2" s="334"/>
      <c r="BE2" s="334"/>
      <c r="BF2" s="336"/>
      <c r="BG2" s="3"/>
      <c r="BH2" s="341"/>
      <c r="BI2" s="342"/>
      <c r="BJ2" s="343"/>
      <c r="BK2" s="344"/>
      <c r="BL2" s="50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27" t="s">
        <v>837</v>
      </c>
      <c r="AJ3" s="329"/>
      <c r="AK3" s="327" t="s">
        <v>838</v>
      </c>
      <c r="AL3" s="328"/>
      <c r="AM3" s="328"/>
      <c r="AN3" s="328"/>
      <c r="AO3" s="328"/>
      <c r="AP3" s="328"/>
      <c r="AQ3" s="329"/>
      <c r="AR3" s="240"/>
      <c r="AS3" s="351" t="s">
        <v>844</v>
      </c>
      <c r="AT3" s="352"/>
      <c r="AU3" s="351" t="s">
        <v>845</v>
      </c>
      <c r="AV3" s="352"/>
      <c r="AW3" s="351" t="s">
        <v>846</v>
      </c>
      <c r="AX3" s="353"/>
      <c r="AY3" s="64" t="s">
        <v>847</v>
      </c>
      <c r="AZ3" s="64"/>
      <c r="BA3" s="349"/>
      <c r="BB3" s="350"/>
      <c r="BC3" s="327" t="s">
        <v>840</v>
      </c>
      <c r="BD3" s="328"/>
      <c r="BE3" s="328"/>
      <c r="BF3" s="329"/>
      <c r="BG3" s="63"/>
      <c r="BH3" s="341"/>
      <c r="BI3" s="342"/>
      <c r="BJ3" s="343"/>
      <c r="BK3" s="344"/>
      <c r="BL3" s="50"/>
      <c r="BM3" s="330" t="s">
        <v>848</v>
      </c>
      <c r="BN3" s="331"/>
      <c r="BO3" s="331"/>
      <c r="BP3" s="332"/>
      <c r="BQ3" s="330" t="s">
        <v>466</v>
      </c>
      <c r="BR3" s="331"/>
      <c r="BS3" s="332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 hidden="1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 hidden="1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 hidden="1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 hidden="1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 hidden="1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 hidden="1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 hidden="1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80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 hidden="1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 hidden="1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N4245995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/>
      <c r="AT93" s="39"/>
      <c r="AU93" s="39"/>
      <c r="AV93" s="39"/>
      <c r="AW93" s="39"/>
      <c r="AX93" s="39"/>
      <c r="AY93" s="293">
        <f t="shared" si="8"/>
        <v>0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 t="s">
        <v>1115</v>
      </c>
      <c r="BK93" s="17" t="s">
        <v>1116</v>
      </c>
      <c r="BL93" s="16"/>
      <c r="BM93" s="15"/>
      <c r="BN93" s="15"/>
      <c r="BO93" s="165"/>
      <c r="BP93" s="17"/>
      <c r="BQ93" s="13" t="str">
        <f t="shared" si="9"/>
        <v>Produção e Intervalo</v>
      </c>
      <c r="BR93" s="19">
        <f t="shared" si="10"/>
        <v>0</v>
      </c>
      <c r="BS93" s="19">
        <f t="shared" si="11"/>
        <v>0</v>
      </c>
      <c r="BT93" s="225" t="str">
        <f t="shared" si="12"/>
        <v/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hidden="1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80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 hidden="1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 hidden="1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 t="shared" si="14"/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 t="shared" si="14"/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 hidden="1">
      <c r="A105" s="51" t="str">
        <f t="shared" si="13"/>
        <v/>
      </c>
      <c r="B105" s="171"/>
      <c r="C105" s="8" t="str">
        <f>IF(BS_CONTROLE[[#This Row],[DATA]]="","",WEEKNUM(BS_CONTROLE[[#This Row],[DATA]]))</f>
        <v/>
      </c>
      <c r="D105" s="52"/>
      <c r="E105" s="29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4" t="s">
        <v>317</v>
      </c>
      <c r="M105" s="204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4"/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1"/>
      <c r="W105" s="173"/>
      <c r="X105" s="218"/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-</v>
      </c>
      <c r="AN105" s="258" t="str">
        <f>IF(BS_CONTROLE[[#This Row],[SB]]=0, "-", BS_CONTROLE[[#This Row],[SB]])</f>
        <v>-</v>
      </c>
      <c r="AO105" s="259" t="str">
        <f>IF(BS_CONTROLE[[#This Row],[SUB]]=0, "-", BS_CONTROLE[[#This Row],[SUB]])</f>
        <v>-</v>
      </c>
      <c r="AP105" s="260" t="str">
        <f>IF(BS_CONTROLE[[#This Row],[KM - Inicio]]=0, "-", BS_CONTROLE[[#This Row],[KM - Inicio]])</f>
        <v>-</v>
      </c>
      <c r="AQ105" s="260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3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1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5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5" t="str">
        <f t="shared" si="18"/>
        <v/>
      </c>
    </row>
    <row r="106" spans="1:72" hidden="1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1140</v>
      </c>
      <c r="E106" s="29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1141</v>
      </c>
      <c r="I106" s="173" t="s">
        <v>1142</v>
      </c>
      <c r="J106" s="217">
        <v>56</v>
      </c>
      <c r="K106" s="217">
        <v>256</v>
      </c>
      <c r="L106" s="84" t="s">
        <v>317</v>
      </c>
      <c r="M106" s="204" t="s">
        <v>1143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1144</v>
      </c>
      <c r="X106" s="218" t="s">
        <v>662</v>
      </c>
      <c r="Y106" s="158"/>
      <c r="Z106" s="158"/>
      <c r="AA106" s="84" t="s">
        <v>1145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3">
        <f t="shared" si="14"/>
        <v>0</v>
      </c>
      <c r="AZ106" s="14"/>
      <c r="BA106" s="72"/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/>
      <c r="BI106" s="17"/>
      <c r="BJ106" s="17"/>
      <c r="BK106" s="17"/>
      <c r="BL106" s="16"/>
      <c r="BM106" s="15"/>
      <c r="BN106" s="15"/>
      <c r="BO106" s="165"/>
      <c r="BP106" s="17"/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/>
      </c>
    </row>
    <row r="107" spans="1:72" hidden="1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/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/>
      <c r="AS107" s="39"/>
      <c r="AT107" s="39"/>
      <c r="AU107" s="39"/>
      <c r="AV107" s="39"/>
      <c r="AW107" s="39"/>
      <c r="AX107" s="39"/>
      <c r="AY107" s="293">
        <f t="shared" si="14"/>
        <v>0</v>
      </c>
      <c r="AZ107" s="14"/>
      <c r="BA107" s="72"/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/>
      <c r="BI107" s="17"/>
      <c r="BJ107" s="17"/>
      <c r="BK107" s="17"/>
      <c r="BL107" s="16"/>
      <c r="BM107" s="15"/>
      <c r="BN107" s="15"/>
      <c r="BO107" s="165"/>
      <c r="BP107" s="17"/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/>
      </c>
    </row>
    <row r="108" spans="1:72" hidden="1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/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/>
      <c r="AS108" s="39"/>
      <c r="AT108" s="39"/>
      <c r="AU108" s="39"/>
      <c r="AV108" s="39"/>
      <c r="AW108" s="39"/>
      <c r="AX108" s="39"/>
      <c r="AY108" s="293">
        <f t="shared" si="14"/>
        <v>0</v>
      </c>
      <c r="AZ108" s="14"/>
      <c r="BA108" s="72"/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/>
      <c r="BI108" s="17"/>
      <c r="BJ108" s="17"/>
      <c r="BK108" s="17"/>
      <c r="BL108" s="16"/>
      <c r="BM108" s="15"/>
      <c r="BN108" s="15"/>
      <c r="BO108" s="165"/>
      <c r="BP108" s="17"/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/>
      </c>
    </row>
    <row r="109" spans="1:72" hidden="1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52" t="s">
        <v>585</v>
      </c>
      <c r="E109" s="29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/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3">
        <f t="shared" si="14"/>
        <v>0</v>
      </c>
      <c r="AZ109" s="14"/>
      <c r="BA109" s="72"/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/>
      <c r="BI109" s="17"/>
      <c r="BJ109" s="17"/>
      <c r="BK109" s="17"/>
      <c r="BL109" s="16"/>
      <c r="BM109" s="15"/>
      <c r="BN109" s="15"/>
      <c r="BO109" s="165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/>
      </c>
    </row>
    <row r="110" spans="1:72" hidden="1">
      <c r="A110" s="51" t="str">
        <f t="shared" si="13"/>
        <v>ROBSON (TF-701)45996</v>
      </c>
      <c r="B110" s="171">
        <v>45996</v>
      </c>
      <c r="C110" s="8">
        <f>IF(BS_CONTROLE[[#This Row],[DATA]]="","",WEEKNUM(BS_CONTROLE[[#This Row],[DATA]]))</f>
        <v>49</v>
      </c>
      <c r="D110" s="52" t="s">
        <v>631</v>
      </c>
      <c r="E110" s="294">
        <v>80</v>
      </c>
      <c r="F110" s="172" t="s">
        <v>506</v>
      </c>
      <c r="G110" s="9" t="str">
        <f>IF(D110="","*",VLOOKUP(F110,BS_ATIVIDADE[#All],3,FALSE))</f>
        <v>TRILHO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M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/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TRILHO</v>
      </c>
      <c r="AJ110" s="9" t="str">
        <f>IF(D110="","*",VLOOKUP(AI110,BS_ATIVIDADE[#Data],3,FALSE))</f>
        <v>TRILHO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3">
        <f t="shared" si="14"/>
        <v>0</v>
      </c>
      <c r="AZ110" s="14"/>
      <c r="BA110" s="72"/>
      <c r="BB110" s="10" t="str">
        <f>IFERROR(_xlfn.XLOOKUP(AI110, BS_ATIVIDADE[ATIVIDADE],BS_ATIVIDADE[UNIDADE] ), "*")</f>
        <v>M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/>
      <c r="BI110" s="17"/>
      <c r="BJ110" s="17"/>
      <c r="BK110" s="17"/>
      <c r="BL110" s="16"/>
      <c r="BM110" s="15"/>
      <c r="BN110" s="15"/>
      <c r="BO110" s="165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/>
      </c>
    </row>
    <row r="111" spans="1:72" hidden="1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1146</v>
      </c>
      <c r="X111" s="218" t="s">
        <v>662</v>
      </c>
      <c r="Y111" s="158"/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3">
        <f t="shared" si="14"/>
        <v>0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/>
      <c r="BI111" s="17"/>
      <c r="BJ111" s="17"/>
      <c r="BK111" s="17"/>
      <c r="BL111" s="16"/>
      <c r="BM111" s="15"/>
      <c r="BN111" s="15"/>
      <c r="BO111" s="165"/>
      <c r="BP111" s="17"/>
      <c r="BQ111" s="13" t="str">
        <f t="shared" si="15"/>
        <v>Produção e Intervalo</v>
      </c>
      <c r="BR111" s="19">
        <f t="shared" si="16"/>
        <v>0</v>
      </c>
      <c r="BS111" s="19">
        <f t="shared" si="17"/>
        <v>0</v>
      </c>
      <c r="BT111" s="225" t="str">
        <f t="shared" si="18"/>
        <v/>
      </c>
    </row>
    <row r="112" spans="1:72" hidden="1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/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/>
      <c r="BI112" s="17"/>
      <c r="BJ112" s="17"/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 hidden="1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29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/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3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/>
      <c r="BI113" s="17"/>
      <c r="BJ113" s="17"/>
      <c r="BK113" s="17"/>
      <c r="BL113" s="16"/>
      <c r="BM113" s="15"/>
      <c r="BN113" s="15"/>
      <c r="BO113" s="165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5" t="str">
        <f t="shared" si="18"/>
        <v/>
      </c>
    </row>
    <row r="114" spans="1:75" hidden="1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/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3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/>
      <c r="BI114" s="17"/>
      <c r="BJ114" s="17"/>
      <c r="BK114" s="17"/>
      <c r="BL114" s="16"/>
      <c r="BM114" s="15"/>
      <c r="BN114" s="15"/>
      <c r="BO114" s="165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5" t="str">
        <f t="shared" si="18"/>
        <v/>
      </c>
    </row>
    <row r="115" spans="1:75" hidden="1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/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3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/>
      <c r="BI115" s="17"/>
      <c r="BJ115" s="17"/>
      <c r="BK115" s="17"/>
      <c r="BL115" s="16"/>
      <c r="BM115" s="15"/>
      <c r="BN115" s="15"/>
      <c r="BO115" s="165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5" t="str">
        <f t="shared" si="18"/>
        <v/>
      </c>
    </row>
    <row r="116" spans="1:75" hidden="1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/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3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/>
      <c r="BI116" s="17"/>
      <c r="BJ116" s="17"/>
      <c r="BK116" s="17"/>
      <c r="BL116" s="16"/>
      <c r="BM116" s="15"/>
      <c r="BN116" s="15"/>
      <c r="BO116" s="165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5" t="str">
        <f t="shared" si="18"/>
        <v/>
      </c>
    </row>
    <row r="117" spans="1:75" hidden="1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/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3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/>
      <c r="BI117" s="17"/>
      <c r="BJ117" s="17"/>
      <c r="BK117" s="17"/>
      <c r="BL117" s="16"/>
      <c r="BM117" s="15"/>
      <c r="BN117" s="15"/>
      <c r="BO117" s="165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5" t="str">
        <f t="shared" si="18"/>
        <v/>
      </c>
    </row>
    <row r="118" spans="1:75" hidden="1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1147</v>
      </c>
      <c r="N118" s="204" t="s">
        <v>1148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1149</v>
      </c>
      <c r="X118" s="218" t="s">
        <v>657</v>
      </c>
      <c r="Y118" s="158"/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3">
        <f t="shared" si="14"/>
        <v>0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/>
      <c r="BI118" s="17"/>
      <c r="BJ118" s="17"/>
      <c r="BK118" s="17"/>
      <c r="BL118" s="16"/>
      <c r="BM118" s="15"/>
      <c r="BN118" s="15"/>
      <c r="BO118" s="165"/>
      <c r="BP118" s="17"/>
      <c r="BQ118" s="13" t="str">
        <f t="shared" si="15"/>
        <v>Produção e Intervalo</v>
      </c>
      <c r="BR118" s="19">
        <f t="shared" si="16"/>
        <v>0</v>
      </c>
      <c r="BS118" s="19">
        <f t="shared" si="17"/>
        <v>0</v>
      </c>
      <c r="BT118" s="225" t="str">
        <f t="shared" si="18"/>
        <v/>
      </c>
    </row>
    <row r="119" spans="1:75" hidden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1150</v>
      </c>
      <c r="X119" s="218" t="s">
        <v>657</v>
      </c>
      <c r="Y119" s="158"/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/>
      <c r="AS119" s="39"/>
      <c r="AT119" s="39"/>
      <c r="AU119" s="39"/>
      <c r="AV119" s="39"/>
      <c r="AW119" s="39"/>
      <c r="AX119" s="39"/>
      <c r="AY119" s="293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/>
      <c r="BI119" s="17"/>
      <c r="BJ119" s="17"/>
      <c r="BK119" s="17"/>
      <c r="BL119" s="16"/>
      <c r="BM119" s="15"/>
      <c r="BN119" s="15"/>
      <c r="BO119" s="165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5" t="str">
        <f t="shared" si="18"/>
        <v/>
      </c>
    </row>
    <row r="120" spans="1:75" hidden="1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1151</v>
      </c>
      <c r="X120" s="218" t="s">
        <v>657</v>
      </c>
      <c r="Y120" s="158"/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3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/>
      <c r="BI120" s="17"/>
      <c r="BJ120" s="17"/>
      <c r="BK120" s="17"/>
      <c r="BL120" s="16"/>
      <c r="BM120" s="15"/>
      <c r="BN120" s="15"/>
      <c r="BO120" s="165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5" t="str">
        <f t="shared" si="18"/>
        <v/>
      </c>
    </row>
    <row r="121" spans="1:75" hidden="1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1152</v>
      </c>
      <c r="X121" s="218" t="s">
        <v>657</v>
      </c>
      <c r="Y121" s="158"/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3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/>
      <c r="BI121" s="17"/>
      <c r="BJ121" s="17"/>
      <c r="BK121" s="17"/>
      <c r="BL121" s="16"/>
      <c r="BM121" s="15"/>
      <c r="BN121" s="15"/>
      <c r="BO121" s="165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5" t="str">
        <f t="shared" si="18"/>
        <v/>
      </c>
    </row>
    <row r="122" spans="1:75" hidden="1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1153</v>
      </c>
      <c r="X122" s="218" t="s">
        <v>657</v>
      </c>
      <c r="Y122" s="158"/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3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/>
      <c r="BI122" s="17"/>
      <c r="BJ122" s="17"/>
      <c r="BK122" s="17"/>
      <c r="BL122" s="16"/>
      <c r="BM122" s="15"/>
      <c r="BN122" s="15"/>
      <c r="BO122" s="165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5" t="str">
        <f t="shared" si="18"/>
        <v/>
      </c>
    </row>
    <row r="123" spans="1:75" hidden="1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 hidden="1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/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tr">
        <f>IF(BS_CONTROLE[[#This Row],[Entre - Estações]]=0, "-", BS_CONTROLE[[#This Row],[Entre - Estações]])</f>
        <v>ZWU-ZDC</v>
      </c>
      <c r="AN124" s="258" t="str">
        <f>IF(BS_CONTROLE[[#This Row],[SB]]=0, "-", BS_CONTROLE[[#This Row],[SB]])</f>
        <v>K95K942</v>
      </c>
      <c r="AO124" s="259">
        <f>IF(BS_CONTROLE[[#This Row],[SUB]]=0, "-", BS_CONTROLE[[#This Row],[SUB]])</f>
        <v>92</v>
      </c>
      <c r="AP124" s="260">
        <f>IF(BS_CONTROLE[[#This Row],[KM - Inicio]]=0, "-", BS_CONTROLE[[#This Row],[KM - Inicio]])</f>
        <v>95</v>
      </c>
      <c r="AQ124" s="260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3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1" t="str">
        <f>IF(BS_CONTROLE[[#This Row],[Responsavel pelo boletim]]=0, "-", BS_CONTROLE[[#This Row],[Responsavel pelo boletim]])</f>
        <v>Moises</v>
      </c>
      <c r="BG124" s="16"/>
      <c r="BH124" s="17"/>
      <c r="BI124" s="17"/>
      <c r="BJ124" s="17"/>
      <c r="BK124" s="17"/>
      <c r="BL124" s="16"/>
      <c r="BM124" s="15"/>
      <c r="BN124" s="15"/>
      <c r="BO124" s="165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5" t="str">
        <f t="shared" si="18"/>
        <v/>
      </c>
    </row>
    <row r="125" spans="1:75" hidden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29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1154</v>
      </c>
      <c r="X125" s="218" t="s">
        <v>657</v>
      </c>
      <c r="Y125" s="158"/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/>
      <c r="AS125" s="39"/>
      <c r="AT125" s="39"/>
      <c r="AU125" s="39"/>
      <c r="AV125" s="39"/>
      <c r="AW125" s="39"/>
      <c r="AX125" s="39"/>
      <c r="AY125" s="293">
        <f t="shared" si="14"/>
        <v>0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/>
      <c r="BI125" s="17"/>
      <c r="BJ125" s="17"/>
      <c r="BK125" s="17"/>
      <c r="BL125" s="16"/>
      <c r="BM125" s="15"/>
      <c r="BN125" s="15"/>
      <c r="BO125" s="165"/>
      <c r="BP125" s="17"/>
      <c r="BQ125" s="13" t="str">
        <f t="shared" si="15"/>
        <v>Produção e Intervalo</v>
      </c>
      <c r="BR125" s="19">
        <f t="shared" si="16"/>
        <v>0</v>
      </c>
      <c r="BS125" s="19">
        <f t="shared" si="17"/>
        <v>0</v>
      </c>
      <c r="BT125" s="225" t="str">
        <f t="shared" si="18"/>
        <v/>
      </c>
    </row>
    <row r="126" spans="1:75" hidden="1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/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/>
      <c r="AS126" s="39"/>
      <c r="AT126" s="39"/>
      <c r="AU126" s="39"/>
      <c r="AV126" s="39"/>
      <c r="AW126" s="39"/>
      <c r="AX126" s="39"/>
      <c r="AY126" s="293">
        <f t="shared" si="14"/>
        <v>0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/>
      <c r="BI126" s="17"/>
      <c r="BJ126" s="17"/>
      <c r="BK126" s="17"/>
      <c r="BL126" s="16"/>
      <c r="BM126" s="15"/>
      <c r="BN126" s="15"/>
      <c r="BO126" s="165"/>
      <c r="BP126" s="17"/>
      <c r="BQ126" s="13" t="str">
        <f t="shared" si="15"/>
        <v>Produção e Intervalo</v>
      </c>
      <c r="BR126" s="19">
        <f t="shared" si="16"/>
        <v>0</v>
      </c>
      <c r="BS126" s="19">
        <f t="shared" si="17"/>
        <v>0</v>
      </c>
      <c r="BT126" s="225" t="str">
        <f t="shared" si="18"/>
        <v/>
      </c>
    </row>
    <row r="127" spans="1:75" hidden="1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/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/>
      <c r="AS127" s="39"/>
      <c r="AT127" s="39"/>
      <c r="AU127" s="39"/>
      <c r="AV127" s="39"/>
      <c r="AW127" s="39"/>
      <c r="AX127" s="39"/>
      <c r="AY127" s="293">
        <f t="shared" si="14"/>
        <v>0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/>
      <c r="BI127" s="17"/>
      <c r="BJ127" s="17"/>
      <c r="BK127" s="17"/>
      <c r="BL127" s="16"/>
      <c r="BM127" s="15"/>
      <c r="BN127" s="15"/>
      <c r="BO127" s="165"/>
      <c r="BP127" s="17"/>
      <c r="BQ127" s="13" t="str">
        <f t="shared" si="15"/>
        <v>Produção e Intervalo</v>
      </c>
      <c r="BR127" s="19">
        <f t="shared" si="16"/>
        <v>0</v>
      </c>
      <c r="BS127" s="19">
        <f t="shared" si="17"/>
        <v>0</v>
      </c>
      <c r="BT127" s="225" t="str">
        <f t="shared" si="18"/>
        <v/>
      </c>
    </row>
    <row r="128" spans="1:75" hidden="1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/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/>
      <c r="BI128" s="17"/>
      <c r="BJ128" s="17"/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idden="1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1155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1156</v>
      </c>
      <c r="N129" s="204" t="s">
        <v>1157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/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3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/>
      <c r="BI129" s="17"/>
      <c r="BJ129" s="17"/>
      <c r="BK129" s="17"/>
      <c r="BL129" s="16"/>
      <c r="BM129" s="15"/>
      <c r="BN129" s="15"/>
      <c r="BO129" s="165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 hidden="1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 hidden="1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 hidden="1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 hidden="1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 hidden="1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 hidden="1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 hidden="1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 hidden="1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hidden="1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 hidden="1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 hidden="1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 hidden="1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 hidden="1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 hidden="1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 hidden="1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 hidden="1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 hidden="1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 hidden="1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 hidden="1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 hidden="1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 hidden="1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 hidden="1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 hidden="1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 hidden="1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 hidden="1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 hidden="1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 hidden="1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 hidden="1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 hidden="1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 hidden="1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 hidden="1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 hidden="1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 hidden="1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 hidden="1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 hidden="1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 hidden="1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 hidden="1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 hidden="1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 hidden="1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 hidden="1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 hidden="1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 hidden="1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 hidden="1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 hidden="1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 hidden="1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 hidden="1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 hidden="1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 hidden="1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 hidden="1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 hidden="1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 hidden="1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 hidden="1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 hidden="1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 hidden="1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 hidden="1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 hidden="1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 hidden="1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 hidden="1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 hidden="1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 hidden="1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 hidden="1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 hidden="1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 hidden="1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 hidden="1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 hidden="1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 hidden="1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 hidden="1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 hidden="1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 hidden="1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 hidden="1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 hidden="1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 hidden="1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 hidden="1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 hidden="1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 hidden="1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 hidden="1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 hidden="1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 hidden="1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 hidden="1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 hidden="1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 hidden="1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 hidden="1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 hidden="1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 hidden="1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 hidden="1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 hidden="1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 hidden="1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 hidden="1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 hidden="1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 hidden="1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 hidden="1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 hidden="1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 hidden="1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 hidden="1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 hidden="1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 hidden="1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 hidden="1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 hidden="1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 hidden="1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 hidden="1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 hidden="1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 hidden="1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 hidden="1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 hidden="1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 hidden="1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 hidden="1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 hidden="1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 hidden="1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 hidden="1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 hidden="1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 hidden="1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 hidden="1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 hidden="1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 hidden="1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 hidden="1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 hidden="1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 hidden="1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 hidden="1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 hidden="1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 hidden="1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 hidden="1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 hidden="1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 hidden="1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 hidden="1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 hidden="1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 hidden="1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 hidden="1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 hidden="1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 hidden="1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 hidden="1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 hidden="1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 hidden="1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 hidden="1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 hidden="1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 hidden="1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 hidden="1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 hidden="1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 hidden="1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 hidden="1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 hidden="1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 hidden="1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 hidden="1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 hidden="1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 hidden="1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 hidden="1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 hidden="1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 hidden="1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 hidden="1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 hidden="1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 hidden="1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 hidden="1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 hidden="1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 hidden="1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 hidden="1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 hidden="1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 hidden="1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 hidden="1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 hidden="1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 hidden="1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 hidden="1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 hidden="1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 hidden="1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 hidden="1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hidden="1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 hidden="1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 hidden="1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 hidden="1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 hidden="1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 hidden="1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 hidden="1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 hidden="1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 hidden="1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 hidden="1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 hidden="1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 hidden="1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 hidden="1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 hidden="1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 hidden="1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 hidden="1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 hidden="1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 hidden="1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 hidden="1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 hidden="1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 hidden="1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 hidden="1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 hidden="1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 hidden="1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 hidden="1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 hidden="1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 hidden="1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 hidden="1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 hidden="1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 hidden="1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 hidden="1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 hidden="1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 hidden="1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 hidden="1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 hidden="1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 hidden="1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 hidden="1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 hidden="1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 hidden="1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 hidden="1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 hidden="1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 hidden="1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 hidden="1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 hidden="1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 hidden="1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 hidden="1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 hidden="1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 hidden="1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 hidden="1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 hidden="1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 hidden="1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 hidden="1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 hidden="1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 hidden="1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 hidden="1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 hidden="1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 hidden="1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 hidden="1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 hidden="1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 hidden="1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 hidden="1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 hidden="1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 hidden="1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 hidden="1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 hidden="1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 hidden="1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hidden="1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 hidden="1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 hidden="1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 hidden="1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 hidden="1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 hidden="1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 hidden="1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 hidden="1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 hidden="1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 hidden="1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 hidden="1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 hidden="1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 hidden="1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 hidden="1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 hidden="1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 hidden="1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 hidden="1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 hidden="1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 hidden="1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 hidden="1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 hidden="1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 hidden="1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 hidden="1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 hidden="1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 hidden="1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 hidden="1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 hidden="1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 hidden="1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 hidden="1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 hidden="1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 hidden="1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 hidden="1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 hidden="1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 hidden="1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 hidden="1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 hidden="1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 hidden="1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 hidden="1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 hidden="1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 hidden="1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 hidden="1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 hidden="1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 hidden="1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 hidden="1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 hidden="1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 hidden="1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 hidden="1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 hidden="1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 hidden="1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 hidden="1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 hidden="1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 hidden="1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 hidden="1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 hidden="1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 hidden="1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 hidden="1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 hidden="1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 hidden="1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 hidden="1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 hidden="1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 hidden="1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 hidden="1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 hidden="1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 hidden="1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 hidden="1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 hidden="1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 hidden="1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 hidden="1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 hidden="1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 hidden="1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 hidden="1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 hidden="1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 hidden="1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 hidden="1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 hidden="1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 hidden="1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 hidden="1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 hidden="1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 hidden="1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 hidden="1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 hidden="1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 hidden="1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 hidden="1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 hidden="1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 hidden="1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 hidden="1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 hidden="1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 hidden="1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 hidden="1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 hidden="1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 hidden="1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 hidden="1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 hidden="1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 hidden="1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 hidden="1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 hidden="1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 hidden="1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 hidden="1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 hidden="1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 hidden="1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 hidden="1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 hidden="1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 hidden="1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 hidden="1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 hidden="1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 hidden="1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 hidden="1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 hidden="1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 hidden="1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 hidden="1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 hidden="1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 hidden="1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 hidden="1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 hidden="1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 hidden="1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 hidden="1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 hidden="1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 hidden="1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 hidden="1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 hidden="1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 hidden="1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 hidden="1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 hidden="1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 hidden="1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 hidden="1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 hidden="1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 hidden="1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 hidden="1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 hidden="1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 hidden="1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104:Y105 V82:Y96 X113:Y113 V130:Y450 X129:Y129 V119:Y128 X106:Y110 V106:W106 W111:Y111 V112:Y112 W114:Y118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599 BP88:BP98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sqref="A1:XFD1048576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76" t="s">
        <v>1158</v>
      </c>
      <c r="C2" s="376"/>
      <c r="D2" s="376"/>
      <c r="E2" s="376"/>
      <c r="F2" s="376"/>
      <c r="G2" s="376"/>
    </row>
    <row r="3" spans="2:7" ht="20.25" customHeight="1">
      <c r="B3" s="377"/>
      <c r="C3" s="377"/>
      <c r="D3" s="377"/>
      <c r="E3" s="377"/>
      <c r="F3" s="377"/>
      <c r="G3" s="377"/>
    </row>
    <row r="4" spans="2:7">
      <c r="B4" s="373" t="s">
        <v>1159</v>
      </c>
      <c r="C4" s="373" t="s">
        <v>1160</v>
      </c>
      <c r="D4" s="373" t="s">
        <v>1161</v>
      </c>
      <c r="E4" s="373" t="s">
        <v>1162</v>
      </c>
      <c r="F4" s="373" t="s">
        <v>8</v>
      </c>
      <c r="G4" s="373" t="s">
        <v>1163</v>
      </c>
    </row>
    <row r="5" spans="2:7">
      <c r="B5" s="378" t="s">
        <v>1145</v>
      </c>
      <c r="C5" s="378">
        <v>314978</v>
      </c>
      <c r="D5" s="378" t="s">
        <v>1164</v>
      </c>
      <c r="E5" s="378" t="s">
        <v>537</v>
      </c>
      <c r="F5" s="378" t="s">
        <v>101</v>
      </c>
      <c r="G5" s="378"/>
    </row>
    <row r="6" spans="2:7">
      <c r="B6" s="378" t="s">
        <v>1165</v>
      </c>
      <c r="C6" s="378">
        <v>256790</v>
      </c>
      <c r="D6" s="378" t="s">
        <v>1166</v>
      </c>
      <c r="E6" s="378" t="s">
        <v>537</v>
      </c>
      <c r="F6" s="378" t="s">
        <v>1167</v>
      </c>
      <c r="G6" s="379">
        <v>45992</v>
      </c>
    </row>
    <row r="7" spans="2:7">
      <c r="B7" s="378" t="s">
        <v>1168</v>
      </c>
      <c r="C7" s="378">
        <v>265193</v>
      </c>
      <c r="D7" s="378" t="s">
        <v>1169</v>
      </c>
      <c r="E7" s="378" t="s">
        <v>538</v>
      </c>
      <c r="F7" s="378" t="s">
        <v>1170</v>
      </c>
      <c r="G7" s="378"/>
    </row>
    <row r="8" spans="2:7">
      <c r="B8" s="378" t="s">
        <v>1171</v>
      </c>
      <c r="C8" s="378">
        <v>293716</v>
      </c>
      <c r="D8" s="378" t="s">
        <v>1172</v>
      </c>
      <c r="E8" s="378" t="s">
        <v>538</v>
      </c>
      <c r="F8" s="378" t="s">
        <v>1170</v>
      </c>
      <c r="G8" s="378"/>
    </row>
    <row r="9" spans="2:7">
      <c r="B9" s="378" t="s">
        <v>1173</v>
      </c>
      <c r="C9" s="378">
        <v>257258</v>
      </c>
      <c r="D9" s="378" t="s">
        <v>1174</v>
      </c>
      <c r="E9" s="378" t="s">
        <v>539</v>
      </c>
      <c r="F9" s="378" t="s">
        <v>144</v>
      </c>
      <c r="G9" s="378"/>
    </row>
    <row r="10" spans="2:7">
      <c r="B10" s="378" t="s">
        <v>1175</v>
      </c>
      <c r="C10" s="378">
        <v>371147</v>
      </c>
      <c r="D10" s="378" t="s">
        <v>1176</v>
      </c>
      <c r="E10" s="378" t="s">
        <v>539</v>
      </c>
      <c r="F10" s="378" t="s">
        <v>144</v>
      </c>
      <c r="G10" s="378"/>
    </row>
    <row r="11" spans="2:7">
      <c r="B11" s="378" t="s">
        <v>1177</v>
      </c>
      <c r="C11" s="378">
        <v>259230</v>
      </c>
      <c r="D11" s="378" t="s">
        <v>1178</v>
      </c>
      <c r="E11" s="378" t="s">
        <v>539</v>
      </c>
      <c r="F11" s="378" t="s">
        <v>144</v>
      </c>
      <c r="G11" s="379">
        <v>45992</v>
      </c>
    </row>
    <row r="12" spans="2:7">
      <c r="B12" s="378" t="s">
        <v>1179</v>
      </c>
      <c r="C12" s="378">
        <v>370705</v>
      </c>
      <c r="D12" s="378"/>
      <c r="E12" s="378" t="s">
        <v>539</v>
      </c>
      <c r="F12" s="378" t="s">
        <v>144</v>
      </c>
      <c r="G12" s="378"/>
    </row>
    <row r="13" spans="2:7">
      <c r="B13" s="378" t="s">
        <v>1180</v>
      </c>
      <c r="C13" s="378">
        <v>258542</v>
      </c>
      <c r="D13" s="378" t="s">
        <v>1181</v>
      </c>
      <c r="E13" s="378" t="s">
        <v>540</v>
      </c>
      <c r="F13" s="378" t="s">
        <v>180</v>
      </c>
      <c r="G13" s="378"/>
    </row>
    <row r="14" spans="2:7">
      <c r="B14" s="378" t="s">
        <v>1182</v>
      </c>
      <c r="C14" s="378">
        <v>257050</v>
      </c>
      <c r="D14" s="378" t="s">
        <v>1183</v>
      </c>
      <c r="E14" s="378" t="s">
        <v>540</v>
      </c>
      <c r="F14" s="378" t="s">
        <v>180</v>
      </c>
      <c r="G14" s="378"/>
    </row>
    <row r="15" spans="2:7">
      <c r="B15" s="378"/>
      <c r="C15" s="378"/>
      <c r="D15" s="378"/>
      <c r="E15" s="378"/>
      <c r="F15" s="378"/>
      <c r="G15" s="378"/>
    </row>
    <row r="16" spans="2:7">
      <c r="B16" s="378"/>
      <c r="C16" s="378"/>
      <c r="D16" s="378"/>
      <c r="E16" s="378"/>
      <c r="F16" s="378"/>
      <c r="G16" s="378"/>
    </row>
    <row r="17" spans="2:7">
      <c r="B17" s="378"/>
      <c r="C17" s="378"/>
      <c r="D17" s="378"/>
      <c r="E17" s="378"/>
      <c r="F17" s="378"/>
      <c r="G17" s="378"/>
    </row>
    <row r="18" spans="2:7">
      <c r="B18" s="378"/>
      <c r="C18" s="378"/>
      <c r="D18" s="378"/>
      <c r="E18" s="378"/>
      <c r="F18" s="378"/>
      <c r="G18" s="378"/>
    </row>
    <row r="19" spans="2:7">
      <c r="B19" s="378"/>
      <c r="C19" s="378"/>
      <c r="D19" s="378"/>
      <c r="E19" s="378"/>
      <c r="F19" s="378"/>
      <c r="G19" s="378"/>
    </row>
    <row r="20" spans="2:7">
      <c r="B20" s="378"/>
      <c r="C20" s="378"/>
      <c r="D20" s="378"/>
      <c r="E20" s="378"/>
      <c r="F20" s="378"/>
      <c r="G20" s="378"/>
    </row>
    <row r="21" spans="2:7">
      <c r="B21" s="378"/>
      <c r="C21" s="378"/>
      <c r="D21" s="378"/>
      <c r="E21" s="378"/>
      <c r="F21" s="378"/>
      <c r="G21" s="378"/>
    </row>
    <row r="22" spans="2:7">
      <c r="B22" s="378"/>
      <c r="C22" s="378"/>
      <c r="D22" s="378"/>
      <c r="E22" s="378"/>
      <c r="F22" s="378"/>
      <c r="G22" s="378"/>
    </row>
    <row r="23" spans="2:7">
      <c r="B23" s="378"/>
      <c r="C23" s="378"/>
      <c r="D23" s="378"/>
      <c r="E23" s="378"/>
      <c r="F23" s="378"/>
      <c r="G23" s="378"/>
    </row>
    <row r="24" spans="2:7">
      <c r="B24" s="378"/>
      <c r="C24" s="378"/>
      <c r="D24" s="378"/>
      <c r="E24" s="378"/>
      <c r="F24" s="378"/>
      <c r="G24" s="378"/>
    </row>
    <row r="25" spans="2:7">
      <c r="B25" s="378"/>
      <c r="C25" s="378"/>
      <c r="D25" s="378"/>
      <c r="E25" s="378"/>
      <c r="F25" s="378"/>
      <c r="G25" s="378"/>
    </row>
    <row r="26" spans="2:7">
      <c r="B26" s="378"/>
      <c r="C26" s="378"/>
      <c r="D26" s="378"/>
      <c r="E26" s="378"/>
      <c r="F26" s="378"/>
      <c r="G26" s="378"/>
    </row>
    <row r="27" spans="2:7">
      <c r="B27" s="378"/>
      <c r="C27" s="378"/>
      <c r="D27" s="378"/>
      <c r="E27" s="378"/>
      <c r="F27" s="378"/>
      <c r="G27" s="378"/>
    </row>
    <row r="28" spans="2:7">
      <c r="B28" s="378"/>
      <c r="C28" s="378"/>
      <c r="D28" s="378"/>
      <c r="E28" s="378"/>
      <c r="F28" s="378"/>
      <c r="G28" s="378"/>
    </row>
    <row r="29" spans="2:7">
      <c r="B29" s="378"/>
      <c r="C29" s="378"/>
      <c r="D29" s="378"/>
      <c r="E29" s="378"/>
      <c r="F29" s="378"/>
      <c r="G29" s="378"/>
    </row>
    <row r="30" spans="2:7">
      <c r="B30" s="378"/>
      <c r="C30" s="378"/>
      <c r="D30" s="378"/>
      <c r="E30" s="378"/>
      <c r="F30" s="378"/>
      <c r="G30" s="378"/>
    </row>
    <row r="31" spans="2:7">
      <c r="B31" s="378"/>
      <c r="C31" s="378"/>
      <c r="D31" s="378"/>
      <c r="E31" s="378"/>
      <c r="F31" s="378"/>
      <c r="G31" s="378"/>
    </row>
    <row r="32" spans="2:7">
      <c r="B32" s="378"/>
      <c r="C32" s="378"/>
      <c r="D32" s="378"/>
      <c r="E32" s="378"/>
      <c r="F32" s="378"/>
      <c r="G32" s="378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24" sqref="D24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54" t="s">
        <v>1184</v>
      </c>
      <c r="D1" s="354"/>
      <c r="E1" s="354"/>
      <c r="F1" s="354"/>
      <c r="G1" s="354"/>
      <c r="H1" s="354"/>
    </row>
    <row r="2" spans="3:8">
      <c r="C2" s="354"/>
      <c r="D2" s="354"/>
      <c r="E2" s="354"/>
      <c r="F2" s="354"/>
      <c r="G2" s="354"/>
      <c r="H2" s="354"/>
    </row>
    <row r="3" spans="3:8" ht="34.5" customHeight="1">
      <c r="C3" s="326" t="s">
        <v>410</v>
      </c>
      <c r="D3" s="326" t="s">
        <v>1185</v>
      </c>
      <c r="E3" s="326" t="s">
        <v>1186</v>
      </c>
      <c r="F3" s="326" t="s">
        <v>1187</v>
      </c>
      <c r="G3" s="373" t="s">
        <v>1188</v>
      </c>
      <c r="H3" s="326" t="s">
        <v>1189</v>
      </c>
    </row>
    <row r="4" spans="3:8">
      <c r="C4" s="369" t="s">
        <v>537</v>
      </c>
      <c r="D4" s="369">
        <v>9347</v>
      </c>
      <c r="E4" s="370">
        <v>45985</v>
      </c>
      <c r="F4" s="369">
        <v>7000</v>
      </c>
      <c r="G4" s="374" t="s">
        <v>1190</v>
      </c>
      <c r="H4" s="369"/>
    </row>
    <row r="5" spans="3:8">
      <c r="C5" s="369" t="s">
        <v>538</v>
      </c>
      <c r="D5" s="369">
        <v>7694</v>
      </c>
      <c r="E5" s="370">
        <v>45993</v>
      </c>
      <c r="F5" s="369">
        <v>10400</v>
      </c>
      <c r="G5" s="374" t="s">
        <v>1191</v>
      </c>
      <c r="H5" s="369"/>
    </row>
    <row r="6" spans="3:8">
      <c r="C6" s="371" t="s">
        <v>539</v>
      </c>
      <c r="D6" s="371">
        <v>9403</v>
      </c>
      <c r="E6" s="372">
        <v>45972</v>
      </c>
      <c r="F6" s="371" t="s">
        <v>1192</v>
      </c>
      <c r="G6" s="375" t="s">
        <v>1193</v>
      </c>
      <c r="H6" s="371" t="s">
        <v>923</v>
      </c>
    </row>
    <row r="7" spans="3:8">
      <c r="C7" s="369" t="s">
        <v>539</v>
      </c>
      <c r="D7" s="369">
        <v>7663</v>
      </c>
      <c r="E7" s="370">
        <v>45988</v>
      </c>
      <c r="F7" s="369">
        <v>12000</v>
      </c>
      <c r="G7" s="374" t="s">
        <v>1194</v>
      </c>
      <c r="H7" s="369"/>
    </row>
    <row r="8" spans="3:8">
      <c r="C8" s="369" t="s">
        <v>464</v>
      </c>
      <c r="D8" s="369" t="s">
        <v>1195</v>
      </c>
      <c r="E8" s="370">
        <v>45993</v>
      </c>
      <c r="F8" s="369">
        <v>12000</v>
      </c>
      <c r="G8" s="374" t="s">
        <v>1196</v>
      </c>
      <c r="H8" s="369"/>
    </row>
    <row r="9" spans="3:8" ht="29.25">
      <c r="C9" s="369" t="s">
        <v>464</v>
      </c>
      <c r="D9" s="369" t="s">
        <v>1197</v>
      </c>
      <c r="E9" s="370">
        <v>45993</v>
      </c>
      <c r="F9" s="369">
        <v>9000</v>
      </c>
      <c r="G9" s="374" t="s">
        <v>1198</v>
      </c>
      <c r="H9" s="369"/>
    </row>
    <row r="10" spans="3:8" ht="29.25">
      <c r="C10" s="369" t="s">
        <v>464</v>
      </c>
      <c r="D10" s="369" t="s">
        <v>1199</v>
      </c>
      <c r="E10" s="370">
        <v>45993</v>
      </c>
      <c r="F10" s="369">
        <v>10000</v>
      </c>
      <c r="G10" s="374" t="s">
        <v>1198</v>
      </c>
      <c r="H10" s="369"/>
    </row>
    <row r="11" spans="3:8">
      <c r="C11" s="369" t="s">
        <v>535</v>
      </c>
      <c r="D11" s="369"/>
      <c r="E11" s="369"/>
      <c r="F11" s="369"/>
      <c r="G11" s="374"/>
      <c r="H11" s="369"/>
    </row>
    <row r="12" spans="3:8">
      <c r="C12" s="369" t="s">
        <v>540</v>
      </c>
      <c r="D12" s="369">
        <v>9038</v>
      </c>
      <c r="E12" s="370">
        <v>45989</v>
      </c>
      <c r="F12" s="369">
        <v>11238</v>
      </c>
      <c r="G12" s="374" t="s">
        <v>1200</v>
      </c>
      <c r="H12" s="369"/>
    </row>
    <row r="13" spans="3:8">
      <c r="C13" s="369"/>
      <c r="D13" s="369"/>
      <c r="E13" s="369"/>
      <c r="F13" s="369"/>
      <c r="G13" s="374"/>
      <c r="H13" s="369"/>
    </row>
    <row r="14" spans="3:8">
      <c r="C14" s="369"/>
      <c r="D14" s="369"/>
      <c r="E14" s="369"/>
      <c r="F14" s="369"/>
      <c r="G14" s="374"/>
      <c r="H14" s="369"/>
    </row>
    <row r="15" spans="3:8">
      <c r="C15" s="369"/>
      <c r="D15" s="369"/>
      <c r="E15" s="369"/>
      <c r="F15" s="369"/>
      <c r="G15" s="374"/>
      <c r="H15" s="369"/>
    </row>
    <row r="16" spans="3:8">
      <c r="C16" s="369"/>
      <c r="D16" s="369"/>
      <c r="E16" s="369"/>
      <c r="F16" s="369"/>
      <c r="G16" s="374"/>
      <c r="H16" s="369"/>
    </row>
    <row r="17" spans="3:8">
      <c r="C17" s="369"/>
      <c r="D17" s="369"/>
      <c r="E17" s="369"/>
      <c r="F17" s="369"/>
      <c r="G17" s="374"/>
      <c r="H17" s="369"/>
    </row>
    <row r="18" spans="3:8">
      <c r="C18" s="369"/>
      <c r="D18" s="369"/>
      <c r="E18" s="369"/>
      <c r="F18" s="369"/>
      <c r="G18" s="374"/>
      <c r="H18" s="369"/>
    </row>
    <row r="19" spans="3:8">
      <c r="C19" s="369"/>
      <c r="D19" s="369"/>
      <c r="E19" s="369"/>
      <c r="F19" s="369"/>
      <c r="G19" s="374"/>
      <c r="H19" s="369"/>
    </row>
    <row r="20" spans="3:8">
      <c r="C20" s="369"/>
      <c r="D20" s="369"/>
      <c r="E20" s="369"/>
      <c r="F20" s="369"/>
      <c r="G20" s="374"/>
      <c r="H20" s="369"/>
    </row>
    <row r="21" spans="3:8">
      <c r="C21" s="369"/>
      <c r="D21" s="369"/>
      <c r="E21" s="369"/>
      <c r="F21" s="369"/>
      <c r="G21" s="374"/>
      <c r="H21" s="369"/>
    </row>
    <row r="22" spans="3:8">
      <c r="C22" s="369"/>
      <c r="D22" s="369"/>
      <c r="E22" s="369"/>
      <c r="F22" s="369"/>
      <c r="G22" s="374"/>
      <c r="H22" s="369"/>
    </row>
    <row r="23" spans="3:8">
      <c r="C23" s="369"/>
      <c r="D23" s="369"/>
      <c r="E23" s="369"/>
      <c r="F23" s="369"/>
      <c r="G23" s="374"/>
      <c r="H23" s="369"/>
    </row>
    <row r="24" spans="3:8">
      <c r="C24" s="369"/>
      <c r="D24" s="369"/>
      <c r="E24" s="369"/>
      <c r="F24" s="369"/>
      <c r="G24" s="374"/>
      <c r="H24" s="369"/>
    </row>
    <row r="25" spans="3:8">
      <c r="C25" s="369"/>
      <c r="D25" s="369"/>
      <c r="E25" s="369"/>
      <c r="F25" s="369"/>
      <c r="G25" s="374"/>
      <c r="H25" s="369"/>
    </row>
    <row r="26" spans="3:8">
      <c r="C26" s="369"/>
      <c r="D26" s="369"/>
      <c r="E26" s="369"/>
      <c r="F26" s="369"/>
      <c r="G26" s="374"/>
      <c r="H26" s="369"/>
    </row>
    <row r="27" spans="3:8">
      <c r="C27" s="369"/>
      <c r="D27" s="369"/>
      <c r="E27" s="369"/>
      <c r="F27" s="369"/>
      <c r="G27" s="374"/>
      <c r="H27" s="369"/>
    </row>
    <row r="28" spans="3:8">
      <c r="C28" s="369"/>
      <c r="D28" s="369"/>
      <c r="E28" s="369"/>
      <c r="F28" s="369"/>
      <c r="G28" s="374"/>
      <c r="H28" s="369"/>
    </row>
    <row r="29" spans="3:8">
      <c r="C29" s="369"/>
      <c r="D29" s="369"/>
      <c r="E29" s="369"/>
      <c r="F29" s="369"/>
      <c r="G29" s="374"/>
      <c r="H29" s="369"/>
    </row>
    <row r="30" spans="3:8">
      <c r="C30" s="369"/>
      <c r="D30" s="369"/>
      <c r="E30" s="369"/>
      <c r="F30" s="369"/>
      <c r="G30" s="374"/>
      <c r="H30" s="369"/>
    </row>
    <row r="31" spans="3:8">
      <c r="C31" s="369"/>
      <c r="D31" s="369"/>
      <c r="E31" s="369"/>
      <c r="F31" s="369"/>
      <c r="G31" s="374"/>
      <c r="H31" s="36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55" t="s">
        <v>1201</v>
      </c>
      <c r="D5" s="356"/>
      <c r="E5" s="356"/>
      <c r="F5" s="356"/>
      <c r="G5" s="356"/>
      <c r="H5" s="356"/>
      <c r="I5" s="356"/>
      <c r="J5" s="357"/>
      <c r="K5" s="358" t="s">
        <v>1202</v>
      </c>
      <c r="L5" s="359"/>
      <c r="M5" s="359"/>
      <c r="N5" s="359"/>
      <c r="O5" s="360" t="s">
        <v>1203</v>
      </c>
      <c r="P5" s="361"/>
      <c r="Q5" s="362"/>
    </row>
    <row r="6" spans="1:17" s="94" customFormat="1" ht="15.75" customHeight="1">
      <c r="A6" s="88" t="s">
        <v>1204</v>
      </c>
      <c r="B6" s="95" t="s">
        <v>1205</v>
      </c>
      <c r="C6" s="96" t="s">
        <v>869</v>
      </c>
      <c r="D6" s="97" t="s">
        <v>870</v>
      </c>
      <c r="E6" s="96" t="s">
        <v>1206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1207</v>
      </c>
      <c r="M6" s="139" t="s">
        <v>335</v>
      </c>
      <c r="N6" s="140" t="s">
        <v>864</v>
      </c>
      <c r="O6" s="246" t="s">
        <v>907</v>
      </c>
      <c r="P6" s="157"/>
      <c r="Q6" s="193" t="s">
        <v>1208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1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4" t="str">
        <f>IF(SP_SUL!K105="","*",SP_SUL!K105)</f>
        <v>*</v>
      </c>
      <c r="I107" s="132" t="str">
        <f>IF(SP_SUL!O105="","*",SP_SUL!O105)</f>
        <v>*</v>
      </c>
      <c r="J107" s="132" t="str">
        <f>IF(SP_SUL!P105="","*",SP_SUL!P105)</f>
        <v>*</v>
      </c>
      <c r="K107" s="141" t="str">
        <f>IF(SP_SUL!AK105="","*",SP_SUL!AK105)</f>
        <v>-</v>
      </c>
      <c r="L107" s="141" t="str">
        <f>IF(SP_SUL!AM105="","*",SP_SUL!AM105)</f>
        <v>-</v>
      </c>
      <c r="M107" s="141" t="str">
        <f>IF(SP_SUL!AP105="","*",SP_SUL!AP105)</f>
        <v>-</v>
      </c>
      <c r="N107" s="141" t="str">
        <f>IF(SP_SUL!AM105="","*",SP_SUL!AM105)</f>
        <v>-</v>
      </c>
      <c r="O107" s="174">
        <f>SP_SUL!BH105</f>
        <v>0</v>
      </c>
      <c r="P107" s="91"/>
      <c r="Q107" s="145" t="str">
        <f>IF($A$2=1,IF(SP_SUL!BJ105="","*",SP_SUL!BJ105),IF(SP_SUL!BK105="","*",SP_SUL!BK105))</f>
        <v>*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*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*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*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*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ROBSON (TF-701)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*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0</v>
      </c>
      <c r="P113" s="91"/>
      <c r="Q113" s="145" t="str">
        <f>IF($A$2=1,IF(SP_SUL!BJ111="","*",SP_SUL!BJ111),IF(SP_SUL!BK111="","*",SP_SUL!BK111))</f>
        <v>*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*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0</v>
      </c>
      <c r="P115" s="91"/>
      <c r="Q115" s="145" t="str">
        <f>IF($A$2=1,IF(SP_SUL!BJ113="","*",SP_SUL!BJ113),IF(SP_SUL!BK113="","*",SP_SUL!BK113))</f>
        <v>*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0</v>
      </c>
      <c r="P116" s="91"/>
      <c r="Q116" s="145" t="str">
        <f>IF($A$2=1,IF(SP_SUL!BJ114="","*",SP_SUL!BJ114),IF(SP_SUL!BK114="","*",SP_SUL!BK114))</f>
        <v>*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0</v>
      </c>
      <c r="P117" s="91"/>
      <c r="Q117" s="145" t="str">
        <f>IF($A$2=1,IF(SP_SUL!BJ115="","*",SP_SUL!BJ115),IF(SP_SUL!BK115="","*",SP_SUL!BK115))</f>
        <v>*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0</v>
      </c>
      <c r="P118" s="91"/>
      <c r="Q118" s="145" t="str">
        <f>IF($A$2=1,IF(SP_SUL!BJ116="","*",SP_SUL!BJ116),IF(SP_SUL!BK116="","*",SP_SUL!BK116))</f>
        <v>*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*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0</v>
      </c>
      <c r="P120" s="91"/>
      <c r="Q120" s="145" t="str">
        <f>IF($A$2=1,IF(SP_SUL!BJ118="","*",SP_SUL!BJ118),IF(SP_SUL!BK118="","*",SP_SUL!BK118))</f>
        <v>*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0</v>
      </c>
      <c r="P121" s="91"/>
      <c r="Q121" s="145" t="str">
        <f>IF($A$2=1,IF(SP_SUL!BJ119="","*",SP_SUL!BJ119),IF(SP_SUL!BK119="","*",SP_SUL!BK119))</f>
        <v>*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0</v>
      </c>
      <c r="P122" s="91"/>
      <c r="Q122" s="145" t="str">
        <f>IF($A$2=1,IF(SP_SUL!BJ120="","*",SP_SUL!BJ120),IF(SP_SUL!BK120="","*",SP_SUL!BK120))</f>
        <v>*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0</v>
      </c>
      <c r="P123" s="91"/>
      <c r="Q123" s="145" t="str">
        <f>IF($A$2=1,IF(SP_SUL!BJ121="","*",SP_SUL!BJ121),IF(SP_SUL!BK121="","*",SP_SUL!BK121))</f>
        <v>*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0</v>
      </c>
      <c r="P124" s="91"/>
      <c r="Q124" s="145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ZWU-ZDC</v>
      </c>
      <c r="M126" s="141">
        <f>IF(SP_SUL!AP124="","*",SP_SUL!AP124)</f>
        <v>95</v>
      </c>
      <c r="N126" s="141" t="str">
        <f>IF(SP_SUL!AM124="","*",SP_SUL!AM124)</f>
        <v>ZWU-ZDC</v>
      </c>
      <c r="O126" s="174">
        <f>SP_SUL!BH124</f>
        <v>0</v>
      </c>
      <c r="P126" s="91"/>
      <c r="Q126" s="145" t="str">
        <f>IF($A$2=1,IF(SP_SUL!BJ124="","*",SP_SUL!BJ124),IF(SP_SUL!BK124="","*",SP_SUL!BK124))</f>
        <v>*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0</v>
      </c>
      <c r="P127" s="91"/>
      <c r="Q127" s="145" t="str">
        <f>IF($A$2=1,IF(SP_SUL!BJ125="","*",SP_SUL!BJ125),IF(SP_SUL!BK125="","*",SP_SUL!BK125))</f>
        <v>*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0</v>
      </c>
      <c r="P128" s="91"/>
      <c r="Q128" s="145" t="str">
        <f>IF($A$2=1,IF(SP_SUL!BJ126="","*",SP_SUL!BJ126),IF(SP_SUL!BK126="","*",SP_SUL!BK126))</f>
        <v>*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0</v>
      </c>
      <c r="P129" s="91"/>
      <c r="Q129" s="145" t="str">
        <f>IF($A$2=1,IF(SP_SUL!BJ127="","*",SP_SUL!BJ127),IF(SP_SUL!BK127="","*",SP_SUL!BK127))</f>
        <v>*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0</v>
      </c>
      <c r="P130" s="91"/>
      <c r="Q130" s="145" t="str">
        <f>IF($A$2=1,IF(SP_SUL!BJ128="","*",SP_SUL!BJ128),IF(SP_SUL!BK128="","*",SP_SUL!BK128))</f>
        <v>*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0</v>
      </c>
      <c r="P131" s="91"/>
      <c r="Q131" s="145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04" sqref="B104:U1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8.140625" style="384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63"/>
      <c r="B1" s="364"/>
      <c r="C1" s="365"/>
      <c r="L1" s="381"/>
      <c r="M1" s="124"/>
      <c r="N1" s="268"/>
      <c r="O1" s="268"/>
      <c r="P1" s="170"/>
      <c r="Q1" s="366" t="s">
        <v>917</v>
      </c>
      <c r="R1" s="367"/>
      <c r="U1" s="102"/>
      <c r="V1" s="368" t="s">
        <v>1209</v>
      </c>
      <c r="W1" s="368"/>
      <c r="X1" s="368"/>
      <c r="Y1" s="104"/>
    </row>
    <row r="2" spans="1:25" s="101" customFormat="1" ht="11.25" customHeight="1">
      <c r="A2" s="105" t="s">
        <v>1210</v>
      </c>
      <c r="B2" s="105" t="s">
        <v>1205</v>
      </c>
      <c r="C2" s="105" t="s">
        <v>313</v>
      </c>
      <c r="D2" s="106" t="s">
        <v>869</v>
      </c>
      <c r="E2" s="106" t="s">
        <v>870</v>
      </c>
      <c r="F2" s="106" t="s">
        <v>1204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82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1211</v>
      </c>
      <c r="U2" s="108" t="s">
        <v>872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>
        <f ca="1">_xlfn.XLOOKUP(G6&amp;$V$2,BS_CONTROLE[CHAVE],BS_CONTROLE[Quantidade_11],"-")</f>
        <v>20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55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312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>
        <f ca="1">_xlfn.XLOOKUP(G31&amp;$V$2,BS_CONTROLE[CHAVE],BS_CONTROLE[Quantidade_11],"-")</f>
        <v>20</v>
      </c>
      <c r="W31" s="112">
        <f ca="1">_xlfn.XLOOKUP(G31&amp;$W$2,BS_CONTROLE[CHAVE],BS_CONTROLE[Quantidade_11],"-")</f>
        <v>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55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1900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23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1800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12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312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54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55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312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1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55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12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N42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312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312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*</v>
      </c>
      <c r="C103" s="109" t="str">
        <f>IF(SP_SUL!Z105="","*",SP_SUL!Z105)</f>
        <v>*</v>
      </c>
      <c r="D103" s="110" t="str">
        <f>IF(SP_SUL!S105="","*",SP_SUL!S105)</f>
        <v>-</v>
      </c>
      <c r="E103" s="110" t="str">
        <f>IF(SP_SUL!T105="","*",SP_SUL!T105)</f>
        <v>-</v>
      </c>
      <c r="F103" s="110" t="str">
        <f>IF(SP_SUL!B105="","*",SP_SUL!B105)</f>
        <v>*</v>
      </c>
      <c r="G103" s="110" t="str">
        <f>IF(SP_SUL!D105="","*",SP_SUL!D105)</f>
        <v>*</v>
      </c>
      <c r="H103" s="110" t="str">
        <f>IF(SP_SUL!F105="","*",SP_SUL!F105)</f>
        <v>*</v>
      </c>
      <c r="I103" s="110" t="str">
        <f>IF(SP_SUL!H105="","*",SP_SUL!H105)</f>
        <v>*</v>
      </c>
      <c r="J103" s="110" t="str">
        <f>IF(SP_SUL!I105="","*",SP_SUL!I105)</f>
        <v>*</v>
      </c>
      <c r="K103" s="110" t="str">
        <f>IF(SP_SUL!M105="","*",SP_SUL!M105)</f>
        <v>-</v>
      </c>
      <c r="L103" s="110" t="str">
        <f>IF(SP_SUL!N105="","*",SP_SUL!N105)</f>
        <v>-</v>
      </c>
      <c r="M103" s="111" t="str">
        <f>IF(SP_SUL!J105="","*",SP_SUL!J105)</f>
        <v>*</v>
      </c>
      <c r="N103" s="270" t="str">
        <f>IF(SP_SUL!K105="","*",SP_SUL!K105)</f>
        <v>*</v>
      </c>
      <c r="O103" s="270" t="str">
        <f>IF(SP_SUL!L105="","*",SP_SUL!L105)</f>
        <v>-</v>
      </c>
      <c r="P103" s="111"/>
      <c r="Q103" s="128" t="str">
        <f>IF(SP_SUL!O105="","*",SP_SUL!O105)</f>
        <v>*</v>
      </c>
      <c r="R103" s="128" t="str">
        <f>IF(SP_SUL!P105="","*",SP_SUL!P105)</f>
        <v>*</v>
      </c>
      <c r="S103" s="110" t="str">
        <f>IF(SP_SUL!Q105="","*",CONCATENATE(SP_SUL!Q105," ",SP_SUL!R105))</f>
        <v>*</v>
      </c>
      <c r="T103" s="110" t="str">
        <f>IF(SP_SUL!V105="","*",SP_SUL!V105)</f>
        <v>*</v>
      </c>
      <c r="U103" s="110" t="str">
        <f>IF(SP_SUL!W105="","*",SP_SUL!W105)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*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83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*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83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*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83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*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83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*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ROBSON (TF-701)</v>
      </c>
      <c r="H108" s="110" t="str">
        <f>IF(SP_SUL!F110="","*",SP_SUL!F110)</f>
        <v>PDM - SUBSTITUIÇÃO - TRILHO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83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M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*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83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*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83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*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83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*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83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*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83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*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83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*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83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*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83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*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83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*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83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1900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*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83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23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*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83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1800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*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83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*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83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*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83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*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83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*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83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*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83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1212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1213</v>
      </c>
      <c r="C2" s="96" t="s">
        <v>854</v>
      </c>
      <c r="D2" s="96" t="s">
        <v>856</v>
      </c>
      <c r="E2" s="96" t="s">
        <v>1214</v>
      </c>
      <c r="F2" s="96" t="s">
        <v>1215</v>
      </c>
      <c r="G2" s="96" t="s">
        <v>1216</v>
      </c>
      <c r="H2" s="96" t="s">
        <v>1217</v>
      </c>
      <c r="I2" s="96" t="s">
        <v>1218</v>
      </c>
      <c r="J2" s="96" t="s">
        <v>1219</v>
      </c>
      <c r="K2" s="131" t="s">
        <v>1220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N42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 t="str">
        <f>IF(SP_SUL!B105="","*",SP_SUL!B105)</f>
        <v>*</v>
      </c>
      <c r="D103" s="121" t="str">
        <f>IF(SP_SUL!D105="","*",SP_SUL!D105)</f>
        <v>*</v>
      </c>
      <c r="E103" s="121" t="str">
        <f>IF(SP_SUL!H105="","*",SP_SUL!H105)</f>
        <v>*</v>
      </c>
      <c r="F103" s="137" t="str">
        <f>IF(SP_SUL!M105="","*",SP_SUL!M105)</f>
        <v>-</v>
      </c>
      <c r="G103" s="121" t="str">
        <f>IF(SP_SUL!I105="","*",SP_SUL!I105)</f>
        <v>*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*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*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*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*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*</v>
      </c>
      <c r="C108" s="121">
        <f>IF(SP_SUL!B110="","*",SP_SUL!B110)</f>
        <v>45996</v>
      </c>
      <c r="D108" s="121" t="str">
        <f>IF(SP_SUL!D110="","*",SP_SUL!D110)</f>
        <v>ROBSON (TF-701)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*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*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*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*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*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*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*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*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*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*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*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*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 hidden="1">
      <c r="B122" s="120" t="str">
        <f>IF(SP_SUL!Y124="","*",SP_SUL!Y124)</f>
        <v>*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*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*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*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*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*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2025-12-04T18:09:40Z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