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20" documentId="8_{B6337239-1A00-434D-AAD0-422EA1FEB5AE}" xr6:coauthVersionLast="47" xr6:coauthVersionMax="47" xr10:uidLastSave="{1DD397BF-35ED-4F81-ACDC-312FF4EC4F8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" i="1" l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8" i="1"/>
  <c r="BT17" i="1"/>
  <c r="BT19" i="1"/>
  <c r="BT20" i="1"/>
  <c r="BT21" i="1"/>
  <c r="BT22" i="1"/>
  <c r="BT23" i="1"/>
  <c r="BT24" i="1"/>
  <c r="BT25" i="1"/>
  <c r="BT26" i="1"/>
  <c r="M32" i="1" a="1"/>
  <c r="M32" i="1"/>
  <c r="N32" i="1" a="1"/>
  <c r="N32" i="1"/>
  <c r="R32" i="1"/>
  <c r="S32" i="1" a="1"/>
  <c r="S32" i="1"/>
  <c r="T32" i="1" a="1"/>
  <c r="T32" i="1"/>
  <c r="U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K5" i="16"/>
  <c r="L5" i="16"/>
  <c r="R8" i="1"/>
  <c r="R5" i="16" s="1"/>
  <c r="S8" i="1" a="1"/>
  <c r="S8" i="1"/>
  <c r="D5" i="16" s="1"/>
  <c r="T8" i="1" a="1"/>
  <c r="T8" i="1"/>
  <c r="E5" i="16" s="1"/>
  <c r="U8" i="1"/>
  <c r="AI8" i="1"/>
  <c r="AJ8" i="1"/>
  <c r="AK8" i="1"/>
  <c r="AL8" i="1"/>
  <c r="AM8" i="1"/>
  <c r="AN8" i="1"/>
  <c r="AO8" i="1"/>
  <c r="AP8" i="1"/>
  <c r="AQ8" i="1"/>
  <c r="BB8" i="1"/>
  <c r="BC8" i="1" a="1"/>
  <c r="BC8" i="1"/>
  <c r="BD8" i="1" a="1"/>
  <c r="BD8" i="1"/>
  <c r="BE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4" i="1"/>
  <c r="U35" i="1"/>
  <c r="U36" i="1"/>
  <c r="U37" i="1"/>
  <c r="U38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K27" i="16"/>
  <c r="L27" i="16"/>
  <c r="D27" i="16"/>
  <c r="E27" i="16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K29" i="16"/>
  <c r="L29" i="16"/>
  <c r="D29" i="16"/>
  <c r="E29" i="16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K33" i="16"/>
  <c r="L33" i="16"/>
  <c r="R36" i="1"/>
  <c r="R33" i="16" s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K38" i="16"/>
  <c r="L38" i="16"/>
  <c r="D38" i="16"/>
  <c r="E38" i="16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K41" i="16"/>
  <c r="L41" i="16"/>
  <c r="R44" i="1"/>
  <c r="R41" i="16" s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O113" i="1"/>
  <c r="BE113" i="1" s="1"/>
  <c r="AP113" i="1"/>
  <c r="M112" i="11" s="1"/>
  <c r="AQ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O116" i="1"/>
  <c r="BE116" i="1" s="1"/>
  <c r="AP116" i="1"/>
  <c r="M115" i="11" s="1"/>
  <c r="AQ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BB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2" i="11" s="1"/>
  <c r="AL203" i="1"/>
  <c r="AM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Q508" i="1" s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Q649" i="1" s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307" i="1" l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D139" i="1" a="1"/>
  <c r="BD139" i="1" s="1"/>
  <c r="BD162" i="1" a="1"/>
  <c r="BD162" i="1" s="1"/>
  <c r="BD120" i="1" a="1"/>
  <c r="BD120" i="1" s="1"/>
  <c r="BD190" i="1" a="1"/>
  <c r="BD190" i="1" s="1"/>
  <c r="BQ263" i="1"/>
  <c r="BQ260" i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D203" i="1" a="1"/>
  <c r="BD203" i="1" s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K15" i="16"/>
  <c r="AM18" i="1"/>
  <c r="BQ778" i="1"/>
  <c r="BQ769" i="1"/>
  <c r="BQ751" i="1"/>
  <c r="BQ742" i="1"/>
  <c r="BQ688" i="1"/>
  <c r="BQ685" i="1"/>
  <c r="BQ507" i="1"/>
  <c r="BQ505" i="1"/>
  <c r="BQ499" i="1"/>
  <c r="BQ487" i="1"/>
  <c r="BQ481" i="1"/>
  <c r="BQ454" i="1"/>
  <c r="BQ416" i="1"/>
  <c r="U901" i="16"/>
  <c r="U41" i="16"/>
  <c r="U38" i="16"/>
  <c r="BD124" i="1" a="1"/>
  <c r="BD124" i="1" s="1"/>
  <c r="BQ739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BQ415" i="1"/>
  <c r="BQ413" i="1"/>
  <c r="BQ409" i="1"/>
  <c r="BQ407" i="1"/>
  <c r="BQ400" i="1"/>
  <c r="BQ399" i="1"/>
  <c r="BQ393" i="1"/>
  <c r="BQ371" i="1"/>
  <c r="BQ345" i="1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L117" i="16"/>
  <c r="AN120" i="1"/>
  <c r="K113" i="16"/>
  <c r="AM116" i="1"/>
  <c r="K110" i="16"/>
  <c r="AM113" i="1"/>
  <c r="L106" i="16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K157" i="16"/>
  <c r="AM159" i="1"/>
  <c r="K156" i="16"/>
  <c r="AM158" i="1"/>
  <c r="K155" i="16"/>
  <c r="AM157" i="1"/>
  <c r="L156" i="11" s="1"/>
  <c r="K154" i="16"/>
  <c r="AM156" i="1"/>
  <c r="K153" i="16"/>
  <c r="AM155" i="1"/>
  <c r="K152" i="16"/>
  <c r="AM154" i="1"/>
  <c r="L153" i="11" s="1"/>
  <c r="K151" i="16"/>
  <c r="AM153" i="1"/>
  <c r="K150" i="16"/>
  <c r="AM152" i="1"/>
  <c r="K149" i="16"/>
  <c r="AM151" i="1"/>
  <c r="L150" i="11" s="1"/>
  <c r="K148" i="16"/>
  <c r="AM150" i="1"/>
  <c r="K147" i="16"/>
  <c r="AM149" i="1"/>
  <c r="K146" i="16"/>
  <c r="AM148" i="1"/>
  <c r="L147" i="11" s="1"/>
  <c r="K145" i="16"/>
  <c r="AM147" i="1"/>
  <c r="K144" i="16"/>
  <c r="AM146" i="1"/>
  <c r="K143" i="16"/>
  <c r="AM145" i="1"/>
  <c r="L144" i="11" s="1"/>
  <c r="K142" i="16"/>
  <c r="AM144" i="1"/>
  <c r="K141" i="16"/>
  <c r="AM143" i="1"/>
  <c r="K140" i="16"/>
  <c r="AM142" i="1"/>
  <c r="L141" i="11" s="1"/>
  <c r="K139" i="16"/>
  <c r="AM141" i="1"/>
  <c r="K138" i="16"/>
  <c r="AM140" i="1"/>
  <c r="K137" i="16"/>
  <c r="AM139" i="1"/>
  <c r="L138" i="11" s="1"/>
  <c r="K136" i="16"/>
  <c r="AM138" i="1"/>
  <c r="K135" i="16"/>
  <c r="AM137" i="1"/>
  <c r="K134" i="16"/>
  <c r="AM136" i="1"/>
  <c r="L135" i="11" s="1"/>
  <c r="K133" i="16"/>
  <c r="AM135" i="1"/>
  <c r="K132" i="16"/>
  <c r="AM134" i="1"/>
  <c r="K131" i="16"/>
  <c r="AM133" i="1"/>
  <c r="L132" i="11" s="1"/>
  <c r="K130" i="16"/>
  <c r="AM132" i="1"/>
  <c r="K129" i="16"/>
  <c r="AM131" i="1"/>
  <c r="K128" i="16"/>
  <c r="AM130" i="1"/>
  <c r="L129" i="11" s="1"/>
  <c r="K127" i="16"/>
  <c r="AM129" i="1"/>
  <c r="K126" i="16"/>
  <c r="AM128" i="1"/>
  <c r="K125" i="16"/>
  <c r="AM127" i="1"/>
  <c r="L126" i="11" s="1"/>
  <c r="K124" i="16"/>
  <c r="AM126" i="1"/>
  <c r="K123" i="16"/>
  <c r="AM125" i="1"/>
  <c r="K122" i="16"/>
  <c r="AM124" i="1"/>
  <c r="L123" i="11" s="1"/>
  <c r="K121" i="16"/>
  <c r="AM123" i="1"/>
  <c r="K120" i="16"/>
  <c r="AM122" i="1"/>
  <c r="K119" i="16"/>
  <c r="AM121" i="1"/>
  <c r="L120" i="11" s="1"/>
  <c r="K118" i="16"/>
  <c r="AM120" i="1"/>
  <c r="K117" i="16"/>
  <c r="AM119" i="1"/>
  <c r="K116" i="16"/>
  <c r="AM118" i="1"/>
  <c r="L117" i="11" s="1"/>
  <c r="K115" i="16"/>
  <c r="AM117" i="1"/>
  <c r="K114" i="16"/>
  <c r="AM115" i="1"/>
  <c r="K112" i="16"/>
  <c r="AM114" i="1"/>
  <c r="L113" i="11" s="1"/>
  <c r="K111" i="16"/>
  <c r="AM112" i="1"/>
  <c r="K109" i="16"/>
  <c r="AM111" i="1"/>
  <c r="K108" i="16"/>
  <c r="AM109" i="1"/>
  <c r="L108" i="11" s="1"/>
  <c r="K106" i="16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08" i="11" l="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<sst xmlns="http://schemas.openxmlformats.org/spreadsheetml/2006/main" count="4453" uniqueCount="1367">
  <si>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</si>
  <si>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</si>
  <si>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</si>
  <si>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</si>
  <si>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</si>
  <si>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</si>
  <si>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</si>
  <si>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</si>
  <si>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</si>
  <si>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</si>
  <si>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</si>
  <si>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</si>
  <si>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</si>
  <si>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</si>
  <si>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</si>
  <si>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</si>
  <si>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</si>
  <si>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</si>
  <si>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</si>
  <si>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</si>
  <si>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</si>
  <si>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</si>
  <si>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</si>
  <si>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</si>
  <si>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</si>
  <si>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</si>
  <si>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</si>
  <si>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</si>
  <si>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</si>
  <si>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</si>
  <si>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</si>
  <si>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</si>
  <si>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</si>
  <si>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</si>
  <si>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</si>
  <si>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</si>
  <si>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</si>
  <si>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</si>
  <si>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</si>
  <si>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</si>
  <si>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</si>
  <si>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</si>
  <si>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</si>
  <si>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</si>
  <si>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</si>
  <si>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</si>
  <si>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</si>
  <si>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</si>
  <si>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</si>
  <si>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</si>
  <si>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</si>
  <si>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</si>
  <si>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</si>
  <si>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</si>
  <si>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</si>
  <si>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</si>
  <si>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</si>
  <si>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</si>
  <si>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</si>
  <si>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</si>
  <si>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</si>
  <si>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</si>
  <si>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</si>
  <si>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</si>
  <si>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</si>
  <si>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</si>
  <si>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</si>
  <si>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</si>
  <si>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</si>
  <si>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</si>
  <si>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</si>
  <si>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</si>
  <si>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</si>
  <si>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</si>
  <si>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</si>
  <si>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</si>
  <si>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</si>
  <si>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</si>
  <si>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</si>
  <si>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</si>
  <si>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</si>
  <si>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</si>
  <si>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</si>
  <si>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</si>
  <si>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</si>
  <si>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</si>
  <si>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</si>
  <si>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</si>
  <si>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</si>
  <si>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</si>
  <si>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</si>
  <si>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</si>
  <si>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</si>
  <si>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</si>
  <si>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</si>
  <si>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</si>
  <si>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</si>
  <si>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</si>
  <si>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</si>
  <si>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</si>
  <si>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</si>
  <si>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</si>
  <si>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</si>
  <si>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</si>
  <si>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</si>
  <si>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</si>
  <si>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</si>
  <si>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</si>
  <si>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</si>
  <si>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</si>
  <si>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</si>
  <si>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</si>
  <si>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</si>
  <si>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</si>
  <si>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</si>
  <si>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</si>
  <si>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</si>
  <si>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</si>
  <si>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</si>
  <si>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</si>
  <si>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</si>
  <si>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</si>
  <si>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</si>
  <si>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</si>
  <si>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</si>
  <si>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</si>
  <si>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</si>
  <si>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</si>
  <si>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</si>
  <si>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</si>
  <si>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</si>
  <si>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</si>
  <si>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</si>
  <si>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</si>
  <si>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</si>
  <si>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</si>
  <si>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</si>
  <si>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</si>
  <si>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</si>
  <si>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</si>
  <si>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</si>
  <si>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</si>
  <si>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</si>
  <si>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</si>
  <si>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</si>
  <si>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</si>
  <si>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</si>
  <si>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</si>
  <si>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</si>
  <si>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</si>
  <si>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</si>
  <si>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</si>
  <si>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</si>
  <si>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</si>
  <si>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</si>
  <si>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</si>
  <si>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</si>
  <si>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</si>
  <si>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</si>
  <si>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</si>
  <si>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</si>
  <si>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</si>
  <si>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</si>
  <si>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</si>
  <si>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</si>
  <si>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</si>
  <si>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</si>
  <si>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</si>
  <si>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</si>
  <si>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</si>
  <si>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</si>
  <si>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</si>
  <si>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</si>
  <si>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</si>
  <si>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</si>
  <si>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</si>
  <si>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</si>
  <si>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</si>
  <si>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</si>
  <si>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</si>
  <si>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</si>
  <si>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</si>
  <si>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</si>
  <si>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</si>
  <si>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</si>
  <si>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</si>
  <si>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</si>
  <si>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</si>
  <si>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</si>
  <si>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</si>
  <si>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</si>
  <si>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</si>
  <si>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</si>
  <si>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</si>
  <si>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</si>
  <si>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</si>
  <si>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</si>
  <si>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</si>
  <si>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</si>
  <si>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</si>
  <si>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</si>
  <si>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</si>
  <si>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</si>
  <si>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</si>
  <si>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</si>
  <si>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</si>
  <si>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</si>
  <si>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</si>
  <si>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</si>
  <si>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</si>
  <si>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</si>
  <si>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</si>
  <si>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</si>
  <si>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</si>
  <si>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</si>
  <si>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</si>
  <si>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</si>
  <si>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</si>
  <si>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</si>
  <si>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</si>
  <si>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</si>
  <si>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</si>
  <si>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</si>
  <si>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</si>
  <si>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</si>
  <si>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</si>
  <si>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</si>
  <si>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</si>
  <si>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</si>
  <si>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</si>
  <si>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</si>
  <si>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</si>
  <si>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</si>
  <si>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</si>
  <si>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</si>
  <si>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</si>
  <si>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</si>
  <si>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</si>
  <si>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</si>
  <si>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</si>
  <si>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</si>
  <si>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</si>
  <si>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</si>
  <si>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</si>
  <si>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</si>
  <si>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</si>
  <si>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</si>
  <si>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</si>
  <si>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</si>
  <si>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</si>
  <si>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</si>
  <si>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</si>
  <si>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</si>
  <si>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</si>
  <si>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</si>
  <si>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</si>
  <si>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</si>
  <si>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</si>
  <si>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</si>
  <si>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</si>
  <si>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</si>
  <si>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</si>
  <si>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</si>
  <si>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</si>
  <si>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</si>
  <si>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</si>
  <si>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</si>
  <si>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</si>
  <si>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</si>
  <si>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</si>
  <si>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</si>
  <si>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</si>
  <si>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</si>
  <si>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</si>
  <si>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</si>
  <si>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</si>
  <si>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</si>
  <si>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</si>
  <si>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</si>
  <si>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</si>
  <si>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</si>
  <si>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</si>
  <si>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</si>
  <si>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</si>
  <si>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</si>
  <si>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</si>
  <si>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</si>
  <si>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</si>
  <si>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</si>
  <si>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</si>
  <si>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</si>
  <si>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</si>
  <si>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</si>
  <si>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</si>
  <si>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</si>
  <si>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</si>
  <si>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</si>
  <si>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</si>
  <si>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</si>
  <si>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</si>
  <si>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</si>
  <si>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</si>
  <si>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</si>
  <si>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</si>
  <si>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</si>
  <si>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</si>
  <si>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</si>
  <si>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</si>
  <si>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</si>
  <si>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</si>
  <si>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</si>
  <si>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</si>
  <si>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</si>
  <si>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</si>
  <si>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</si>
  <si>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</si>
  <si>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</si>
  <si>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</si>
  <si>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</si>
  <si>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</si>
  <si>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</si>
  <si>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</si>
  <si>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</si>
  <si>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</si>
  <si>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</si>
  <si>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</si>
  <si>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</si>
  <si>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</si>
  <si>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</si>
  <si>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</si>
  <si>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</si>
  <si>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</si>
  <si>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</si>
  <si>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</si>
  <si>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</si>
  <si>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</si>
  <si>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</si>
  <si>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</si>
  <si>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</si>
  <si>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</si>
  <si>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</si>
  <si>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</si>
  <si>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</si>
  <si>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</si>
  <si>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</si>
  <si>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</si>
  <si>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</si>
  <si>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</si>
  <si>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</si>
  <si>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</si>
  <si>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</si>
  <si>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</si>
  <si>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</si>
  <si>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</si>
  <si>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</si>
  <si>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</si>
  <si>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</si>
  <si>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</si>
  <si>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</si>
  <si>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</si>
  <si>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</si>
  <si>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</si>
  <si>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</si>
  <si>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</si>
  <si>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</si>
  <si>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</si>
  <si>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</si>
  <si>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</si>
  <si>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</si>
  <si>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</si>
  <si>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</si>
  <si>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</si>
  <si>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</si>
  <si>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</si>
  <si>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</si>
  <si>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</si>
  <si>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</si>
  <si>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</si>
  <si>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</si>
  <si>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</si>
  <si>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</si>
  <si>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</si>
  <si>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</si>
  <si>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</si>
  <si>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</si>
  <si>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</si>
  <si>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</si>
  <si>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</si>
  <si>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</si>
  <si>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</si>
  <si>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</si>
  <si>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</si>
  <si>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</si>
  <si>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</si>
  <si>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</si>
  <si>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</si>
  <si>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</si>
  <si>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</si>
  <si>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</si>
  <si>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</si>
  <si>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</si>
  <si>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</si>
  <si>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</si>
  <si>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</si>
  <si>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</si>
  <si>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</si>
  <si>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</si>
  <si>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</si>
  <si>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</si>
  <si>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</si>
  <si>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</si>
  <si>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</si>
  <si>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</si>
  <si>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</si>
  <si>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</si>
  <si>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</si>
  <si>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</si>
  <si>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</si>
  <si>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</si>
  <si>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</si>
  <si>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</si>
  <si>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</si>
  <si>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</si>
  <si>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</si>
  <si>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</si>
  <si>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</si>
  <si>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</si>
  <si>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</si>
  <si>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</si>
  <si>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</si>
  <si>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</si>
  <si>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</si>
  <si>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</si>
  <si>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</si>
  <si>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</si>
  <si>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</si>
  <si>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</si>
  <si>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</si>
  <si>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</si>
  <si>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</si>
  <si>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</si>
  <si>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</si>
  <si>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</si>
  <si>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</si>
  <si>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</si>
  <si>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</si>
  <si>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</si>
  <si>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</si>
  <si>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</si>
  <si>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</si>
  <si>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</si>
  <si>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</si>
  <si>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</si>
  <si>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</si>
  <si>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</si>
  <si>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</si>
  <si>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</si>
  <si>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</si>
  <si>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</si>
  <si>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</si>
  <si>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</si>
  <si>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</si>
  <si>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</si>
  <si>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</si>
  <si>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</si>
  <si>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</si>
  <si>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</si>
  <si>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</si>
  <si>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</si>
  <si>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</si>
  <si>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</si>
  <si>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</si>
  <si>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</si>
  <si>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</si>
  <si>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</si>
  <si>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</si>
  <si>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</si>
  <si>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</si>
  <si>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</si>
  <si>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</si>
  <si>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</si>
  <si>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</si>
  <si>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</si>
  <si>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</si>
  <si>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</si>
  <si>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</si>
  <si>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</si>
  <si>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</si>
  <si>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</si>
  <si>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</si>
  <si>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</si>
  <si>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</si>
  <si>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</si>
  <si>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</si>
  <si>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</si>
  <si>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</si>
  <si>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</si>
  <si>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</si>
  <si>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</si>
  <si>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</si>
  <si>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</si>
  <si>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</si>
  <si>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</si>
  <si>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</si>
  <si>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</si>
  <si>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</si>
  <si>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</si>
  <si>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</si>
  <si>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</si>
  <si>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</si>
  <si>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</si>
  <si>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</si>
  <si>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</si>
  <si>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</si>
  <si>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</si>
  <si>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</si>
  <si>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</si>
  <si>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</si>
  <si>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</si>
  <si>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</si>
  <si>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</si>
  <si>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</si>
  <si>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</si>
  <si>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</si>
  <si>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</si>
  <si>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</si>
  <si>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</si>
  <si>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</si>
  <si>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</si>
  <si>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</si>
  <si>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</si>
  <si>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</si>
  <si>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</si>
  <si>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</si>
  <si>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</si>
  <si>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</si>
  <si>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</si>
  <si>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</si>
  <si>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</si>
  <si>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</si>
  <si>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</si>
  <si>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</si>
  <si>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</si>
  <si>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</si>
  <si>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</si>
  <si>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</si>
  <si>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</si>
  <si>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</si>
  <si>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</si>
  <si>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</si>
  <si>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</si>
  <si>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</si>
  <si>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</si>
  <si>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</si>
  <si>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</si>
  <si>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</si>
  <si>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</si>
  <si>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</si>
  <si>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</si>
  <si>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</si>
  <si>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</si>
  <si>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</si>
  <si>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</si>
  <si>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</si>
  <si>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</si>
  <si>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</si>
  <si>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</si>
  <si>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</si>
  <si>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</si>
  <si>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</si>
  <si>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</si>
  <si>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</si>
  <si>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</si>
  <si>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</si>
  <si>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</si>
  <si>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</si>
  <si>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</si>
  <si>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</si>
  <si>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</si>
  <si>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</si>
  <si>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</si>
  <si>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</si>
  <si>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</si>
  <si>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</si>
  <si>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</si>
  <si>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</si>
  <si>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</si>
  <si>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</si>
  <si>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</si>
  <si>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</si>
  <si>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</si>
  <si>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</si>
  <si>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</si>
  <si>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</si>
  <si>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</si>
  <si>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</si>
  <si>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</si>
  <si>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</si>
  <si>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</si>
  <si>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</si>
  <si>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</si>
  <si>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</si>
  <si>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</si>
  <si>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</si>
  <si>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</si>
  <si>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</si>
  <si>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</si>
  <si>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</si>
  <si>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</si>
  <si>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</si>
  <si>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</si>
  <si>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</si>
  <si>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</si>
  <si>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</si>
  <si>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</si>
  <si>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</si>
  <si>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</si>
  <si>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</si>
  <si>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</si>
  <si>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</si>
  <si>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</si>
  <si>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</si>
  <si>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</si>
  <si>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</si>
  <si>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</si>
  <si>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</si>
  <si>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</si>
  <si>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</si>
  <si>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</si>
  <si>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</si>
  <si>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</si>
  <si>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</si>
  <si>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</si>
  <si>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</si>
  <si>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</si>
  <si>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</si>
  <si>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</si>
  <si>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</si>
  <si>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</si>
  <si>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</si>
  <si>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</si>
  <si>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</si>
  <si>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</si>
  <si>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</si>
  <si>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</si>
  <si>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</si>
  <si>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</si>
  <si>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</si>
  <si>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</si>
  <si>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</si>
  <si>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</si>
  <si>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</si>
  <si>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</si>
  <si>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</si>
  <si>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</si>
  <si>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</si>
  <si>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</si>
  <si>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</si>
  <si>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</si>
  <si>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</si>
  <si>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</si>
  <si>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</si>
  <si>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</si>
  <si>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</si>
  <si>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</si>
  <si>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</si>
  <si>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</si>
  <si>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</si>
  <si>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</si>
  <si>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</si>
  <si>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</si>
  <si>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</si>
  <si>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</si>
  <si>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</si>
  <si>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</si>
  <si>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</si>
  <si>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</si>
  <si>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</si>
  <si>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</si>
  <si>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</si>
  <si>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</si>
  <si>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</si>
  <si>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</si>
  <si>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</si>
  <si>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</si>
  <si>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</si>
  <si>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</si>
  <si>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</si>
  <si>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</si>
  <si>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</si>
  <si>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</si>
  <si>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</si>
  <si>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</si>
  <si>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</si>
  <si>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</si>
  <si>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</si>
  <si>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</si>
  <si>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</si>
  <si>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</si>
  <si>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</si>
  <si>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</si>
  <si>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</si>
  <si>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</si>
  <si>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</si>
  <si>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</si>
  <si>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</si>
  <si>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</si>
  <si>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</si>
  <si>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</si>
  <si>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</si>
  <si>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</si>
  <si>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</si>
  <si>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</si>
  <si>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</si>
  <si>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</si>
  <si>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</si>
  <si>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</si>
  <si>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</si>
  <si>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</si>
  <si>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</si>
  <si>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</si>
  <si>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</si>
  <si>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</si>
  <si>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</si>
  <si>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</si>
  <si>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</si>
  <si>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</si>
  <si>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</si>
  <si>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</si>
  <si>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</si>
  <si>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</si>
  <si>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</si>
  <si>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</si>
  <si>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</si>
  <si>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</si>
  <si>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</si>
  <si>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</si>
  <si>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</si>
  <si>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</si>
  <si>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</si>
  <si>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</si>
  <si>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</si>
  <si>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</si>
  <si>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</si>
  <si>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</si>
  <si>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</si>
  <si>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</si>
  <si>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</si>
  <si>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</si>
  <si>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</si>
  <si>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</si>
  <si>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</si>
  <si>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</si>
  <si>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</si>
  <si>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</si>
  <si>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</si>
  <si>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</si>
  <si>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</si>
  <si>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</si>
  <si>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</si>
  <si>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</si>
  <si>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</si>
  <si>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</si>
  <si>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</si>
  <si>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</si>
  <si>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</si>
  <si>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</si>
  <si>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</si>
  <si>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</si>
  <si>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</si>
  <si>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</si>
  <si>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</si>
  <si>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</si>
  <si>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</si>
  <si>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</si>
  <si>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</si>
  <si>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</si>
  <si>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</si>
  <si>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</si>
  <si>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</si>
  <si>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</si>
  <si>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</si>
  <si>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</si>
  <si>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</si>
  <si>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</si>
  <si>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</si>
  <si>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</si>
  <si>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</si>
  <si>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</si>
  <si>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</si>
  <si>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</si>
  <si>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</si>
  <si>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</si>
  <si>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</si>
  <si>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</si>
  <si>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</si>
  <si>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</si>
  <si>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</si>
  <si>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</si>
  <si>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</si>
  <si>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</si>
  <si>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</si>
  <si>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</si>
  <si>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</si>
  <si>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</si>
  <si>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</si>
  <si>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</si>
  <si>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</si>
  <si>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</si>
  <si>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</si>
  <si>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</si>
  <si>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</si>
  <si>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</si>
  <si>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</si>
  <si>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</si>
  <si>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</si>
  <si>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</si>
  <si>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</si>
  <si>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</si>
  <si>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</si>
  <si>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</si>
  <si>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</si>
  <si>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</si>
  <si>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</si>
  <si>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</si>
  <si>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</si>
  <si>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</si>
  <si>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</si>
  <si>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</si>
  <si>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</si>
  <si>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</si>
  <si>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</si>
  <si>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</si>
  <si>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</si>
  <si>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</si>
  <si>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</si>
  <si>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</si>
  <si>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</si>
  <si>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</si>
  <si>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</si>
  <si>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</si>
  <si>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</si>
  <si>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</si>
  <si>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</si>
  <si>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</si>
  <si>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</si>
  <si>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</si>
  <si>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</si>
  <si>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</si>
  <si>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</si>
  <si>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</si>
  <si>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</si>
  <si>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</si>
  <si>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</si>
  <si>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</si>
  <si>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</si>
  <si>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</si>
  <si>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</si>
  <si>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</si>
  <si>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</si>
  <si>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</si>
  <si>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</si>
  <si>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</si>
  <si>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</si>
  <si>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</si>
  <si>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</si>
  <si>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</si>
  <si>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</si>
  <si>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</si>
  <si>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</si>
  <si>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</si>
  <si>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</si>
  <si>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</si>
  <si>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</si>
  <si>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</si>
  <si>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</si>
  <si>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</si>
  <si>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</si>
  <si>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</si>
  <si>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</si>
  <si>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</si>
  <si>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</si>
  <si>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</si>
  <si>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</si>
  <si>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</si>
  <si>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</si>
  <si>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</si>
  <si>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</si>
  <si>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</si>
  <si>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</si>
  <si>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</si>
  <si>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</si>
  <si>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</si>
  <si>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</si>
  <si>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</si>
  <si>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</si>
  <si>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</si>
  <si>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</si>
  <si>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</si>
  <si>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</si>
  <si>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</si>
  <si>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</si>
  <si>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</si>
  <si>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</si>
  <si>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</si>
  <si>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</si>
  <si>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</si>
  <si>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</si>
  <si>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</si>
  <si>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</si>
  <si>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</si>
  <si>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</si>
  <si>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</si>
  <si>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</si>
  <si>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</si>
  <si>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</si>
  <si>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</si>
  <si>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</si>
  <si>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</si>
  <si>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</si>
  <si>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</si>
  <si>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</si>
  <si>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</si>
  <si>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</si>
  <si>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</si>
  <si>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</si>
  <si>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</si>
  <si>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</si>
  <si>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</si>
  <si>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</si>
  <si>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</si>
  <si>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</si>
  <si>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</si>
  <si>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</si>
  <si>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</si>
  <si>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</si>
  <si>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</si>
  <si>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</si>
  <si>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</si>
  <si>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</si>
  <si>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</si>
  <si>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</si>
  <si>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</si>
  <si>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</si>
  <si>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</si>
  <si>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</si>
  <si>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</si>
  <si>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</si>
  <si>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</si>
  <si>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</si>
  <si>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</si>
  <si>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</si>
  <si>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</si>
  <si>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</si>
  <si>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</si>
  <si>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</si>
  <si>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</si>
  <si>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</si>
  <si>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</si>
  <si>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</si>
  <si>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</si>
  <si>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</si>
  <si>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</si>
  <si>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</si>
  <si>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</si>
  <si>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</si>
  <si>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</si>
  <si>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</si>
  <si>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</si>
  <si>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</si>
  <si>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</si>
  <si>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</si>
  <si>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</si>
  <si>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</si>
  <si>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</si>
  <si>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</si>
  <si>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</si>
  <si>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</si>
  <si>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</si>
  <si>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</si>
  <si>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</si>
  <si>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</si>
  <si>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</si>
  <si>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</si>
  <si>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</si>
  <si>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</si>
  <si>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</si>
  <si>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</si>
  <si>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</si>
  <si>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</si>
  <si>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</si>
  <si>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</si>
  <si>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</si>
  <si>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</si>
  <si>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</si>
  <si>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</si>
  <si>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</si>
  <si>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</si>
  <si>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</si>
  <si>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</si>
  <si>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</si>
  <si>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</si>
  <si>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</si>
  <si>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</si>
  <si>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</si>
  <si>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</si>
  <si>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</si>
  <si>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</si>
  <si>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</si>
  <si>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</si>
  <si>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</si>
  <si>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</si>
  <si>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</si>
  <si>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</si>
  <si>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</si>
  <si>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</si>
  <si>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</si>
  <si>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</si>
  <si>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</si>
  <si>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</si>
  <si>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</si>
  <si>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</si>
  <si>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</si>
  <si>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</si>
  <si>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</si>
  <si>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</si>
  <si>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</si>
  <si>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</si>
  <si>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</si>
  <si>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</si>
  <si>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</si>
  <si>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</si>
  <si>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</si>
  <si>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</si>
  <si>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</si>
  <si>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</si>
  <si>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</si>
  <si>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</si>
  <si>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</si>
  <si>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</si>
  <si>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</si>
  <si>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</si>
  <si>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</si>
  <si>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</si>
  <si>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</si>
  <si>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</si>
  <si>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</si>
  <si>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</si>
  <si>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</si>
  <si>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</si>
  <si>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</si>
  <si>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</si>
  <si>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</si>
  <si>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</si>
  <si>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</si>
  <si>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</si>
  <si>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</si>
  <si>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</si>
  <si>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</si>
  <si>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</si>
  <si>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</si>
  <si>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</si>
  <si>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</si>
  <si>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</si>
  <si>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</si>
  <si>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</si>
  <si>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</si>
  <si>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</si>
  <si>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</si>
  <si>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</si>
  <si>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</si>
  <si>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</si>
  <si>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</si>
  <si>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</si>
  <si>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</si>
  <si>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</si>
  <si>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</si>
  <si>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</si>
  <si>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</si>
  <si>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</si>
  <si>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</si>
  <si>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</si>
  <si>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</si>
  <si>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</si>
  <si>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</si>
  <si>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</si>
  <si>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</si>
  <si>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</si>
  <si>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</si>
  <si>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</si>
  <si>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</si>
  <si>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</si>
  <si>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</si>
  <si>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</si>
  <si>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</si>
  <si>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</si>
  <si>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</si>
  <si>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</si>
  <si>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</si>
  <si>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</si>
  <si>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</si>
  <si>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</si>
  <si>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</si>
  <si>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</si>
  <si>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</si>
  <si>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</si>
  <si>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</si>
  <si>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</si>
  <si>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</si>
  <si>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</si>
  <si>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</si>
  <si>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</si>
  <si>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</si>
  <si>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</si>
  <si>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</si>
  <si>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</si>
  <si>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</si>
  <si>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</si>
  <si>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</si>
  <si>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</si>
  <si>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</si>
  <si>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</si>
  <si>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</si>
  <si>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</si>
  <si>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</si>
  <si>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</si>
  <si>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</si>
  <si>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</si>
  <si>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</si>
  <si>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</si>
  <si>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</si>
  <si>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</si>
  <si>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</si>
  <si>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</si>
  <si>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</si>
  <si>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</si>
  <si>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</si>
  <si>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</si>
  <si>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</si>
  <si>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</si>
  <si>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</si>
  <si>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</si>
  <si>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</si>
  <si>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</si>
  <si>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</si>
  <si>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</si>
  <si>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</si>
  <si>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</si>
  <si>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</si>
  <si>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</si>
  <si>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</si>
  <si>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</si>
  <si>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</si>
  <si>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</si>
  <si>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</si>
  <si>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</si>
  <si>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</si>
  <si>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</si>
  <si>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</si>
  <si>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</si>
  <si>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</si>
  <si>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</si>
  <si>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</si>
  <si>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</si>
  <si>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</si>
  <si>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</si>
  <si>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</si>
  <si>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</si>
  <si>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</si>
  <si>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</si>
  <si>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</si>
  <si>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</si>
  <si>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</si>
  <si>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</si>
  <si>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</si>
  <si>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</si>
  <si>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</si>
  <si>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</si>
  <si>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</si>
  <si>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</si>
  <si>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</si>
  <si>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</si>
  <si>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</si>
  <si>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</si>
  <si>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</si>
  <si>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</si>
  <si>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</si>
  <si>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</si>
  <si>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</si>
  <si>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</si>
  <si>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</si>
  <si>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</si>
  <si>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</si>
  <si>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</si>
  <si>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</si>
  <si>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</si>
  <si>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</si>
  <si>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</si>
  <si>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</si>
  <si>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</si>
  <si>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</si>
  <si>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</si>
  <si>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</si>
  <si>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</si>
  <si>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</si>
  <si>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</si>
  <si>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</si>
  <si>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</si>
  <si>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</si>
  <si>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</si>
  <si>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</si>
  <si>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</si>
  <si>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</si>
  <si>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</si>
  <si>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</si>
  <si>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</si>
  <si>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</si>
  <si>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</si>
  <si>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</si>
  <si>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</si>
  <si>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</si>
  <si>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</si>
  <si>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</si>
  <si>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</si>
  <si>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</si>
  <si>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</si>
  <si>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</si>
  <si>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</si>
  <si>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</si>
  <si>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</si>
  <si>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</si>
  <si>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</si>
  <si>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</si>
  <si>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</si>
  <si>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</si>
  <si>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</si>
  <si>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</si>
  <si>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</si>
  <si>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</si>
  <si>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</si>
  <si>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</si>
  <si>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</si>
  <si>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</si>
  <si>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</si>
  <si>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</si>
  <si>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</si>
  <si>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</si>
  <si>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</si>
  <si>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</si>
  <si>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</si>
  <si>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</si>
  <si>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</si>
  <si>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</si>
  <si>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</si>
  <si>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</si>
  <si>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</si>
  <si>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</si>
  <si>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</si>
  <si>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</si>
  <si>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</si>
  <si>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</si>
  <si>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</si>
  <si>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</si>
  <si>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</si>
  <si>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</si>
  <si>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</si>
  <si>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</si>
  <si>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</si>
  <si>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</si>
  <si>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</si>
  <si>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</si>
  <si>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</si>
  <si>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</si>
  <si>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</si>
  <si>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</si>
  <si>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</si>
  <si>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</si>
  <si>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</si>
  <si>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</si>
  <si>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</si>
  <si>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</si>
  <si>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</si>
  <si>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</si>
  <si>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</si>
  <si>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</si>
  <si>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</si>
  <si>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</si>
  <si>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</si>
  <si>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</si>
  <si>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</si>
  <si>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</si>
  <si>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</si>
  <si>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</si>
  <si>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</si>
  <si>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</si>
  <si>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</si>
  <si>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</si>
  <si>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</si>
  <si>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</si>
  <si>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</si>
  <si>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</si>
  <si>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</si>
  <si>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</si>
  <si>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</si>
  <si>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</si>
  <si>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</si>
  <si>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TGR-TIN</t>
  </si>
  <si>
    <t>TGRTIN</t>
  </si>
  <si>
    <t>Augusto/ Efraim</t>
  </si>
  <si>
    <t>TMI</t>
  </si>
  <si>
    <t>TMITCS</t>
  </si>
  <si>
    <t>Ronda 7 dias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</si>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</sst>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AQ1" activePane="topRight" state="frozen"/>
      <selection pane="topRight" activeCell="BB17" sqref="BB1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1132</v>
      </c>
      <c r="AJ1" s="234"/>
      <c r="AK1" s="234"/>
      <c r="AL1" s="234"/>
      <c r="AM1" s="234"/>
      <c r="AN1" s="234"/>
      <c r="AO1" s="234"/>
      <c r="AP1" s="234"/>
      <c r="AQ1" s="234"/>
      <c r="AR1" s="235"/>
      <c r="AS1" s="235"/>
      <c r="AT1" s="235"/>
      <c r="AU1" s="235"/>
      <c r="AV1" s="235"/>
      <c r="AW1" s="235"/>
      <c r="AX1" s="234"/>
      <c r="AY1" s="234"/>
      <c r="AZ1" s="234"/>
      <c r="BA1" s="234"/>
      <c r="BB1" s="234"/>
      <c r="BC1" s="234"/>
      <c r="BD1" s="234"/>
      <c r="BE1" s="234"/>
      <c r="BF1" s="236"/>
      <c r="BG1" s="3"/>
      <c r="BH1" s="237" t="s">
        <v>1133</v>
      </c>
      <c r="BI1" s="238"/>
      <c r="BJ1" s="239"/>
      <c r="BK1" s="240"/>
      <c r="BL1" s="43"/>
      <c r="BM1" s="230" t="s">
        <v>1134</v>
      </c>
      <c r="BN1" s="231"/>
      <c r="BO1" s="231"/>
      <c r="BP1" s="231"/>
      <c r="BQ1" s="231"/>
      <c r="BR1" s="231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3" t="s">
        <v>1135</v>
      </c>
      <c r="AJ2" s="234"/>
      <c r="AK2" s="234"/>
      <c r="AL2" s="234"/>
      <c r="AM2" s="234"/>
      <c r="AN2" s="234"/>
      <c r="AO2" s="234"/>
      <c r="AP2" s="234"/>
      <c r="AQ2" s="236"/>
      <c r="AR2" s="159"/>
      <c r="AS2" s="248" t="s">
        <v>1138</v>
      </c>
      <c r="AT2" s="235"/>
      <c r="AU2" s="235"/>
      <c r="AV2" s="235"/>
      <c r="AW2" s="235"/>
      <c r="AX2" s="234"/>
      <c r="AY2" s="236"/>
      <c r="AZ2" s="4"/>
      <c r="BA2" s="227" t="s">
        <v>1139</v>
      </c>
      <c r="BB2" s="229"/>
      <c r="BC2" s="233" t="s">
        <v>1136</v>
      </c>
      <c r="BD2" s="234"/>
      <c r="BE2" s="234"/>
      <c r="BF2" s="236"/>
      <c r="BG2" s="3"/>
      <c r="BH2" s="241"/>
      <c r="BI2" s="242"/>
      <c r="BJ2" s="243"/>
      <c r="BK2" s="244"/>
      <c r="BL2" s="43"/>
      <c r="BM2" s="245"/>
      <c r="BN2" s="246"/>
      <c r="BO2" s="246"/>
      <c r="BP2" s="246"/>
      <c r="BQ2" s="246"/>
      <c r="BR2" s="246"/>
      <c r="BS2" s="24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7" t="s">
        <v>1140</v>
      </c>
      <c r="AJ3" s="229"/>
      <c r="AK3" s="227" t="s">
        <v>1141</v>
      </c>
      <c r="AL3" s="228"/>
      <c r="AM3" s="228"/>
      <c r="AN3" s="228"/>
      <c r="AO3" s="228"/>
      <c r="AP3" s="228"/>
      <c r="AQ3" s="229"/>
      <c r="AR3" s="160"/>
      <c r="AS3" s="251" t="s">
        <v>1147</v>
      </c>
      <c r="AT3" s="252"/>
      <c r="AU3" s="251" t="s">
        <v>1148</v>
      </c>
      <c r="AV3" s="252"/>
      <c r="AW3" s="251" t="s">
        <v>1149</v>
      </c>
      <c r="AX3" s="253"/>
      <c r="AY3" s="57" t="s">
        <v>1150</v>
      </c>
      <c r="AZ3" s="57"/>
      <c r="BA3" s="249"/>
      <c r="BB3" s="250"/>
      <c r="BC3" s="227" t="s">
        <v>1143</v>
      </c>
      <c r="BD3" s="228"/>
      <c r="BE3" s="228"/>
      <c r="BF3" s="229"/>
      <c r="BG3" s="56"/>
      <c r="BH3" s="241"/>
      <c r="BI3" s="242"/>
      <c r="BJ3" s="243"/>
      <c r="BK3" s="244"/>
      <c r="BL3" s="43"/>
      <c r="BM3" s="230" t="s">
        <v>1151</v>
      </c>
      <c r="BN3" s="231"/>
      <c r="BO3" s="231"/>
      <c r="BP3" s="232"/>
      <c r="BQ3" s="230" t="s">
        <v>751</v>
      </c>
      <c r="BR3" s="231"/>
      <c r="BS3" s="232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57" t="str">
        <f t="shared" ref="BT5" si="0"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1222</v>
      </c>
      <c r="N6" s="149" t="s">
        <v>1223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1224</v>
      </c>
      <c r="W6" s="215" t="s">
        <v>1225</v>
      </c>
      <c r="X6" s="152" t="s">
        <v>966</v>
      </c>
      <c r="Y6" s="129"/>
      <c r="Z6" s="216"/>
      <c r="AA6" s="71" t="s">
        <v>1226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1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798</v>
      </c>
      <c r="E8" s="185"/>
      <c r="F8" s="134" t="s">
        <v>675</v>
      </c>
      <c r="G8" s="8" t="str">
        <f>IF(D8="","*",VLOOKUP(F8,BS_ATIVIDADE[#All],3,FALSE))</f>
        <v>OUTROS</v>
      </c>
      <c r="H8" s="135" t="s">
        <v>202</v>
      </c>
      <c r="I8" s="135" t="s">
        <v>166</v>
      </c>
      <c r="J8" s="151">
        <v>98</v>
      </c>
      <c r="K8" s="151">
        <v>616</v>
      </c>
      <c r="L8" s="71" t="s">
        <v>602</v>
      </c>
      <c r="M8" s="149" t="s">
        <v>1227</v>
      </c>
      <c r="N8" s="204" t="s">
        <v>1228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BASE_MAPA!$B$2:$B$408, BASE_MAPA!$G$2:$G$408), "ERRO")</f>
        <v>ALTO ARAGUAIA - RONDONOPOLIS</v>
      </c>
      <c r="V8" s="205" t="s">
        <v>1229</v>
      </c>
      <c r="W8" s="206" t="s">
        <v>1230</v>
      </c>
      <c r="X8" s="152" t="s">
        <v>966</v>
      </c>
      <c r="Y8" s="129"/>
      <c r="Z8" s="129"/>
      <c r="AA8" s="71">
        <v>1</v>
      </c>
      <c r="AB8" s="59" t="s">
        <v>958</v>
      </c>
      <c r="AC8" s="59" t="s">
        <v>602</v>
      </c>
      <c r="AD8" s="135">
        <v>0.29166666666666669</v>
      </c>
      <c r="AE8" s="71" t="s">
        <v>602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BASE_MAPA!$B$2:$B$408, BASE_MAPA!$G$2:$G$408),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1231</v>
      </c>
      <c r="BK8" s="226" t="s">
        <v>1232</v>
      </c>
      <c r="BL8" s="13"/>
      <c r="BM8" s="12" t="s">
        <v>990</v>
      </c>
      <c r="BN8" s="12" t="s">
        <v>990</v>
      </c>
      <c r="BO8" s="130" t="s">
        <v>990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 t="shared" ref="BT8:BT72" si="2">IF(BN8="","",SUBSTITUTE(BM8," ","")&amp;SUBSTITUTE(BN8," ",""))</f>
        <v>OKOK</v>
      </c>
    </row>
    <row r="9" spans="1:72" hidden="1">
      <c r="A9" s="44" t="str">
        <f t="shared" ref="A9:A72" si="3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1233</v>
      </c>
      <c r="W9" s="135" t="s">
        <v>1234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1235</v>
      </c>
      <c r="BK9" s="14" t="s">
        <v>1236</v>
      </c>
      <c r="BL9" s="13"/>
      <c r="BM9" s="12" t="s">
        <v>985</v>
      </c>
      <c r="BN9" s="12" t="s">
        <v>1015</v>
      </c>
      <c r="BO9" s="130" t="s">
        <v>1077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si="2"/>
        <v>CCOCirculaçãoIntervaloOportunidade</v>
      </c>
    </row>
    <row r="10" spans="1:72" hidden="1">
      <c r="A10" s="44" t="str">
        <f t="shared" si="3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1237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1224</v>
      </c>
      <c r="W10" s="135" t="s">
        <v>1238</v>
      </c>
      <c r="X10" s="152" t="s">
        <v>966</v>
      </c>
      <c r="Y10" s="129"/>
      <c r="Z10" s="129"/>
      <c r="AA10" s="71" t="s">
        <v>1226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1239</v>
      </c>
      <c r="BK10" s="14" t="s">
        <v>1240</v>
      </c>
      <c r="BL10" s="13"/>
      <c r="BM10" s="12" t="s">
        <v>981</v>
      </c>
      <c r="BN10" s="12" t="s">
        <v>1002</v>
      </c>
      <c r="BO10" s="130" t="s">
        <v>1069</v>
      </c>
      <c r="BP10" s="14" t="s">
        <v>1241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3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1242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1224</v>
      </c>
      <c r="W11" s="135" t="s">
        <v>1243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1244</v>
      </c>
      <c r="BK11" s="14" t="s">
        <v>1245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3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1224</v>
      </c>
      <c r="W12" s="135" t="s">
        <v>1246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1247</v>
      </c>
      <c r="BK12" s="14" t="s">
        <v>1247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3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1248</v>
      </c>
      <c r="W13" s="135" t="s">
        <v>1246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1249</v>
      </c>
      <c r="BK13" s="14" t="s">
        <v>1250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3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1251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1252</v>
      </c>
      <c r="W14" s="135" t="s">
        <v>1253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1254</v>
      </c>
      <c r="BK14" s="14" t="s">
        <v>1254</v>
      </c>
      <c r="BL14" s="13"/>
      <c r="BM14" s="12" t="s">
        <v>991</v>
      </c>
      <c r="BN14" s="12" t="s">
        <v>981</v>
      </c>
      <c r="BO14" s="130" t="s">
        <v>1082</v>
      </c>
      <c r="BP14" s="14" t="s">
        <v>1255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3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1256</v>
      </c>
      <c r="W15" s="135" t="s">
        <v>1246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1257</v>
      </c>
      <c r="BK15" s="14" t="s">
        <v>1258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3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1259</v>
      </c>
      <c r="W16" s="135" t="s">
        <v>1260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1261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3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1262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1233</v>
      </c>
      <c r="W17" s="135" t="s">
        <v>1234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1263</v>
      </c>
      <c r="BK17" s="14" t="s">
        <v>1263</v>
      </c>
      <c r="BL17" s="13"/>
      <c r="BM17" s="12" t="s">
        <v>985</v>
      </c>
      <c r="BN17" s="12" t="s">
        <v>1006</v>
      </c>
      <c r="BO17" s="130" t="s">
        <v>1116</v>
      </c>
      <c r="BP17" s="14"/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 t="shared" si="2"/>
        <v>CCOCirculaçãoIntervaloContrato</v>
      </c>
    </row>
    <row r="18" spans="1:72">
      <c r="A18" s="44" t="str">
        <f t="shared" si="3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1237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1264</v>
      </c>
      <c r="W18" s="135" t="s">
        <v>1265</v>
      </c>
      <c r="X18" s="152" t="s">
        <v>966</v>
      </c>
      <c r="Y18" s="129" t="s">
        <v>969</v>
      </c>
      <c r="Z18" s="129"/>
      <c r="AA18" s="71" t="s">
        <v>1266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616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985</v>
      </c>
      <c r="BN18" s="12" t="s">
        <v>1015</v>
      </c>
      <c r="BO18" s="130" t="s">
        <v>1077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 t="shared" si="2"/>
        <v>CCOCirculaçãoIntervaloOportunidade</v>
      </c>
    </row>
    <row r="19" spans="1:72">
      <c r="A19" s="44" t="str">
        <f t="shared" si="3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1242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1269</v>
      </c>
      <c r="N19" s="149" t="s">
        <v>1270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1271</v>
      </c>
      <c r="W19" s="135" t="s">
        <v>1272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0.59027777777777779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8.333333333333337E-2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1273</v>
      </c>
      <c r="BK19" s="14" t="s">
        <v>1274</v>
      </c>
      <c r="BL19" s="13"/>
      <c r="BM19" s="12" t="s">
        <v>985</v>
      </c>
      <c r="BN19" s="12" t="s">
        <v>1015</v>
      </c>
      <c r="BO19" s="130" t="s">
        <v>1094</v>
      </c>
      <c r="BP19" s="14"/>
      <c r="BQ19" s="10" t="str">
        <f>IF(AND(BR19&lt;1,BS19&lt;1),"Produção e Intervalo",IF(BR19&lt;1,"Intervalo",IF(BS19&lt;1,"Produção","Aderente")))</f>
        <v>Intervalo</v>
      </c>
      <c r="BR19" s="15">
        <f>IF(OR(B19="",F19=""),"*",AY19/P19)</f>
        <v>0.66666666666666696</v>
      </c>
      <c r="BS19" s="15">
        <f>IF(OR(B19="",F19=""),"*",BA19/Q19)</f>
        <v>1</v>
      </c>
      <c r="BT19" s="157" t="str">
        <f t="shared" si="2"/>
        <v>CCOCirculaçãoIntervaloOportunidade</v>
      </c>
    </row>
    <row r="20" spans="1:72">
      <c r="A20" s="44" t="str">
        <f t="shared" si="3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1275</v>
      </c>
      <c r="W20" s="135" t="s">
        <v>1276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1277</v>
      </c>
      <c r="BK20" s="14" t="s">
        <v>1278</v>
      </c>
      <c r="BL20" s="13"/>
      <c r="BM20" s="12" t="s">
        <v>992</v>
      </c>
      <c r="BN20" s="12" t="s">
        <v>1009</v>
      </c>
      <c r="BO20" s="130" t="s">
        <v>1097</v>
      </c>
      <c r="BP20" s="14"/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 t="shared" si="2"/>
        <v>CondiçõesClimáticaTemperatura</v>
      </c>
    </row>
    <row r="21" spans="1:72">
      <c r="A21" s="44" t="str">
        <f t="shared" si="3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1275</v>
      </c>
      <c r="W21" s="135" t="s">
        <v>1276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1279</v>
      </c>
      <c r="BK21" s="14" t="s">
        <v>1280</v>
      </c>
      <c r="BL21" s="13"/>
      <c r="BM21" s="12" t="s">
        <v>992</v>
      </c>
      <c r="BN21" s="12" t="s">
        <v>1009</v>
      </c>
      <c r="BO21" s="130" t="s">
        <v>1097</v>
      </c>
      <c r="BP21" s="14"/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 t="shared" si="2"/>
        <v>CondiçõesClimáticaTemperatura</v>
      </c>
    </row>
    <row r="22" spans="1:72">
      <c r="A22" s="44" t="str">
        <f t="shared" si="3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1251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1281</v>
      </c>
      <c r="N22" s="149" t="s">
        <v>1282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1283</v>
      </c>
      <c r="W22" s="135" t="s">
        <v>1284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1077</v>
      </c>
      <c r="BK22" s="14" t="s">
        <v>1077</v>
      </c>
      <c r="BL22" s="13"/>
      <c r="BM22" s="12" t="s">
        <v>985</v>
      </c>
      <c r="BN22" s="12" t="s">
        <v>1015</v>
      </c>
      <c r="BO22" s="130" t="s">
        <v>1077</v>
      </c>
      <c r="BP22" s="14"/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 t="shared" si="2"/>
        <v>CCOCirculaçãoIntervaloOportunidade</v>
      </c>
    </row>
    <row r="23" spans="1:72">
      <c r="A23" s="44" t="str">
        <f t="shared" si="3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1285</v>
      </c>
      <c r="W23" s="135" t="s">
        <v>1276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1286</v>
      </c>
      <c r="BK23" s="14" t="s">
        <v>1286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 t="shared" si="2"/>
        <v/>
      </c>
    </row>
    <row r="24" spans="1:72">
      <c r="A24" s="44" t="str">
        <f t="shared" si="3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1287</v>
      </c>
      <c r="W24" s="135" t="s">
        <v>1288</v>
      </c>
      <c r="X24" s="152" t="s">
        <v>961</v>
      </c>
      <c r="Y24" s="129" t="s">
        <v>960</v>
      </c>
      <c r="Z24" s="129"/>
      <c r="AA24" s="71" t="s">
        <v>1289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1290</v>
      </c>
      <c r="BK24" s="14" t="s">
        <v>1290</v>
      </c>
      <c r="BL24" s="13"/>
      <c r="BM24" s="12" t="s">
        <v>985</v>
      </c>
      <c r="BN24" s="12" t="s">
        <v>1006</v>
      </c>
      <c r="BO24" s="130" t="s">
        <v>1116</v>
      </c>
      <c r="BP24" s="14" t="s">
        <v>602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 t="shared" si="2"/>
        <v>CCOCirculaçãoIntervaloContrato</v>
      </c>
    </row>
    <row r="25" spans="1:72">
      <c r="A25" s="44" t="str">
        <f t="shared" si="3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1291</v>
      </c>
      <c r="N25" s="149" t="s">
        <v>1292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1293</v>
      </c>
      <c r="W25" s="135" t="s">
        <v>1230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1294</v>
      </c>
      <c r="BK25" s="14" t="s">
        <v>1295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 t="shared" si="2"/>
        <v>OKOK</v>
      </c>
    </row>
    <row r="26" spans="1:72" hidden="1">
      <c r="A26" s="44" t="str">
        <f t="shared" si="3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849</v>
      </c>
      <c r="E26" s="185">
        <v>19</v>
      </c>
      <c r="F26" s="134" t="s">
        <v>777</v>
      </c>
      <c r="G26" s="8" t="str">
        <f>IF(D26="","*",VLOOKUP(F26,BS_ATIVIDADE[#All],3,FALSE))</f>
        <v>PEDRA</v>
      </c>
      <c r="H26" s="135" t="s">
        <v>562</v>
      </c>
      <c r="I26" s="135" t="s">
        <v>539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BASE_MAPA!$B$2:$B$408, BASE_MAPA!$G$2:$G$408), "ERRO")</f>
        <v>OURO VERDE - LIGAÇÃO</v>
      </c>
      <c r="V26" s="143" t="s">
        <v>1296</v>
      </c>
      <c r="W26" s="135" t="s">
        <v>1265</v>
      </c>
      <c r="X26" s="152" t="s">
        <v>970</v>
      </c>
      <c r="Y26" s="129"/>
      <c r="Z26" s="129"/>
      <c r="AA26" s="71">
        <v>1</v>
      </c>
      <c r="AB26" s="59" t="s">
        <v>958</v>
      </c>
      <c r="AC26" s="59" t="s">
        <v>602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POU-K29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BASE_MAPA!$B$2:$B$408, BASE_MAPA!$G$2:$G$408),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1297</v>
      </c>
      <c r="BK26" s="14" t="s">
        <v>1298</v>
      </c>
      <c r="BL26" s="13"/>
      <c r="BM26" s="12" t="s">
        <v>990</v>
      </c>
      <c r="BN26" s="12" t="s">
        <v>990</v>
      </c>
      <c r="BO26" s="130" t="s">
        <v>990</v>
      </c>
      <c r="BP26" s="14" t="s">
        <v>602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 t="shared" si="2"/>
        <v>OKOK</v>
      </c>
    </row>
    <row r="27" spans="1:72">
      <c r="A27" s="44" t="str">
        <f t="shared" si="3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1299</v>
      </c>
      <c r="I27" s="135" t="s">
        <v>1300</v>
      </c>
      <c r="J27" s="151">
        <v>102</v>
      </c>
      <c r="K27" s="151">
        <v>50</v>
      </c>
      <c r="L27" s="71" t="s">
        <v>602</v>
      </c>
      <c r="M27" s="149" t="s">
        <v>1301</v>
      </c>
      <c r="N27" s="149" t="s">
        <v>1302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1303</v>
      </c>
      <c r="W27" s="135" t="s">
        <v>1230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1</v>
      </c>
      <c r="BI27" s="14"/>
      <c r="BJ27" s="14" t="s">
        <v>1304</v>
      </c>
      <c r="BK27" s="14" t="s">
        <v>1305</v>
      </c>
      <c r="BL27" s="13"/>
      <c r="BM27" s="12"/>
      <c r="BN27" s="12"/>
      <c r="BO27" s="130"/>
      <c r="BP27" s="14"/>
      <c r="BQ27" s="10" t="str">
        <f>IF(AND(BR27&lt;1,BS27&lt;1),"Produção e Intervalo",IF(BR27&lt;1,"Intervalo",IF(BS27&lt;1,"Produção","Aderente")))</f>
        <v>Produção</v>
      </c>
      <c r="BR27" s="15">
        <f>IF(OR(B27="",F27=""),"*",AY27/P27)</f>
        <v>1.0000000000000004</v>
      </c>
      <c r="BS27" s="15">
        <f>IF(OR(B27="",F27=""),"*",BA27/Q27)</f>
        <v>0</v>
      </c>
      <c r="BT27" s="157" t="str">
        <f t="shared" si="2"/>
        <v/>
      </c>
    </row>
    <row r="28" spans="1:72" hidden="1">
      <c r="A28" s="44" t="str">
        <f t="shared" si="3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3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8:BQ72" si="4">IF(AND(BR29&lt;1,BS29&lt;1),"Produção e Intervalo",IF(BR29&lt;1,"Intervalo",IF(BS29&lt;1,"Produção","Aderente")))</f>
        <v>Aderente</v>
      </c>
      <c r="BR29" s="15" t="str">
        <f t="shared" ref="BR9:BR72" si="5">IF(OR(B29="",F29=""),"*",AY29/P29)</f>
        <v>*</v>
      </c>
      <c r="BS29" s="15" t="str">
        <f t="shared" ref="BS9:BS72" si="6">IF(OR(B29="",F29=""),"*",BA29/Q29)</f>
        <v>*</v>
      </c>
      <c r="BT29" s="157" t="str">
        <f t="shared" si="2"/>
        <v/>
      </c>
    </row>
    <row r="30" spans="1:72" hidden="1">
      <c r="A30" s="44" t="str">
        <f t="shared" si="3"/>
        <v>V86</v>
      </c>
      <c r="B30" s="133"/>
      <c r="C30" s="7" t="str">
        <f>IF(BS_CONTROLE[[#This Row],[DATA]]="","",WEEKNUM(BS_CONTROLE[[#This Row],[DATA]]))</f>
        <v/>
      </c>
      <c r="D30" s="45" t="s">
        <v>808</v>
      </c>
      <c r="E30" s="185">
        <v>23</v>
      </c>
      <c r="F30" s="134" t="s">
        <v>707</v>
      </c>
      <c r="G30" s="8" t="str">
        <f>IF(D30="","*",VLOOKUP(F30,BS_ATIVIDADE[#All],3,FALSE))</f>
        <v>MECANIZAÇÃO - SOCADORA</v>
      </c>
      <c r="H30" s="135" t="s">
        <v>224</v>
      </c>
      <c r="I30" s="135" t="s">
        <v>224</v>
      </c>
      <c r="J30" s="151">
        <v>98</v>
      </c>
      <c r="K30" s="151">
        <v>723</v>
      </c>
      <c r="L30" s="71">
        <v>720</v>
      </c>
      <c r="M30" s="149" t="s">
        <v>227</v>
      </c>
      <c r="N30" s="149" t="s">
        <v>1262</v>
      </c>
      <c r="O30" s="135">
        <v>0.4375</v>
      </c>
      <c r="P30" s="135">
        <v>0.125</v>
      </c>
      <c r="Q30" s="71">
        <v>1120</v>
      </c>
      <c r="R30" s="9" t="s">
        <v>628</v>
      </c>
      <c r="S30" s="180" t="s">
        <v>8</v>
      </c>
      <c r="T30" s="180" t="s">
        <v>170</v>
      </c>
      <c r="U30" s="199" t="s">
        <v>169</v>
      </c>
      <c r="V30" s="143" t="s">
        <v>1233</v>
      </c>
      <c r="W30" s="135" t="s">
        <v>1234</v>
      </c>
      <c r="X30" s="152" t="s">
        <v>966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IF(D30="","*",IFERROR(IF(ISODD(COUNT(AS30:AX32)),"ERRO",SUM((AT30-AS30),(AV30-AU30),(AX30-AW30))),"ERRO"))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BASE_MAPA!$B$2:$B$408, BASE_MAPA!$G$2:$G$408),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4"/>
        <v>Aderente</v>
      </c>
      <c r="BR30" s="15" t="str">
        <f t="shared" si="5"/>
        <v>*</v>
      </c>
      <c r="BS30" s="15" t="str">
        <f t="shared" si="6"/>
        <v>*</v>
      </c>
      <c r="BT30" s="157" t="str">
        <f t="shared" si="2"/>
        <v/>
      </c>
    </row>
    <row r="31" spans="1:72" hidden="1">
      <c r="A31" s="44" t="str">
        <f t="shared" si="3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IF(D31="","*",IFERROR(IF(ISODD(COUNT(AS31:AX33)),"ERRO",SUM((AT31-AS31),(AV31-AU31),(AX31-AW31))),"ERRO"))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4"/>
        <v>Aderente</v>
      </c>
      <c r="BR31" s="15" t="str">
        <f t="shared" si="5"/>
        <v>*</v>
      </c>
      <c r="BS31" s="15" t="str">
        <f t="shared" si="6"/>
        <v>*</v>
      </c>
      <c r="BT31" s="157" t="str">
        <f t="shared" si="2"/>
        <v/>
      </c>
    </row>
    <row r="32" spans="1:72" hidden="1">
      <c r="A32" s="44" t="str">
        <f t="shared" si="3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840</v>
      </c>
      <c r="E32" s="185">
        <v>25</v>
      </c>
      <c r="F32" s="134" t="s">
        <v>777</v>
      </c>
      <c r="G32" s="8" t="str">
        <f>IF(D32="","*",VLOOKUP(F32,BS_ATIVIDADE[#All],3,FALSE))</f>
        <v>PEDRA</v>
      </c>
      <c r="H32" s="135" t="s">
        <v>203</v>
      </c>
      <c r="I32" s="135" t="s">
        <v>166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1264</v>
      </c>
      <c r="W32" s="135" t="s">
        <v>1265</v>
      </c>
      <c r="X32" s="152" t="s">
        <v>966</v>
      </c>
      <c r="Y32" s="129"/>
      <c r="Z32" s="129"/>
      <c r="AA32" s="71"/>
      <c r="AB32" s="59"/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IF(D32="","*",IFERROR(IF(ISODD(COUNT(AS32:AX34)),"ERRO",SUM((AT32-AS32),(AV32-AU32),(AX32-AW32))),"ERRO"))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4"/>
        <v>Produção e Intervalo</v>
      </c>
      <c r="BR32" s="15">
        <f t="shared" si="5"/>
        <v>0</v>
      </c>
      <c r="BS32" s="15">
        <f t="shared" si="6"/>
        <v>0</v>
      </c>
      <c r="BT32" s="157" t="str">
        <f t="shared" si="2"/>
        <v/>
      </c>
    </row>
    <row r="33" spans="1:72" hidden="1">
      <c r="A33" s="44" t="str">
        <f t="shared" si="3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IF(D33="","*",IFERROR(IF(ISODD(COUNT(AS33:AX35)),"ERRO",SUM((AT33-AS33),(AV33-AU33),(AX33-AW33))),"ERRO"))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4"/>
        <v>Aderente</v>
      </c>
      <c r="BR33" s="15" t="str">
        <f t="shared" si="5"/>
        <v>*</v>
      </c>
      <c r="BS33" s="15" t="str">
        <f t="shared" si="6"/>
        <v>*</v>
      </c>
      <c r="BT33" s="157" t="str">
        <f t="shared" si="2"/>
        <v/>
      </c>
    </row>
    <row r="34" spans="1:72" hidden="1">
      <c r="A34" s="44" t="str">
        <f t="shared" si="3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>IF(D34="","*",IFERROR(IF(ISODD(COUNT(AS34:AX36)),"ERRO",SUM((AT34-AS34),(AV34-AU34),(AX34-AW34))),"ERRO"))</f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4"/>
        <v>Aderente</v>
      </c>
      <c r="BR34" s="15" t="str">
        <f t="shared" si="5"/>
        <v>*</v>
      </c>
      <c r="BS34" s="15" t="str">
        <f t="shared" si="6"/>
        <v>*</v>
      </c>
      <c r="BT34" s="157" t="str">
        <f t="shared" si="2"/>
        <v/>
      </c>
    </row>
    <row r="35" spans="1:72" hidden="1">
      <c r="A35" s="44" t="str">
        <f t="shared" si="3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IF(D35="","*",IFERROR(IF(ISODD(COUNT(AS35:AX37)),"ERRO",SUM((AT35-AS35),(AV35-AU35),(AX35-AW35))),"ERRO"))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4"/>
        <v>Aderente</v>
      </c>
      <c r="BR35" s="15" t="str">
        <f t="shared" si="5"/>
        <v>*</v>
      </c>
      <c r="BS35" s="15" t="str">
        <f t="shared" si="6"/>
        <v>*</v>
      </c>
      <c r="BT35" s="157" t="str">
        <f t="shared" si="2"/>
        <v/>
      </c>
    </row>
    <row r="36" spans="1:72" hidden="1">
      <c r="A36" s="44" t="str">
        <f t="shared" si="3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749</v>
      </c>
      <c r="E36" s="185">
        <v>29</v>
      </c>
      <c r="F36" s="134" t="s">
        <v>616</v>
      </c>
      <c r="G36" s="8" t="str">
        <f>IF(D36="","*",VLOOKUP(F36,BS_ATIVIDADE[#All],3,FALSE))</f>
        <v>OUTROS</v>
      </c>
      <c r="H36" s="135" t="s">
        <v>166</v>
      </c>
      <c r="I36" s="135" t="s">
        <v>54</v>
      </c>
      <c r="J36" s="151">
        <v>98</v>
      </c>
      <c r="K36" s="151">
        <v>502</v>
      </c>
      <c r="L36" s="71">
        <v>109</v>
      </c>
      <c r="M36" s="149" t="s">
        <v>1306</v>
      </c>
      <c r="N36" s="149" t="s">
        <v>1307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BASE_MAPA!$B$2:$B$408, BASE_MAPA!$G$2:$G$408), "ERRO")</f>
        <v>ALTO ARAGUAIA - RONDONOPOLIS</v>
      </c>
      <c r="V36" s="143" t="s">
        <v>1283</v>
      </c>
      <c r="W36" s="135" t="s">
        <v>1253</v>
      </c>
      <c r="X36" s="152" t="s">
        <v>966</v>
      </c>
      <c r="Y36" s="129"/>
      <c r="Z36" s="129"/>
      <c r="AA36" s="71">
        <v>2</v>
      </c>
      <c r="AB36" s="59" t="s">
        <v>963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>IF(D36="","*",IFERROR(IF(ISODD(COUNT(AS36:AX38)),"ERRO",SUM((AT36-AS36),(AV36-AU36),(AX36-AW36))),"ERRO"))</f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BASE_MAPA!$B$2:$B$408, BASE_MAPA!$G$2:$G$408),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4"/>
        <v>Produção e Intervalo</v>
      </c>
      <c r="BR36" s="15">
        <f t="shared" si="5"/>
        <v>0</v>
      </c>
      <c r="BS36" s="15">
        <f t="shared" si="6"/>
        <v>0</v>
      </c>
      <c r="BT36" s="157" t="str">
        <f t="shared" si="2"/>
        <v/>
      </c>
    </row>
    <row r="37" spans="1:72" hidden="1">
      <c r="A37" s="44" t="str">
        <f t="shared" si="3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IF(D37="","*",IFERROR(IF(ISODD(COUNT(AS37:AX39)),"ERRO",SUM((AT37-AS37),(AV37-AU37),(AX37-AW37))),"ERRO"))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4"/>
        <v>Aderente</v>
      </c>
      <c r="BR37" s="15" t="str">
        <f t="shared" si="5"/>
        <v>*</v>
      </c>
      <c r="BS37" s="15" t="str">
        <f t="shared" si="6"/>
        <v>*</v>
      </c>
      <c r="BT37" s="157" t="str">
        <f t="shared" si="2"/>
        <v/>
      </c>
    </row>
    <row r="38" spans="1:72" hidden="1">
      <c r="A38" s="44" t="str">
        <f t="shared" si="3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>IF(D38="","*",IFERROR(IF(ISODD(COUNT(AS38:AX40)),"ERRO",SUM((AT38-AS38),(AV38-AU38),(AX38-AW38))),"ERRO"))</f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4"/>
        <v>Aderente</v>
      </c>
      <c r="BR38" s="15" t="str">
        <f t="shared" si="5"/>
        <v>*</v>
      </c>
      <c r="BS38" s="15" t="str">
        <f t="shared" si="6"/>
        <v>*</v>
      </c>
      <c r="BT38" s="157" t="str">
        <f t="shared" si="2"/>
        <v/>
      </c>
    </row>
    <row r="39" spans="1:72" hidden="1">
      <c r="A39" s="44" t="str">
        <f t="shared" si="3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925</v>
      </c>
      <c r="E39" s="185">
        <v>32</v>
      </c>
      <c r="F39" s="134" t="s">
        <v>784</v>
      </c>
      <c r="G39" s="8" t="str">
        <f>IF(D39="","*",VLOOKUP(F39,BS_ATIVIDADE[#All],3,FALSE))</f>
        <v>SOLDA</v>
      </c>
      <c r="H39" s="135" t="s">
        <v>89</v>
      </c>
      <c r="I39" s="135" t="s">
        <v>602</v>
      </c>
      <c r="J39" s="151">
        <v>74</v>
      </c>
      <c r="K39" s="151">
        <v>280.5</v>
      </c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1256</v>
      </c>
      <c r="W39" s="135" t="s">
        <v>1276</v>
      </c>
      <c r="X39" s="152" t="s">
        <v>966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4"/>
        <v>Produção e Intervalo</v>
      </c>
      <c r="BR39" s="15">
        <f t="shared" si="5"/>
        <v>0</v>
      </c>
      <c r="BS39" s="15">
        <f t="shared" si="6"/>
        <v>0</v>
      </c>
      <c r="BT39" s="157" t="str">
        <f t="shared" si="2"/>
        <v/>
      </c>
    </row>
    <row r="40" spans="1:72" hidden="1">
      <c r="A40" s="44" t="str">
        <f t="shared" si="3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>IF(D40="","*",IFERROR(IF(ISODD(COUNT(AS40:AX42)),"ERRO",SUM((AT40-AS40),(AV40-AU40),(AX40-AW40))),"ERRO"))</f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4"/>
        <v>Aderente</v>
      </c>
      <c r="BR40" s="15" t="str">
        <f t="shared" si="5"/>
        <v>*</v>
      </c>
      <c r="BS40" s="15" t="str">
        <f t="shared" si="6"/>
        <v>*</v>
      </c>
      <c r="BT40" s="157" t="str">
        <f t="shared" si="2"/>
        <v/>
      </c>
    </row>
    <row r="41" spans="1:72" hidden="1">
      <c r="A41" s="44" t="str">
        <f t="shared" si="3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831</v>
      </c>
      <c r="E41" s="185">
        <v>34</v>
      </c>
      <c r="F41" s="134" t="s">
        <v>739</v>
      </c>
      <c r="G41" s="8" t="str">
        <f>IF(D41="","*",VLOOKUP(F41,BS_ATIVIDADE[#All],3,FALSE))</f>
        <v>MODERNIZAÇÃO</v>
      </c>
      <c r="H41" s="135" t="s">
        <v>92</v>
      </c>
      <c r="I41" s="135" t="s">
        <v>92</v>
      </c>
      <c r="J41" s="151">
        <v>74</v>
      </c>
      <c r="K41" s="151">
        <v>245</v>
      </c>
      <c r="L41" s="71">
        <v>244.2</v>
      </c>
      <c r="M41" s="149" t="s">
        <v>81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642</v>
      </c>
      <c r="S41" s="180" t="s">
        <v>8</v>
      </c>
      <c r="T41" s="180" t="s">
        <v>12</v>
      </c>
      <c r="U41" s="199" t="s">
        <v>11</v>
      </c>
      <c r="V41" s="143" t="s">
        <v>1308</v>
      </c>
      <c r="W41" s="135" t="s">
        <v>1288</v>
      </c>
      <c r="X41" s="152" t="s">
        <v>966</v>
      </c>
      <c r="Y41" s="129"/>
      <c r="Z41" s="129"/>
      <c r="AA41" s="71"/>
      <c r="AB41" s="59"/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/>
      <c r="AS41" s="32"/>
      <c r="AT41" s="32"/>
      <c r="AU41" s="32"/>
      <c r="AV41" s="32"/>
      <c r="AW41" s="32"/>
      <c r="AX41" s="32"/>
      <c r="AY41" s="184">
        <f>IF(D41="","*",IFERROR(IF(ISODD(COUNT(AS41:AX43)),"ERRO",SUM((AT41-AS41),(AV41-AU41),(AX41-AW41))),"ERRO"))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4"/>
        <v>Produção e Intervalo</v>
      </c>
      <c r="BR41" s="15">
        <f t="shared" si="5"/>
        <v>0</v>
      </c>
      <c r="BS41" s="15">
        <f t="shared" si="6"/>
        <v>0</v>
      </c>
      <c r="BT41" s="157" t="str">
        <f t="shared" si="2"/>
        <v/>
      </c>
    </row>
    <row r="42" spans="1:72" hidden="1">
      <c r="A42" s="44" t="str">
        <f t="shared" si="3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4"/>
        <v>Aderente</v>
      </c>
      <c r="BR42" s="15" t="str">
        <f t="shared" si="5"/>
        <v>*</v>
      </c>
      <c r="BS42" s="15" t="str">
        <f t="shared" si="6"/>
        <v>*</v>
      </c>
      <c r="BT42" s="157" t="str">
        <f t="shared" si="2"/>
        <v/>
      </c>
    </row>
    <row r="43" spans="1:72" hidden="1">
      <c r="A43" s="44" t="str">
        <f t="shared" si="3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IF(D43="","*",IFERROR(IF(ISODD(COUNT(AS43:AX45)),"ERRO",SUM((AT43-AS43),(AV43-AU43),(AX43-AW43))),"ERRO"))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4"/>
        <v>Aderente</v>
      </c>
      <c r="BR43" s="15" t="str">
        <f t="shared" si="5"/>
        <v>*</v>
      </c>
      <c r="BS43" s="15" t="str">
        <f t="shared" si="6"/>
        <v>*</v>
      </c>
      <c r="BT43" s="157" t="str">
        <f t="shared" si="2"/>
        <v/>
      </c>
    </row>
    <row r="44" spans="1:72" hidden="1">
      <c r="A44" s="44" t="str">
        <f t="shared" si="3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700</v>
      </c>
      <c r="E44" s="185">
        <v>37</v>
      </c>
      <c r="F44" s="134" t="s">
        <v>623</v>
      </c>
      <c r="G44" s="8" t="str">
        <f>IF(D44="","*",VLOOKUP(F44,BS_ATIVIDADE[#All],3,FALSE))</f>
        <v>DETECÇÃO</v>
      </c>
      <c r="H44" s="135" t="s">
        <v>1309</v>
      </c>
      <c r="I44" s="135" t="s">
        <v>92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1310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1256</v>
      </c>
      <c r="W44" s="135" t="s">
        <v>1311</v>
      </c>
      <c r="X44" s="152" t="s">
        <v>966</v>
      </c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IF(D44="","*",IFERROR(IF(ISODD(COUNT(AS44:AX46)),"ERRO",SUM((AT44-AS44),(AV44-AU44),(AX44-AW44))),"ERRO"))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4"/>
        <v>Produção e Intervalo</v>
      </c>
      <c r="BR44" s="15">
        <f t="shared" si="5"/>
        <v>0</v>
      </c>
      <c r="BS44" s="15">
        <f t="shared" si="6"/>
        <v>0</v>
      </c>
      <c r="BT44" s="157" t="str">
        <f t="shared" si="2"/>
        <v/>
      </c>
    </row>
    <row r="45" spans="1:72" hidden="1">
      <c r="A45" s="44" t="str">
        <f t="shared" si="3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4"/>
        <v>Aderente</v>
      </c>
      <c r="BR45" s="15" t="str">
        <f t="shared" si="5"/>
        <v>*</v>
      </c>
      <c r="BS45" s="15" t="str">
        <f t="shared" si="6"/>
        <v>*</v>
      </c>
      <c r="BT45" s="157" t="str">
        <f t="shared" si="2"/>
        <v/>
      </c>
    </row>
    <row r="46" spans="1:72" hidden="1">
      <c r="A46" s="44" t="str">
        <f t="shared" si="3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IF(D46="","*",IFERROR(IF(ISODD(COUNT(AS46:AX48)),"ERRO",SUM((AT46-AS46),(AV46-AU46),(AX46-AW46))),"ERRO"))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4"/>
        <v>Aderente</v>
      </c>
      <c r="BR46" s="15" t="str">
        <f t="shared" si="5"/>
        <v>*</v>
      </c>
      <c r="BS46" s="15" t="str">
        <f t="shared" si="6"/>
        <v>*</v>
      </c>
      <c r="BT46" s="157" t="str">
        <f t="shared" si="2"/>
        <v/>
      </c>
    </row>
    <row r="47" spans="1:72" hidden="1">
      <c r="A47" s="44" t="str">
        <f t="shared" si="3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IF(D47="","*",IFERROR(IF(ISODD(COUNT(AS47:AX49)),"ERRO",SUM((AT47-AS47),(AV47-AU47),(AX47-AW47))),"ERRO"))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4"/>
        <v>Aderente</v>
      </c>
      <c r="BR47" s="15" t="str">
        <f t="shared" si="5"/>
        <v>*</v>
      </c>
      <c r="BS47" s="15" t="str">
        <f t="shared" si="6"/>
        <v>*</v>
      </c>
      <c r="BT47" s="157" t="str">
        <f t="shared" si="2"/>
        <v/>
      </c>
    </row>
    <row r="48" spans="1:72" hidden="1">
      <c r="A48" s="44" t="str">
        <f t="shared" si="3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4"/>
        <v>Aderente</v>
      </c>
      <c r="BR48" s="15" t="str">
        <f t="shared" si="5"/>
        <v>*</v>
      </c>
      <c r="BS48" s="15" t="str">
        <f t="shared" si="6"/>
        <v>*</v>
      </c>
      <c r="BT48" s="157" t="str">
        <f t="shared" si="2"/>
        <v/>
      </c>
    </row>
    <row r="49" spans="1:72" hidden="1">
      <c r="A49" s="44" t="str">
        <f t="shared" si="3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IF(D49="","*",IFERROR(IF(ISODD(COUNT(AS49:AX51)),"ERRO",SUM((AT49-AS49),(AV49-AU49),(AX49-AW49))),"ERRO"))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4"/>
        <v>Aderente</v>
      </c>
      <c r="BR49" s="15" t="str">
        <f t="shared" si="5"/>
        <v>*</v>
      </c>
      <c r="BS49" s="15" t="str">
        <f t="shared" si="6"/>
        <v>*</v>
      </c>
      <c r="BT49" s="157" t="str">
        <f t="shared" si="2"/>
        <v/>
      </c>
    </row>
    <row r="50" spans="1:72" hidden="1">
      <c r="A50" s="44" t="str">
        <f t="shared" si="3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4"/>
        <v>Aderente</v>
      </c>
      <c r="BR50" s="15" t="str">
        <f t="shared" si="5"/>
        <v>*</v>
      </c>
      <c r="BS50" s="15" t="str">
        <f t="shared" si="6"/>
        <v>*</v>
      </c>
      <c r="BT50" s="157" t="str">
        <f t="shared" si="2"/>
        <v/>
      </c>
    </row>
    <row r="51" spans="1:72" hidden="1">
      <c r="A51" s="44" t="str">
        <f t="shared" si="3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4"/>
        <v>Aderente</v>
      </c>
      <c r="BR51" s="15" t="str">
        <f t="shared" si="5"/>
        <v>*</v>
      </c>
      <c r="BS51" s="15" t="str">
        <f t="shared" si="6"/>
        <v>*</v>
      </c>
      <c r="BT51" s="157" t="str">
        <f t="shared" si="2"/>
        <v/>
      </c>
    </row>
    <row r="52" spans="1:72" hidden="1">
      <c r="A52" s="44" t="str">
        <f t="shared" si="3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4"/>
        <v>Aderente</v>
      </c>
      <c r="BR52" s="15" t="str">
        <f t="shared" si="5"/>
        <v>*</v>
      </c>
      <c r="BS52" s="15" t="str">
        <f t="shared" si="6"/>
        <v>*</v>
      </c>
      <c r="BT52" s="157" t="str">
        <f t="shared" si="2"/>
        <v/>
      </c>
    </row>
    <row r="53" spans="1:72" hidden="1">
      <c r="A53" s="44" t="str">
        <f t="shared" si="3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4"/>
        <v>Aderente</v>
      </c>
      <c r="BR53" s="15" t="str">
        <f t="shared" si="5"/>
        <v>*</v>
      </c>
      <c r="BS53" s="15" t="str">
        <f t="shared" si="6"/>
        <v>*</v>
      </c>
      <c r="BT53" s="157" t="str">
        <f t="shared" si="2"/>
        <v/>
      </c>
    </row>
    <row r="54" spans="1:72" hidden="1">
      <c r="A54" s="44" t="str">
        <f t="shared" si="3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4"/>
        <v>Aderente</v>
      </c>
      <c r="BR54" s="15" t="str">
        <f t="shared" si="5"/>
        <v>*</v>
      </c>
      <c r="BS54" s="15" t="str">
        <f t="shared" si="6"/>
        <v>*</v>
      </c>
      <c r="BT54" s="157" t="str">
        <f t="shared" si="2"/>
        <v/>
      </c>
    </row>
    <row r="55" spans="1:72" hidden="1">
      <c r="A55" s="44" t="str">
        <f t="shared" si="3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IF(D55="","*",IFERROR(IF(ISODD(COUNT(AS55:AX57)),"ERRO",SUM((AT55-AS55),(AV55-AU55),(AX55-AW55))),"ERRO"))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4"/>
        <v>Aderente</v>
      </c>
      <c r="BR55" s="15" t="str">
        <f t="shared" si="5"/>
        <v>*</v>
      </c>
      <c r="BS55" s="15" t="str">
        <f t="shared" si="6"/>
        <v>*</v>
      </c>
      <c r="BT55" s="157" t="str">
        <f t="shared" si="2"/>
        <v/>
      </c>
    </row>
    <row r="56" spans="1:72" hidden="1">
      <c r="A56" s="44" t="str">
        <f t="shared" si="3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4"/>
        <v>Aderente</v>
      </c>
      <c r="BR56" s="15" t="str">
        <f t="shared" si="5"/>
        <v>*</v>
      </c>
      <c r="BS56" s="15" t="str">
        <f t="shared" si="6"/>
        <v>*</v>
      </c>
      <c r="BT56" s="157" t="str">
        <f t="shared" si="2"/>
        <v/>
      </c>
    </row>
    <row r="57" spans="1:72" hidden="1">
      <c r="A57" s="44" t="str">
        <f t="shared" si="3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4"/>
        <v>Aderente</v>
      </c>
      <c r="BR57" s="15" t="str">
        <f t="shared" si="5"/>
        <v>*</v>
      </c>
      <c r="BS57" s="15" t="str">
        <f t="shared" si="6"/>
        <v>*</v>
      </c>
      <c r="BT57" s="157" t="str">
        <f t="shared" si="2"/>
        <v/>
      </c>
    </row>
    <row r="58" spans="1:72" hidden="1">
      <c r="A58" s="44" t="str">
        <f t="shared" si="3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IF(D58="","*",IFERROR(IF(ISODD(COUNT(AS58:AX60)),"ERRO",SUM((AT58-AS58),(AV58-AU58),(AX58-AW58))),"ERRO"))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4"/>
        <v>Aderente</v>
      </c>
      <c r="BR58" s="15" t="str">
        <f t="shared" si="5"/>
        <v>*</v>
      </c>
      <c r="BS58" s="15" t="str">
        <f t="shared" si="6"/>
        <v>*</v>
      </c>
      <c r="BT58" s="157" t="str">
        <f t="shared" si="2"/>
        <v/>
      </c>
    </row>
    <row r="59" spans="1:72" hidden="1">
      <c r="A59" s="44" t="str">
        <f t="shared" si="3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4"/>
        <v>Aderente</v>
      </c>
      <c r="BR59" s="15" t="str">
        <f t="shared" si="5"/>
        <v>*</v>
      </c>
      <c r="BS59" s="15" t="str">
        <f t="shared" si="6"/>
        <v>*</v>
      </c>
      <c r="BT59" s="157" t="str">
        <f t="shared" si="2"/>
        <v/>
      </c>
    </row>
    <row r="60" spans="1:72" hidden="1">
      <c r="A60" s="44" t="str">
        <f t="shared" si="3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4"/>
        <v>Aderente</v>
      </c>
      <c r="BR60" s="15" t="str">
        <f t="shared" si="5"/>
        <v>*</v>
      </c>
      <c r="BS60" s="15" t="str">
        <f t="shared" si="6"/>
        <v>*</v>
      </c>
      <c r="BT60" s="157" t="str">
        <f t="shared" si="2"/>
        <v/>
      </c>
    </row>
    <row r="61" spans="1:72" hidden="1">
      <c r="A61" s="44" t="str">
        <f t="shared" si="3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4"/>
        <v>Aderente</v>
      </c>
      <c r="BR61" s="15" t="str">
        <f t="shared" si="5"/>
        <v>*</v>
      </c>
      <c r="BS61" s="15" t="str">
        <f t="shared" si="6"/>
        <v>*</v>
      </c>
      <c r="BT61" s="157" t="str">
        <f t="shared" si="2"/>
        <v/>
      </c>
    </row>
    <row r="62" spans="1:72" hidden="1">
      <c r="A62" s="44" t="str">
        <f t="shared" si="3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4"/>
        <v>Aderente</v>
      </c>
      <c r="BR62" s="15" t="str">
        <f t="shared" si="5"/>
        <v>*</v>
      </c>
      <c r="BS62" s="15" t="str">
        <f t="shared" si="6"/>
        <v>*</v>
      </c>
      <c r="BT62" s="157" t="str">
        <f t="shared" si="2"/>
        <v/>
      </c>
    </row>
    <row r="63" spans="1:72" hidden="1">
      <c r="A63" s="44" t="str">
        <f t="shared" si="3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4"/>
        <v>Aderente</v>
      </c>
      <c r="BR63" s="15" t="str">
        <f t="shared" si="5"/>
        <v>*</v>
      </c>
      <c r="BS63" s="15" t="str">
        <f t="shared" si="6"/>
        <v>*</v>
      </c>
      <c r="BT63" s="157" t="str">
        <f t="shared" si="2"/>
        <v/>
      </c>
    </row>
    <row r="64" spans="1:72" hidden="1">
      <c r="A64" s="44" t="str">
        <f t="shared" si="3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4"/>
        <v>Aderente</v>
      </c>
      <c r="BR64" s="15" t="str">
        <f t="shared" si="5"/>
        <v>*</v>
      </c>
      <c r="BS64" s="15" t="str">
        <f t="shared" si="6"/>
        <v>*</v>
      </c>
      <c r="BT64" s="157" t="str">
        <f t="shared" si="2"/>
        <v/>
      </c>
    </row>
    <row r="65" spans="1:72" hidden="1">
      <c r="A65" s="44" t="str">
        <f t="shared" si="3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4"/>
        <v>Aderente</v>
      </c>
      <c r="BR65" s="15" t="str">
        <f t="shared" si="5"/>
        <v>*</v>
      </c>
      <c r="BS65" s="15" t="str">
        <f t="shared" si="6"/>
        <v>*</v>
      </c>
      <c r="BT65" s="157" t="str">
        <f t="shared" si="2"/>
        <v/>
      </c>
    </row>
    <row r="66" spans="1:72" hidden="1">
      <c r="A66" s="44" t="str">
        <f t="shared" si="3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4"/>
        <v>Aderente</v>
      </c>
      <c r="BR66" s="15" t="str">
        <f t="shared" si="5"/>
        <v>*</v>
      </c>
      <c r="BS66" s="15" t="str">
        <f t="shared" si="6"/>
        <v>*</v>
      </c>
      <c r="BT66" s="157" t="str">
        <f t="shared" si="2"/>
        <v/>
      </c>
    </row>
    <row r="67" spans="1:72" hidden="1">
      <c r="A67" s="44" t="str">
        <f t="shared" si="3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4"/>
        <v>Aderente</v>
      </c>
      <c r="BR67" s="15" t="str">
        <f t="shared" si="5"/>
        <v>*</v>
      </c>
      <c r="BS67" s="15" t="str">
        <f t="shared" si="6"/>
        <v>*</v>
      </c>
      <c r="BT67" s="157" t="str">
        <f t="shared" si="2"/>
        <v/>
      </c>
    </row>
    <row r="68" spans="1:72" hidden="1">
      <c r="A68" s="44" t="str">
        <f t="shared" si="3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4"/>
        <v>Aderente</v>
      </c>
      <c r="BR68" s="15" t="str">
        <f t="shared" si="5"/>
        <v>*</v>
      </c>
      <c r="BS68" s="15" t="str">
        <f t="shared" si="6"/>
        <v>*</v>
      </c>
      <c r="BT68" s="157" t="str">
        <f t="shared" si="2"/>
        <v/>
      </c>
    </row>
    <row r="69" spans="1:72" hidden="1">
      <c r="A69" s="44" t="str">
        <f t="shared" si="3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4"/>
        <v>Aderente</v>
      </c>
      <c r="BR69" s="15" t="str">
        <f t="shared" si="5"/>
        <v>*</v>
      </c>
      <c r="BS69" s="15" t="str">
        <f t="shared" si="6"/>
        <v>*</v>
      </c>
      <c r="BT69" s="157" t="str">
        <f t="shared" si="2"/>
        <v/>
      </c>
    </row>
    <row r="70" spans="1:72" hidden="1">
      <c r="A70" s="44" t="str">
        <f t="shared" si="3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4"/>
        <v>Aderente</v>
      </c>
      <c r="BR70" s="15" t="str">
        <f t="shared" si="5"/>
        <v>*</v>
      </c>
      <c r="BS70" s="15" t="str">
        <f t="shared" si="6"/>
        <v>*</v>
      </c>
      <c r="BT70" s="157" t="str">
        <f t="shared" si="2"/>
        <v/>
      </c>
    </row>
    <row r="71" spans="1:72" hidden="1">
      <c r="A71" s="44" t="str">
        <f t="shared" si="3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4"/>
        <v>Aderente</v>
      </c>
      <c r="BR71" s="15" t="str">
        <f t="shared" si="5"/>
        <v>*</v>
      </c>
      <c r="BS71" s="15" t="str">
        <f t="shared" si="6"/>
        <v>*</v>
      </c>
      <c r="BT71" s="157" t="str">
        <f t="shared" si="2"/>
        <v/>
      </c>
    </row>
    <row r="72" spans="1:72" hidden="1">
      <c r="A72" s="44" t="str">
        <f t="shared" si="3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4"/>
        <v>Aderente</v>
      </c>
      <c r="BR72" s="15" t="str">
        <f t="shared" si="5"/>
        <v>*</v>
      </c>
      <c r="BS72" s="15" t="str">
        <f t="shared" si="6"/>
        <v>*</v>
      </c>
      <c r="BT72" s="157" t="str">
        <f t="shared" si="2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8">IF(AND(BR73&lt;1,BS73&lt;1),"Produção e Intervalo",IF(BR73&lt;1,"Intervalo",IF(BS73&lt;1,"Produção","Aderente")))</f>
        <v>Aderente</v>
      </c>
      <c r="BR73" s="15" t="str">
        <f t="shared" ref="BR73:BR136" si="9">IF(OR(B73="",F73=""),"*",AY73/P73)</f>
        <v>*</v>
      </c>
      <c r="BS73" s="15" t="str">
        <f t="shared" ref="BS73:BS136" si="10">IF(OR(B73="",F73=""),"*",BA73/Q73)</f>
        <v>*</v>
      </c>
      <c r="BT73" s="157" t="str">
        <f t="shared" ref="BT73:BT136" si="11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Aderente</v>
      </c>
      <c r="BR74" s="15" t="str">
        <f t="shared" si="9"/>
        <v>*</v>
      </c>
      <c r="BS74" s="15" t="str">
        <f t="shared" si="10"/>
        <v>*</v>
      </c>
      <c r="BT74" s="157" t="str">
        <f t="shared" si="11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8"/>
        <v>Aderente</v>
      </c>
      <c r="BR130" s="15" t="str">
        <f t="shared" si="9"/>
        <v>*</v>
      </c>
      <c r="BS130" s="15" t="str">
        <f t="shared" si="10"/>
        <v>*</v>
      </c>
      <c r="BT130" s="157" t="str">
        <f t="shared" si="11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8"/>
        <v>Aderente</v>
      </c>
      <c r="BR131" s="15" t="str">
        <f t="shared" si="9"/>
        <v>*</v>
      </c>
      <c r="BS131" s="15" t="str">
        <f t="shared" si="10"/>
        <v>*</v>
      </c>
      <c r="BT131" s="157" t="str">
        <f t="shared" si="11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8"/>
        <v>Aderente</v>
      </c>
      <c r="BR132" s="15" t="str">
        <f t="shared" si="9"/>
        <v>*</v>
      </c>
      <c r="BS132" s="15" t="str">
        <f t="shared" si="10"/>
        <v>*</v>
      </c>
      <c r="BT132" s="157" t="str">
        <f t="shared" si="11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8"/>
        <v>Aderente</v>
      </c>
      <c r="BR133" s="15" t="str">
        <f t="shared" si="9"/>
        <v>*</v>
      </c>
      <c r="BS133" s="15" t="str">
        <f t="shared" si="10"/>
        <v>*</v>
      </c>
      <c r="BT133" s="157" t="str">
        <f t="shared" si="11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8"/>
        <v>Aderente</v>
      </c>
      <c r="BR134" s="15" t="str">
        <f t="shared" si="9"/>
        <v>*</v>
      </c>
      <c r="BS134" s="15" t="str">
        <f t="shared" si="10"/>
        <v>*</v>
      </c>
      <c r="BT134" s="157" t="str">
        <f t="shared" si="11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8"/>
        <v>Aderente</v>
      </c>
      <c r="BR135" s="15" t="str">
        <f t="shared" si="9"/>
        <v>*</v>
      </c>
      <c r="BS135" s="15" t="str">
        <f t="shared" si="10"/>
        <v>*</v>
      </c>
      <c r="BT135" s="157" t="str">
        <f t="shared" si="11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8"/>
        <v>Aderente</v>
      </c>
      <c r="BR136" s="15" t="str">
        <f t="shared" si="9"/>
        <v>*</v>
      </c>
      <c r="BS136" s="15" t="str">
        <f t="shared" si="10"/>
        <v>*</v>
      </c>
      <c r="BT136" s="157" t="str">
        <f t="shared" si="11"/>
        <v/>
      </c>
    </row>
    <row r="137" spans="1:72" hidden="1">
      <c r="A137" s="44" t="str">
        <f t="shared" ref="A137:A200" si="12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3">IF(AND(BR137&lt;1,BS137&lt;1),"Produção e Intervalo",IF(BR137&lt;1,"Intervalo",IF(BS137&lt;1,"Produção","Aderente")))</f>
        <v>Aderente</v>
      </c>
      <c r="BR137" s="15" t="str">
        <f t="shared" ref="BR137:BR200" si="14">IF(OR(B137="",F137=""),"*",AY137/P137)</f>
        <v>*</v>
      </c>
      <c r="BS137" s="15" t="str">
        <f t="shared" ref="BS137:BS200" si="15">IF(OR(B137="",F137=""),"*",BA137/Q137)</f>
        <v>*</v>
      </c>
      <c r="BT137" s="157" t="str">
        <f t="shared" ref="BT137:BT200" si="16">IF(BN137="","",SUBSTITUTE(BM137," ","")&amp;SUBSTITUTE(BN137," ",""))</f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idden="1">
      <c r="A201" s="44" t="str">
        <f t="shared" ref="A201:A264" si="17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8">IF(AND(BR201&lt;1,BS201&lt;1),"Produção e Intervalo",IF(BR201&lt;1,"Intervalo",IF(BS201&lt;1,"Produção","Aderente")))</f>
        <v>Aderente</v>
      </c>
      <c r="BR201" s="15" t="str">
        <f t="shared" ref="BR201:BR264" si="19">IF(OR(B201="",F201=""),"*",AY201/P201)</f>
        <v>*</v>
      </c>
      <c r="BS201" s="15" t="str">
        <f t="shared" ref="BS201:BS264" si="20">IF(OR(B201="",F201=""),"*",BA201/Q201)</f>
        <v>*</v>
      </c>
      <c r="BT201" s="157" t="str">
        <f t="shared" ref="BT201:BT264" si="21">IF(BN201="","",SUBSTITUTE(BM201," ","")&amp;SUBSTITUTE(BN201," ",""))</f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idden="1">
      <c r="A265" s="44" t="str">
        <f t="shared" ref="A265:A328" si="22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3">IF(AND(BR265&lt;1,BS265&lt;1),"Produção e Intervalo",IF(BR265&lt;1,"Intervalo",IF(BS265&lt;1,"Produção","Aderente")))</f>
        <v>Aderente</v>
      </c>
      <c r="BR265" s="15" t="str">
        <f t="shared" ref="BR265:BR328" si="24">IF(OR(B265="",F265=""),"*",AY265/P265)</f>
        <v>*</v>
      </c>
      <c r="BS265" s="15" t="str">
        <f t="shared" ref="BS265:BS328" si="25">IF(OR(B265="",F265=""),"*",BA265/Q265)</f>
        <v>*</v>
      </c>
      <c r="BT265" s="157" t="str">
        <f t="shared" ref="BT265:BT328" si="26">IF(BN265="","",SUBSTITUTE(BM265," ","")&amp;SUBSTITUTE(BN265," ",""))</f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idden="1">
      <c r="A329" s="44" t="str">
        <f t="shared" ref="A329:A392" si="27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8">IF(AND(BR329&lt;1,BS329&lt;1),"Produção e Intervalo",IF(BR329&lt;1,"Intervalo",IF(BS329&lt;1,"Produção","Aderente")))</f>
        <v>Aderente</v>
      </c>
      <c r="BR329" s="15" t="str">
        <f t="shared" ref="BR329:BR392" si="29">IF(OR(B329="",F329=""),"*",AY329/P329)</f>
        <v>*</v>
      </c>
      <c r="BS329" s="15" t="str">
        <f t="shared" ref="BS329:BS392" si="30">IF(OR(B329="",F329=""),"*",BA329/Q329)</f>
        <v>*</v>
      </c>
      <c r="BT329" s="157" t="str">
        <f t="shared" ref="BT329:BT392" si="31">IF(BN329="","",SUBSTITUTE(BM329," ","")&amp;SUBSTITUTE(BN329," ",""))</f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idden="1">
      <c r="A393" s="44" t="str">
        <f t="shared" ref="A393:A456" si="32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3">IF(AND(BR393&lt;1,BS393&lt;1),"Produção e Intervalo",IF(BR393&lt;1,"Intervalo",IF(BS393&lt;1,"Produção","Aderente")))</f>
        <v>Aderente</v>
      </c>
      <c r="BR393" s="15" t="str">
        <f t="shared" ref="BR393:BR456" si="34">IF(OR(B393="",F393=""),"*",AY393/P393)</f>
        <v>*</v>
      </c>
      <c r="BS393" s="15" t="str">
        <f t="shared" ref="BS393:BS456" si="35">IF(OR(B393="",F393=""),"*",BA393/Q393)</f>
        <v>*</v>
      </c>
      <c r="BT393" s="157" t="str">
        <f t="shared" ref="BT393:BT456" si="36">IF(BN393="","",SUBSTITUTE(BM393," ","")&amp;SUBSTITUTE(BN393," ",""))</f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idden="1">
      <c r="A457" s="44" t="str">
        <f t="shared" ref="A457:A520" si="37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8">IF(AND(BR457&lt;1,BS457&lt;1),"Produção e Intervalo",IF(BR457&lt;1,"Intervalo",IF(BS457&lt;1,"Produção","Aderente")))</f>
        <v>Aderente</v>
      </c>
      <c r="BR457" s="15" t="str">
        <f t="shared" ref="BR457:BR520" si="39">IF(OR(B457="",F457=""),"*",AY457/P457)</f>
        <v>*</v>
      </c>
      <c r="BS457" s="15" t="str">
        <f t="shared" ref="BS457:BS520" si="40">IF(OR(B457="",F457=""),"*",BA457/Q457)</f>
        <v>*</v>
      </c>
      <c r="BT457" s="157" t="str">
        <f t="shared" ref="BT457:BT520" si="41">IF(BN457="","",SUBSTITUTE(BM457," ","")&amp;SUBSTITUTE(BN457," ",""))</f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idden="1">
      <c r="A521" s="44" t="str">
        <f t="shared" ref="A521:A584" si="42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3">IF(AND(BR521&lt;1,BS521&lt;1),"Produção e Intervalo",IF(BR521&lt;1,"Intervalo",IF(BS521&lt;1,"Produção","Aderente")))</f>
        <v>Aderente</v>
      </c>
      <c r="BR521" s="15" t="str">
        <f t="shared" ref="BR521:BR584" si="44">IF(OR(B521="",F521=""),"*",AY521/P521)</f>
        <v>*</v>
      </c>
      <c r="BS521" s="15" t="str">
        <f t="shared" ref="BS521:BS584" si="45">IF(OR(B521="",F521=""),"*",BA521/Q521)</f>
        <v>*</v>
      </c>
      <c r="BT521" s="157" t="str">
        <f t="shared" ref="BT521:BT584" si="46">IF(BN521="","",SUBSTITUTE(BM521," ","")&amp;SUBSTITUTE(BN521," ",""))</f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idden="1">
      <c r="A585" s="44" t="str">
        <f t="shared" ref="A585:A648" si="47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8">IF(AND(BR585&lt;1,BS585&lt;1),"Produção e Intervalo",IF(BR585&lt;1,"Intervalo",IF(BS585&lt;1,"Produção","Aderente")))</f>
        <v>Aderente</v>
      </c>
      <c r="BR585" s="15" t="str">
        <f t="shared" ref="BR585:BR648" si="49">IF(OR(B585="",F585=""),"*",AY585/P585)</f>
        <v>*</v>
      </c>
      <c r="BS585" s="15" t="str">
        <f t="shared" ref="BS585:BS648" si="50">IF(OR(B585="",F585=""),"*",BA585/Q585)</f>
        <v>*</v>
      </c>
      <c r="BT585" s="157" t="str">
        <f t="shared" ref="BT585:BT648" si="51">IF(BN585="","",SUBSTITUTE(BM585," ","")&amp;SUBSTITUTE(BN585," ",""))</f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idden="1">
      <c r="A649" s="44" t="str">
        <f t="shared" ref="A649:A712" si="52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3">IF(AND(BR649&lt;1,BS649&lt;1),"Produção e Intervalo",IF(BR649&lt;1,"Intervalo",IF(BS649&lt;1,"Produção","Aderente")))</f>
        <v>Aderente</v>
      </c>
      <c r="BR649" s="15" t="str">
        <f t="shared" ref="BR649:BR712" si="54">IF(OR(B649="",F649=""),"*",AY649/P649)</f>
        <v>*</v>
      </c>
      <c r="BS649" s="15" t="str">
        <f t="shared" ref="BS649:BS712" si="55">IF(OR(B649="",F649=""),"*",BA649/Q649)</f>
        <v>*</v>
      </c>
      <c r="BT649" s="157" t="str">
        <f t="shared" ref="BT649:BT712" si="56">IF(BN649="","",SUBSTITUTE(BM649," ","")&amp;SUBSTITUTE(BN649," ",""))</f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idden="1">
      <c r="A713" s="44" t="str">
        <f t="shared" ref="A713:A776" si="5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8">IF(AND(BR713&lt;1,BS713&lt;1),"Produção e Intervalo",IF(BR713&lt;1,"Intervalo",IF(BS713&lt;1,"Produção","Aderente")))</f>
        <v>Aderente</v>
      </c>
      <c r="BR713" s="15" t="str">
        <f t="shared" ref="BR713:BR776" si="59">IF(OR(B713="",F713=""),"*",AY713/P713)</f>
        <v>*</v>
      </c>
      <c r="BS713" s="15" t="str">
        <f t="shared" ref="BS713:BS776" si="60">IF(OR(B713="",F713=""),"*",BA713/Q713)</f>
        <v>*</v>
      </c>
      <c r="BT713" s="157" t="str">
        <f t="shared" ref="BT713:BT776" si="61">IF(BN713="","",SUBSTITUTE(BM713," ","")&amp;SUBSTITUTE(BN713," ",""))</f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idden="1">
      <c r="A777" s="44" t="str">
        <f t="shared" ref="A777:A802" si="62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3">IF(AND(BR777&lt;1,BS777&lt;1),"Produção e Intervalo",IF(BR777&lt;1,"Intervalo",IF(BS777&lt;1,"Produção","Aderente")))</f>
        <v>Aderente</v>
      </c>
      <c r="BR777" s="15" t="str">
        <f t="shared" ref="BR777:BR802" si="64">IF(OR(B777="",F777=""),"*",AY777/P777)</f>
        <v>*</v>
      </c>
      <c r="BS777" s="15" t="str">
        <f t="shared" ref="BS777:BS802" si="65">IF(OR(B777="",F777=""),"*",BA777/Q777)</f>
        <v>*</v>
      </c>
      <c r="BT777" s="157" t="str">
        <f t="shared" ref="BT777:BT802" si="66">IF(BN777="","",SUBSTITUTE(BM777," ","")&amp;SUBSTITUTE(BN777," ",""))</f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IF(D796="","*",IFERROR(IF(ISODD(COUNT(AS796:AX798)),"ERRO",SUM((AT796-AS796),(AV796-AU796),(AX796-AW796))),"ERRO"))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IF(D797="","*",IFERROR(IF(ISODD(COUNT(AS797:AX799)),"ERRO",SUM((AT797-AS797),(AV797-AU797),(AX797-AW797))),"ERRO"))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IF(D798="","*",IFERROR(IF(ISODD(COUNT(AS798:AX800)),"ERRO",SUM((AT798-AS798),(AV798-AU798),(AX798-AW798))),"ERRO"))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IF(D799="","*",IFERROR(IF(ISODD(COUNT(AS799:AX801)),"ERRO",SUM((AT799-AS799),(AV799-AU799),(AX799-AW799))),"ERRO"))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IF(D800="","*",IFERROR(IF(ISODD(COUNT(AS800:AX802)),"ERRO",SUM((AT800-AS800),(AV800-AU800),(AX800-AW800))),"ERRO"))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IF(D801="","*",IFERROR(IF(ISODD(COUNT(AS801:AX803)),"ERRO",SUM((AT801-AS801),(AV801-AU801),(AX801-AW801))),"ERRO"))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IF(D802="","*",IFERROR(IF(ISODD(COUNT(AS802:AX804)),"ERRO",SUM((AT802-AS802),(AV802-AU802),(AX802-AW802))),"ERRO"))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4" t="s">
        <v>1312</v>
      </c>
      <c r="D1" s="254"/>
      <c r="E1" s="254"/>
      <c r="F1" s="254"/>
      <c r="G1" s="254"/>
      <c r="H1" s="254"/>
    </row>
    <row r="2" spans="3:8">
      <c r="C2" s="254"/>
      <c r="D2" s="254"/>
      <c r="E2" s="254"/>
      <c r="F2" s="254"/>
      <c r="G2" s="254"/>
      <c r="H2" s="254"/>
    </row>
    <row r="3" spans="3:8">
      <c r="C3" s="186" t="s">
        <v>695</v>
      </c>
      <c r="D3" s="186" t="s">
        <v>1313</v>
      </c>
      <c r="E3" s="186" t="s">
        <v>1314</v>
      </c>
      <c r="F3" s="186" t="s">
        <v>1315</v>
      </c>
      <c r="G3" s="186" t="s">
        <v>1316</v>
      </c>
      <c r="H3" s="186" t="s">
        <v>1317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1318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1319</v>
      </c>
      <c r="D10" s="187">
        <v>9049</v>
      </c>
      <c r="E10" s="188">
        <v>46044</v>
      </c>
      <c r="F10" s="187" t="s">
        <v>1320</v>
      </c>
      <c r="G10" s="187" t="s">
        <v>1321</v>
      </c>
      <c r="H10" s="187"/>
    </row>
    <row r="11" spans="3:8">
      <c r="C11" s="187" t="s">
        <v>1319</v>
      </c>
      <c r="D11" s="187">
        <v>9044</v>
      </c>
      <c r="E11" s="188">
        <v>46044</v>
      </c>
      <c r="F11" s="187" t="s">
        <v>1322</v>
      </c>
      <c r="G11" s="187" t="s">
        <v>1323</v>
      </c>
      <c r="H11" s="187"/>
    </row>
    <row r="12" spans="3:8">
      <c r="C12" s="187" t="s">
        <v>1319</v>
      </c>
      <c r="D12" s="187">
        <v>762</v>
      </c>
      <c r="E12" s="188">
        <v>46044</v>
      </c>
      <c r="F12" s="187" t="s">
        <v>1324</v>
      </c>
      <c r="G12" s="187" t="s">
        <v>1323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T912" sqref="T91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5"/>
      <c r="B1" s="256"/>
      <c r="C1" s="25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8" t="s">
        <v>1220</v>
      </c>
      <c r="Q1" s="259"/>
      <c r="R1" s="88"/>
      <c r="S1" s="88"/>
      <c r="T1" s="89"/>
      <c r="U1" s="260" t="s">
        <v>1325</v>
      </c>
      <c r="V1" s="260"/>
      <c r="W1" s="26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1326</v>
      </c>
      <c r="B2" s="91" t="s">
        <v>1327</v>
      </c>
      <c r="C2" s="91" t="s">
        <v>598</v>
      </c>
      <c r="D2" s="92" t="s">
        <v>1172</v>
      </c>
      <c r="E2" s="92" t="s">
        <v>4</v>
      </c>
      <c r="F2" s="92" t="s">
        <v>1328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1329</v>
      </c>
      <c r="T2" s="94" t="s">
        <v>1175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POU-K29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2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>
      <c r="U901" s="98" t="str">
        <f ca="1">_xlfn.XLOOKUP(G901&amp;$U$2,BS_CONTROLE[CHAVE],BS_CONTROLE[Quantidade_11],"-")</f>
        <v>-</v>
      </c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1" t="s">
        <v>1330</v>
      </c>
      <c r="C2" s="261"/>
      <c r="D2" s="261"/>
      <c r="E2" s="261"/>
      <c r="F2" s="261"/>
      <c r="G2" s="261"/>
    </row>
    <row r="3" spans="2:7">
      <c r="B3" s="262"/>
      <c r="C3" s="262"/>
      <c r="D3" s="262"/>
      <c r="E3" s="262"/>
      <c r="F3" s="262"/>
      <c r="G3" s="262"/>
    </row>
    <row r="4" spans="2:7" ht="40.5">
      <c r="B4" s="191" t="s">
        <v>1331</v>
      </c>
      <c r="C4" s="191" t="s">
        <v>1332</v>
      </c>
      <c r="D4" s="191" t="s">
        <v>1333</v>
      </c>
      <c r="E4" s="191" t="s">
        <v>1334</v>
      </c>
      <c r="F4" s="191" t="s">
        <v>4</v>
      </c>
      <c r="G4" s="191" t="s">
        <v>1335</v>
      </c>
    </row>
    <row r="5" spans="2:7">
      <c r="B5" s="192" t="s">
        <v>1336</v>
      </c>
      <c r="C5" s="192">
        <v>309525</v>
      </c>
      <c r="D5" s="192" t="s">
        <v>1337</v>
      </c>
      <c r="E5" s="192" t="s">
        <v>840</v>
      </c>
      <c r="F5" s="192" t="s">
        <v>1338</v>
      </c>
      <c r="G5" s="193">
        <v>46296</v>
      </c>
    </row>
    <row r="6" spans="2:7">
      <c r="B6" s="192" t="s">
        <v>1339</v>
      </c>
      <c r="C6" s="192">
        <v>257410</v>
      </c>
      <c r="D6" s="192" t="s">
        <v>1340</v>
      </c>
      <c r="E6" s="192" t="s">
        <v>840</v>
      </c>
      <c r="F6" s="192" t="s">
        <v>1338</v>
      </c>
      <c r="G6" s="193"/>
    </row>
    <row r="7" spans="2:7">
      <c r="B7" s="192" t="s">
        <v>1341</v>
      </c>
      <c r="C7" s="192">
        <v>256875</v>
      </c>
      <c r="D7" s="192" t="s">
        <v>1342</v>
      </c>
      <c r="E7" s="192" t="s">
        <v>840</v>
      </c>
      <c r="F7" s="192" t="s">
        <v>1338</v>
      </c>
      <c r="G7" s="193">
        <v>46296</v>
      </c>
    </row>
    <row r="8" spans="2:7">
      <c r="B8" s="192" t="s">
        <v>1343</v>
      </c>
      <c r="C8" s="192">
        <v>257278</v>
      </c>
      <c r="D8" s="192" t="s">
        <v>1344</v>
      </c>
      <c r="E8" s="192" t="s">
        <v>831</v>
      </c>
      <c r="F8" s="192" t="s">
        <v>1345</v>
      </c>
      <c r="G8" s="193">
        <v>46235</v>
      </c>
    </row>
    <row r="9" spans="2:7">
      <c r="B9" s="192" t="s">
        <v>1346</v>
      </c>
      <c r="C9" s="192">
        <v>261794</v>
      </c>
      <c r="D9" s="192" t="s">
        <v>1347</v>
      </c>
      <c r="E9" s="192" t="s">
        <v>831</v>
      </c>
      <c r="F9" s="192" t="s">
        <v>1345</v>
      </c>
      <c r="G9" s="193">
        <v>46082</v>
      </c>
    </row>
    <row r="10" spans="2:7">
      <c r="B10" s="192" t="s">
        <v>1348</v>
      </c>
      <c r="C10" s="192">
        <v>257033</v>
      </c>
      <c r="D10" s="192" t="s">
        <v>1349</v>
      </c>
      <c r="E10" s="192" t="s">
        <v>831</v>
      </c>
      <c r="F10" s="192" t="s">
        <v>21</v>
      </c>
      <c r="G10" s="192" t="s">
        <v>1350</v>
      </c>
    </row>
    <row r="11" spans="2:7">
      <c r="B11" s="192" t="s">
        <v>1351</v>
      </c>
      <c r="C11" s="192">
        <v>396578</v>
      </c>
      <c r="D11" s="192" t="s">
        <v>1352</v>
      </c>
      <c r="E11" s="192" t="s">
        <v>831</v>
      </c>
      <c r="F11" s="192" t="s">
        <v>21</v>
      </c>
      <c r="G11" s="192" t="s">
        <v>1350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1353</v>
      </c>
      <c r="C2" s="83" t="s">
        <v>1157</v>
      </c>
      <c r="D2" s="83" t="s">
        <v>1159</v>
      </c>
      <c r="E2" s="83" t="s">
        <v>1354</v>
      </c>
      <c r="F2" s="83" t="s">
        <v>1355</v>
      </c>
      <c r="G2" s="83" t="s">
        <v>1356</v>
      </c>
      <c r="H2" s="83" t="s">
        <v>1357</v>
      </c>
      <c r="I2" s="83" t="s">
        <v>1358</v>
      </c>
      <c r="J2" s="83" t="s">
        <v>1359</v>
      </c>
      <c r="K2" s="109" t="s">
        <v>1360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POU-K29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3" t="s">
        <v>1361</v>
      </c>
      <c r="D5" s="264"/>
      <c r="E5" s="264"/>
      <c r="F5" s="264"/>
      <c r="G5" s="264"/>
      <c r="H5" s="264"/>
      <c r="I5" s="264"/>
      <c r="J5" s="265"/>
      <c r="K5" s="266" t="s">
        <v>1362</v>
      </c>
      <c r="L5" s="267"/>
      <c r="M5" s="267"/>
      <c r="N5" s="267"/>
      <c r="O5" s="268" t="s">
        <v>1363</v>
      </c>
      <c r="P5" s="269"/>
      <c r="Q5" s="270"/>
    </row>
    <row r="6" spans="1:17" s="81" customFormat="1" ht="15.75" customHeight="1">
      <c r="A6" s="75" t="s">
        <v>1328</v>
      </c>
      <c r="B6" s="82" t="s">
        <v>1327</v>
      </c>
      <c r="C6" s="83" t="s">
        <v>1172</v>
      </c>
      <c r="D6" s="84" t="s">
        <v>1173</v>
      </c>
      <c r="E6" s="83" t="s">
        <v>1364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1365</v>
      </c>
      <c r="M6" s="116" t="s">
        <v>620</v>
      </c>
      <c r="N6" s="117" t="s">
        <v>1167</v>
      </c>
      <c r="O6" s="165" t="s">
        <v>1210</v>
      </c>
      <c r="P6" s="128"/>
      <c r="Q6" s="139" t="s">
        <v>1366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POU-K29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POU-K29</v>
      </c>
      <c r="M25" s="118">
        <f>IF(FN_MC!AP26="","*",FN_MC!AP26)</f>
        <v>2137</v>
      </c>
      <c r="N25" s="118" t="str">
        <f>IF(FN_MC!AM26="","*",FN_MC!AM26)</f>
        <v>POU-K29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1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2026-02-03T18:55:18Z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