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03" documentId="8_{B6337239-1A00-434D-AAD0-422EA1FEB5AE}" xr6:coauthVersionLast="47" xr6:coauthVersionMax="47" xr10:uidLastSave="{A745538A-3A59-431C-859E-F1DDBCE21696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AM98" i="1"/>
  <c r="AN98" i="1"/>
  <c r="R98" i="1"/>
  <c r="U98" i="1"/>
  <c r="AI98" i="1"/>
  <c r="BB98" i="1" s="1"/>
  <c r="AK98" i="1"/>
  <c r="K100" i="11" s="1"/>
  <c r="AL98" i="1"/>
  <c r="AO98" i="1"/>
  <c r="AP98" i="1"/>
  <c r="M100" i="11" s="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<sst xmlns="http://schemas.openxmlformats.org/spreadsheetml/2006/main" count="4827" uniqueCount="1146">
  <si>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</si>
  <si>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</si>
  <si>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</si>
  <si>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</si>
  <si>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</si>
  <si>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</si>
  <si>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</si>
  <si>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</si>
  <si>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</si>
  <si>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</si>
  <si>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</si>
  <si>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</si>
  <si>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</si>
  <si>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</si>
  <si>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</si>
  <si>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</si>
  <si>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</si>
  <si>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</si>
  <si>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</si>
  <si>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</si>
  <si>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</si>
  <si>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</si>
  <si>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</si>
  <si>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</si>
  <si>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</si>
  <si>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</si>
  <si>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</si>
  <si>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</si>
  <si>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</si>
  <si>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</si>
  <si>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</si>
  <si>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</si>
  <si>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</si>
  <si>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</si>
  <si>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</si>
  <si>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</si>
  <si>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</si>
  <si>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</si>
  <si>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</si>
  <si>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</si>
  <si>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</si>
  <si>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</si>
  <si>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</si>
  <si>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</si>
  <si>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</si>
  <si>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</si>
  <si>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</si>
  <si>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</si>
  <si>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</si>
  <si>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</si>
  <si>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</si>
  <si>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</si>
  <si>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</si>
  <si>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</si>
  <si>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</si>
  <si>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</si>
  <si>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</si>
  <si>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</si>
  <si>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</si>
  <si>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</si>
  <si>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</si>
  <si>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</si>
  <si>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</si>
  <si>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</si>
  <si>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</si>
  <si>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</si>
  <si>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</si>
  <si>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</si>
  <si>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</si>
  <si>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</si>
  <si>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</si>
  <si>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</si>
  <si>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</si>
  <si>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</si>
  <si>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</si>
  <si>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</si>
  <si>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</si>
  <si>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</si>
  <si>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</si>
  <si>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</si>
  <si>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</si>
  <si>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</si>
  <si>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</si>
  <si>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</si>
  <si>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</si>
  <si>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</si>
  <si>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</si>
  <si>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</si>
  <si>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</si>
  <si>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</si>
  <si>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</si>
  <si>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</si>
  <si>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</si>
  <si>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</si>
  <si>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</si>
  <si>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</si>
  <si>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</si>
  <si>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</si>
  <si>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</si>
  <si>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</si>
  <si>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</si>
  <si>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</si>
  <si>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</si>
  <si>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</si>
  <si>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</si>
  <si>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</si>
  <si>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</si>
  <si>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</si>
  <si>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</si>
  <si>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</si>
  <si>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</si>
  <si>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</si>
  <si>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</si>
  <si>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</si>
  <si>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</si>
  <si>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</si>
  <si>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</si>
  <si>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</si>
  <si>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</si>
  <si>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</si>
  <si>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</si>
  <si>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</si>
  <si>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</si>
  <si>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</si>
  <si>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</si>
  <si>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</si>
  <si>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</si>
  <si>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</si>
  <si>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</si>
  <si>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</si>
  <si>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</si>
  <si>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</si>
  <si>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</si>
  <si>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</si>
  <si>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</si>
  <si>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</si>
  <si>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</si>
  <si>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</si>
  <si>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</si>
  <si>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</si>
  <si>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</si>
  <si>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</si>
  <si>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</si>
  <si>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</si>
  <si>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</si>
  <si>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</si>
  <si>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</si>
  <si>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</si>
  <si>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</si>
  <si>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</si>
  <si>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</si>
  <si>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</si>
  <si>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</si>
  <si>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</si>
  <si>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</si>
  <si>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</si>
  <si>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</si>
  <si>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</si>
  <si>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</si>
  <si>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</si>
  <si>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</si>
  <si>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</si>
  <si>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</si>
  <si>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</si>
  <si>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</si>
  <si>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</si>
  <si>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</si>
  <si>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</si>
  <si>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</si>
  <si>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</si>
  <si>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</si>
  <si>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</si>
  <si>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</si>
  <si>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</si>
  <si>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</si>
  <si>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</si>
  <si>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</si>
  <si>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</si>
  <si>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</si>
  <si>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</si>
  <si>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</si>
  <si>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</si>
  <si>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</si>
  <si>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</si>
  <si>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</si>
  <si>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</si>
  <si>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</si>
  <si>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</si>
  <si>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</si>
  <si>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</si>
  <si>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</si>
  <si>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</si>
  <si>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</si>
  <si>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</si>
  <si>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</si>
  <si>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</si>
  <si>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</si>
  <si>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</si>
  <si>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</si>
  <si>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</si>
  <si>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</si>
  <si>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</si>
  <si>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</si>
  <si>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</si>
  <si>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</si>
  <si>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</si>
  <si>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</si>
  <si>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</si>
  <si>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</si>
  <si>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</si>
  <si>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</si>
  <si>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</si>
  <si>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</si>
  <si>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</si>
  <si>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</si>
  <si>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</si>
  <si>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</si>
  <si>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</si>
  <si>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</si>
  <si>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</si>
  <si>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</si>
  <si>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</si>
  <si>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</si>
  <si>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</si>
  <si>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</si>
  <si>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</si>
  <si>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</si>
  <si>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</si>
  <si>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</si>
  <si>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</si>
  <si>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</si>
  <si>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</si>
  <si>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</si>
  <si>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</si>
  <si>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</si>
  <si>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</si>
  <si>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</si>
  <si>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</si>
  <si>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</si>
  <si>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</si>
  <si>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</si>
  <si>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</si>
  <si>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</si>
  <si>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</si>
  <si>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</si>
  <si>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</si>
  <si>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</si>
  <si>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</si>
  <si>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</si>
  <si>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</si>
  <si>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</si>
  <si>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</si>
  <si>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</si>
  <si>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</si>
  <si>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</si>
  <si>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</si>
  <si>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</si>
  <si>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</si>
  <si>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</si>
  <si>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</si>
  <si>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</si>
  <si>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</si>
  <si>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</si>
  <si>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</si>
  <si>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</si>
  <si>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</si>
  <si>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</si>
  <si>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</si>
  <si>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</si>
  <si>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</si>
  <si>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</si>
  <si>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</si>
  <si>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</si>
  <si>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</si>
  <si>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</si>
  <si>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</si>
  <si>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</si>
  <si>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</si>
  <si>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</si>
  <si>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</si>
  <si>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</si>
  <si>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</si>
  <si>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</si>
  <si>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</si>
  <si>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</si>
  <si>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</si>
  <si>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</si>
  <si>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</si>
  <si>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</si>
  <si>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</si>
  <si>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</si>
  <si>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</si>
  <si>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</si>
  <si>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</si>
  <si>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</si>
  <si>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</si>
  <si>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</si>
  <si>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</si>
  <si>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</si>
  <si>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</si>
  <si>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</si>
  <si>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</si>
  <si>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</si>
  <si>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</si>
  <si>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</si>
  <si>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</si>
  <si>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</si>
  <si>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</si>
  <si>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</si>
  <si>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</si>
  <si>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</si>
  <si>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</si>
  <si>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</si>
  <si>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</si>
  <si>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</si>
  <si>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</si>
  <si>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</si>
  <si>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</si>
  <si>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</si>
  <si>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</si>
  <si>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</si>
  <si>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</si>
  <si>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</si>
  <si>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</si>
  <si>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</si>
  <si>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</si>
  <si>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</si>
  <si>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</si>
  <si>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</si>
  <si>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</si>
  <si>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</si>
  <si>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</si>
  <si>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</si>
  <si>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</si>
  <si>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</si>
  <si>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</si>
  <si>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</si>
  <si>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</si>
  <si>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</si>
  <si>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</si>
  <si>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</si>
  <si>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</si>
  <si>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</si>
  <si>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</si>
  <si>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</si>
  <si>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</si>
  <si>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</si>
  <si>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</si>
  <si>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</si>
  <si>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</si>
  <si>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</si>
  <si>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</si>
  <si>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</si>
  <si>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</si>
  <si>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</si>
  <si>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</si>
  <si>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</si>
  <si>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</si>
  <si>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</si>
  <si>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</si>
  <si>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</si>
  <si>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</si>
  <si>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</si>
  <si>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</si>
  <si>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</si>
  <si>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</si>
  <si>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</si>
  <si>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</si>
  <si>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</si>
  <si>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</si>
  <si>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</si>
  <si>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</si>
  <si>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</si>
  <si>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</si>
  <si>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</si>
  <si>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</si>
  <si>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</si>
  <si>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</si>
  <si>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</si>
  <si>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</si>
  <si>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</si>
  <si>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</si>
  <si>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</si>
  <si>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</si>
  <si>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</si>
  <si>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</si>
  <si>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</si>
  <si>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</si>
  <si>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</si>
  <si>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</si>
  <si>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</si>
  <si>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</si>
  <si>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</si>
  <si>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</si>
  <si>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</si>
  <si>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</si>
  <si>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</si>
  <si>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</si>
  <si>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</si>
  <si>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</si>
  <si>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</si>
  <si>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</si>
  <si>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</si>
  <si>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</si>
  <si>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</si>
  <si>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</si>
  <si>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</si>
  <si>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</si>
  <si>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</si>
  <si>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</si>
  <si>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</si>
  <si>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</si>
  <si>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</si>
  <si>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</si>
  <si>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</si>
  <si>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</si>
  <si>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</si>
  <si>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</si>
  <si>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</si>
  <si>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</si>
  <si>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</si>
  <si>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</si>
  <si>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</si>
  <si>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</si>
  <si>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</si>
  <si>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</si>
  <si>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</si>
  <si>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</si>
  <si>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</si>
  <si>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</si>
  <si>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</si>
  <si>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</si>
  <si>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</si>
  <si>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</si>
  <si>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</si>
  <si>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</si>
  <si>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</si>
  <si>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</si>
  <si>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</si>
  <si>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</si>
  <si>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</si>
  <si>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</si>
  <si>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</si>
  <si>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</si>
  <si>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</si>
  <si>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</si>
  <si>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</si>
  <si>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</si>
  <si>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</si>
  <si>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</si>
  <si>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</si>
  <si>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</si>
  <si>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</si>
  <si>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</si>
  <si>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</si>
  <si>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</si>
  <si>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</si>
  <si>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</si>
  <si>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</si>
  <si>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</si>
  <si>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</si>
  <si>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</si>
  <si>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</si>
  <si>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</si>
  <si>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</si>
  <si>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</si>
  <si>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</si>
  <si>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</si>
  <si>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</si>
  <si>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</si>
  <si>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</si>
  <si>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</si>
  <si>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</si>
  <si>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</si>
  <si>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</si>
  <si>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</si>
  <si>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</si>
  <si>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</si>
  <si>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</si>
  <si>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</si>
  <si>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</si>
  <si>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</si>
  <si>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</si>
  <si>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</si>
  <si>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</si>
  <si>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</si>
  <si>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</si>
  <si>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</si>
  <si>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</si>
  <si>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</si>
  <si>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</si>
  <si>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</si>
  <si>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</si>
  <si>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</si>
  <si>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</si>
  <si>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</si>
  <si>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</si>
  <si>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</si>
  <si>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</si>
  <si>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</si>
  <si>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</si>
  <si>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</si>
  <si>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</si>
  <si>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</si>
  <si>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</si>
  <si>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</si>
  <si>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</si>
  <si>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</si>
  <si>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</si>
  <si>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</si>
  <si>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</si>
  <si>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</si>
  <si>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</si>
  <si>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</si>
  <si>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</si>
  <si>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</si>
  <si>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</si>
  <si>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</si>
  <si>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</si>
  <si>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</si>
  <si>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</si>
  <si>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</si>
  <si>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</si>
  <si>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</si>
  <si>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</si>
  <si>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</si>
  <si>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</si>
  <si>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</si>
  <si>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</si>
  <si>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</si>
  <si>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</si>
  <si>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</si>
  <si>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</si>
  <si>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</si>
  <si>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</si>
  <si>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</si>
  <si>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</si>
  <si>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</si>
  <si>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</si>
  <si>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</si>
  <si>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</si>
  <si>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</si>
  <si>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</si>
  <si>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</si>
  <si>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</si>
  <si>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</si>
  <si>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</si>
  <si>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</si>
  <si>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</si>
  <si>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</si>
  <si>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</si>
  <si>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</si>
  <si>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</si>
  <si>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</si>
  <si>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</si>
  <si>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</si>
  <si>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</si>
  <si>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</si>
  <si>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</si>
  <si>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</si>
  <si>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</si>
  <si>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</si>
  <si>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</si>
  <si>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</si>
  <si>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</si>
  <si>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</si>
  <si>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</si>
  <si>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</si>
  <si>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</si>
  <si>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</si>
  <si>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</si>
  <si>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</si>
  <si>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</si>
  <si>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</si>
  <si>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</si>
  <si>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</si>
  <si>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</si>
  <si>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</si>
  <si>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</si>
  <si>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</si>
  <si>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</si>
  <si>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</si>
  <si>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</si>
  <si>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</si>
  <si>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</si>
  <si>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</si>
  <si>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</si>
  <si>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</si>
  <si>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</si>
  <si>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</si>
  <si>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</si>
  <si>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</si>
  <si>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</si>
  <si>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</si>
  <si>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</si>
  <si>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</si>
  <si>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</si>
  <si>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</si>
  <si>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</si>
  <si>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</si>
  <si>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</si>
  <si>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</si>
  <si>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</si>
  <si>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</si>
  <si>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</si>
  <si>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</si>
  <si>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</si>
  <si>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</si>
  <si>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</si>
  <si>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</si>
  <si>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</si>
  <si>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</si>
  <si>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</si>
  <si>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</si>
  <si>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</si>
  <si>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</si>
  <si>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</si>
  <si>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</si>
  <si>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</si>
  <si>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</si>
  <si>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</si>
  <si>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</si>
  <si>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</si>
  <si>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</si>
  <si>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</si>
  <si>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</si>
  <si>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</si>
  <si>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</si>
  <si>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</si>
  <si>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</si>
  <si>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</si>
  <si>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</si>
  <si>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</si>
  <si>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</si>
  <si>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</si>
  <si>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</si>
  <si>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</si>
  <si>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</si>
  <si>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</si>
  <si>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</si>
  <si>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</si>
  <si>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</si>
  <si>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</si>
  <si>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</si>
  <si>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</si>
  <si>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</si>
  <si>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</si>
  <si>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</si>
  <si>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</si>
  <si>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</si>
  <si>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</si>
  <si>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</si>
  <si>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</si>
  <si>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</si>
  <si>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</si>
  <si>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</si>
  <si>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</si>
  <si>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</si>
  <si>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</si>
  <si>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</si>
  <si>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</si>
  <si>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</si>
  <si>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</si>
  <si>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</si>
  <si>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</si>
  <si>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</si>
  <si>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</si>
  <si>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</si>
  <si>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</si>
  <si>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</si>
  <si>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</si>
  <si>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</si>
  <si>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</si>
  <si>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</si>
  <si>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</si>
  <si>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</si>
  <si>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</si>
  <si>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</si>
  <si>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</si>
  <si>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</si>
  <si>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</si>
  <si>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</si>
  <si>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</si>
  <si>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</si>
  <si>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</si>
  <si>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</si>
  <si>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</si>
  <si>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</si>
  <si>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</si>
  <si>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</si>
  <si>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</si>
  <si>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</si>
  <si>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</si>
  <si>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</si>
  <si>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</si>
  <si>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</si>
  <si>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</si>
  <si>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</si>
  <si>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</si>
  <si>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</si>
  <si>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</si>
  <si>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</si>
  <si>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</si>
  <si>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</si>
  <si>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</si>
  <si>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</si>
  <si>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</si>
  <si>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</si>
  <si>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</si>
  <si>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</si>
  <si>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</si>
  <si>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</si>
  <si>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</si>
  <si>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</si>
  <si>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</si>
  <si>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</si>
  <si>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</si>
  <si>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</si>
  <si>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</si>
  <si>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</si>
  <si>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</si>
  <si>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</si>
  <si>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</si>
  <si>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</si>
  <si>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</si>
  <si>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</si>
  <si>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</si>
  <si>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</si>
  <si>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</si>
  <si>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</si>
  <si>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</si>
  <si>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</si>
  <si>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</si>
  <si>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</si>
  <si>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</si>
  <si>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</si>
  <si>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</si>
  <si>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</si>
  <si>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</si>
  <si>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</si>
  <si>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</si>
  <si>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</si>
  <si>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</si>
  <si>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</si>
  <si>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</si>
  <si>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</si>
  <si>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</si>
  <si>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</si>
  <si>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</si>
  <si>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</si>
  <si>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</si>
  <si>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</si>
  <si>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</si>
  <si>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</si>
  <si>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</si>
  <si>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</si>
  <si>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</si>
  <si>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</si>
  <si>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</si>
  <si>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</si>
  <si>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</si>
  <si>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</si>
  <si>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</si>
  <si>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</si>
  <si>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</si>
  <si>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</si>
  <si>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</si>
  <si>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</si>
  <si>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</si>
  <si>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</si>
  <si>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</si>
  <si>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</si>
  <si>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</si>
  <si>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</si>
  <si>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</si>
  <si>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</si>
  <si>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</si>
  <si>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</si>
  <si>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</si>
  <si>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</si>
  <si>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</si>
  <si>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</si>
  <si>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</si>
  <si>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</si>
  <si>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</si>
  <si>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</si>
  <si>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</si>
  <si>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</si>
  <si>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</si>
  <si>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</si>
  <si>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</si>
  <si>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</si>
  <si>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</si>
  <si>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</si>
  <si>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</si>
  <si>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</si>
  <si>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</si>
  <si>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</si>
  <si>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</si>
  <si>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</si>
  <si>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</si>
  <si>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</si>
  <si>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</si>
  <si>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</si>
  <si>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</si>
  <si>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</si>
  <si>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</si>
  <si>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</si>
  <si>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</si>
  <si>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</si>
  <si>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</si>
  <si>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</si>
  <si>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</si>
  <si>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</si>
  <si>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</si>
  <si>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</si>
  <si>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</si>
  <si>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</si>
  <si>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</si>
  <si>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</si>
  <si>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</si>
  <si>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</si>
  <si>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</si>
  <si>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</si>
  <si>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</si>
  <si>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</si>
  <si>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</si>
  <si>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</si>
  <si>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</si>
  <si>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</si>
  <si>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</si>
  <si>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</si>
  <si>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</si>
  <si>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</si>
  <si>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</si>
  <si>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</si>
  <si>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</si>
  <si>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</si>
  <si>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</si>
  <si>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</si>
  <si>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</si>
  <si>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</si>
  <si>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</si>
  <si>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</si>
  <si>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</si>
  <si>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</si>
  <si>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</si>
  <si>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</si>
  <si>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</si>
  <si>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</si>
  <si>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</si>
  <si>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</si>
  <si>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</si>
  <si>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</si>
  <si>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</si>
  <si>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</si>
  <si>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</si>
  <si>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</si>
  <si>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</si>
  <si>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</si>
  <si>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</si>
  <si>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</si>
  <si>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</si>
  <si>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</si>
  <si>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</si>
  <si>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</si>
  <si>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</si>
  <si>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</si>
  <si>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</si>
  <si>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</si>
  <si>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</si>
  <si>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</si>
  <si>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</si>
  <si>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</si>
  <si>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</si>
  <si>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</si>
  <si>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</si>
  <si>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</si>
  <si>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</si>
  <si>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</si>
  <si>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</si>
  <si>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</si>
  <si>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</si>
  <si>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</si>
  <si>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</si>
  <si>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</si>
  <si>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</si>
  <si>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</si>
  <si>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</si>
  <si>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</si>
  <si>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</si>
  <si>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</si>
  <si>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</si>
  <si>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</si>
  <si>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</si>
  <si>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</si>
  <si>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</si>
  <si>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</si>
  <si>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</si>
  <si>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</si>
  <si>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</si>
  <si>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</si>
  <si>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</si>
  <si>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</si>
  <si>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</si>
  <si>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</si>
  <si>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</si>
  <si>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</si>
  <si>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</si>
  <si>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</si>
  <si>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</si>
  <si>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</si>
  <si>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</si>
  <si>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</si>
  <si>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</si>
  <si>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</si>
  <si>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</si>
  <si>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</si>
  <si>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</si>
  <si>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</si>
  <si>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</si>
  <si>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</si>
  <si>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</si>
  <si>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</si>
  <si>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</si>
  <si>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</si>
  <si>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</si>
  <si>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</si>
  <si>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</si>
  <si>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</si>
  <si>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</si>
  <si>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</si>
  <si>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</si>
  <si>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</si>
  <si>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</si>
  <si>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</si>
  <si>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</si>
  <si>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</si>
  <si>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</si>
  <si>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</si>
  <si>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</si>
  <si>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</si>
  <si>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</si>
  <si>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</si>
  <si>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</si>
  <si>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</si>
  <si>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</si>
  <si>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</si>
  <si>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</si>
  <si>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</si>
  <si>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</si>
  <si>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</si>
  <si>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</si>
  <si>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</si>
  <si>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</si>
  <si>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</si>
  <si>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</si>
  <si>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</si>
  <si>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</si>
  <si>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</si>
  <si>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</si>
  <si>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</si>
  <si>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</si>
  <si>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</si>
  <si>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</si>
  <si>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</si>
  <si>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</si>
  <si>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</si>
  <si>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</si>
  <si>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</si>
  <si>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</si>
  <si>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</si>
  <si>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</si>
  <si>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</si>
  <si>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</si>
  <si>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</si>
  <si>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</si>
  <si>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</si>
  <si>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</si>
  <si>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</si>
  <si>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</si>
  <si>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</si>
  <si>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</si>
  <si>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</si>
  <si>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</si>
  <si>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</si>
  <si>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</si>
  <si>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</si>
  <si>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</si>
  <si>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</si>
  <si>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</si>
  <si>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</si>
  <si>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</si>
  <si>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</si>
  <si>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</si>
  <si>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</si>
  <si>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</si>
  <si>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</si>
  <si>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</si>
  <si>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</si>
  <si>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</si>
  <si>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</si>
  <si>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</si>
  <si>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</si>
  <si>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</si>
  <si>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</si>
  <si>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</si>
  <si>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</si>
  <si>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</si>
  <si>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</si>
  <si>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</si>
  <si>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</si>
  <si>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</si>
  <si>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</si>
  <si>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</si>
  <si>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</si>
  <si>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</si>
  <si>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</si>
  <si>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</si>
  <si>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</si>
  <si>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</si>
  <si>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</si>
  <si>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</si>
  <si>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</si>
  <si>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</si>
  <si>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</si>
  <si>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</si>
  <si>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</si>
  <si>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</si>
  <si>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</si>
  <si>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</si>
  <si>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</si>
  <si>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</si>
  <si>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</si>
  <si>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</si>
  <si>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</si>
  <si>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</si>
  <si>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</si>
  <si>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</si>
  <si>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</si>
  <si>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</si>
  <si>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</si>
  <si>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</si>
  <si>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</si>
  <si>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</si>
  <si>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</si>
  <si>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</si>
  <si>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</si>
  <si>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</si>
  <si>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</si>
  <si>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</si>
  <si>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</si>
  <si>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</si>
  <si>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</si>
  <si>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</si>
  <si>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</si>
  <si>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</si>
  <si>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</si>
  <si>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</si>
  <si>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</si>
  <si>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</si>
  <si>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</si>
  <si>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</si>
  <si>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</si>
  <si>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</si>
  <si>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</si>
  <si>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</si>
  <si>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</si>
  <si>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</si>
  <si>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</si>
  <si>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</si>
  <si>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</si>
  <si>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</si>
  <si>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</si>
  <si>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</si>
  <si>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</si>
  <si>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</si>
  <si>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</si>
  <si>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</si>
  <si>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</si>
  <si>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</si>
  <si>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</si>
  <si>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</si>
  <si>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</si>
  <si>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</si>
  <si>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</si>
  <si>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</si>
  <si>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</si>
  <si>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</si>
  <si>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</si>
  <si>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</si>
  <si>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</si>
  <si>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</si>
  <si>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</si>
  <si>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</si>
  <si>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</si>
  <si>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</si>
  <si>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</si>
  <si>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</si>
  <si>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</si>
  <si>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</si>
  <si>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</si>
  <si>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</si>
  <si>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</si>
  <si>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</si>
  <si>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Onil</t>
  </si>
  <si>
    <t>Huelton</t>
  </si>
  <si>
    <t>Deslocamento e recolhimento das TP's na serra</t>
  </si>
  <si>
    <t>1 Celso</t>
  </si>
  <si>
    <t>Alívio de tensão - Condicionado à temperatura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</si>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</sst>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T69" activePane="bottomRight" state="frozen"/>
      <selection pane="bottomRight" activeCell="Y104" sqref="Y1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1097</v>
      </c>
      <c r="W87" s="174" t="s">
        <v>1098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1099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1099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1099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1101</v>
      </c>
      <c r="N93" s="205" t="s">
        <v>1102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1103</v>
      </c>
      <c r="X93" s="219" t="s">
        <v>662</v>
      </c>
      <c r="Y93" s="159" t="s">
        <v>665</v>
      </c>
      <c r="Z93" s="159" t="s">
        <v>668</v>
      </c>
      <c r="AA93" s="84" t="s">
        <v>1104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1105</v>
      </c>
      <c r="W94" s="174" t="s">
        <v>1096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1106</v>
      </c>
      <c r="W96" s="174" t="s">
        <v>1099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1107</v>
      </c>
      <c r="X97" s="219" t="s">
        <v>657</v>
      </c>
      <c r="Y97" s="159" t="s">
        <v>656</v>
      </c>
      <c r="Z97" s="159" t="s">
        <v>658</v>
      </c>
      <c r="AA97" s="84" t="s">
        <v>1108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1109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ZWU-ZDC</v>
      </c>
      <c r="AN98" s="259" t="str">
        <f>IF(BS_CONTROLE[[#This Row],[SB]]=0, "-", BS_CONTROLE[[#This Row],[SB]])</f>
        <v>K96K952</v>
      </c>
      <c r="AO98" s="260">
        <f>IF(BS_CONTROLE[[#This Row],[SUB]]=0, "-", BS_CONTROLE[[#This Row],[SUB]])</f>
        <v>92</v>
      </c>
      <c r="AP98" s="261">
        <f>IF(BS_CONTROLE[[#This Row],[KM - Inicio]]=0, "-", BS_CONTROLE[[#This Row],[KM - Inicio]])</f>
        <v>95.5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069-ZEV</v>
      </c>
      <c r="BF98" s="262" t="str">
        <f>IF(BS_CONTROLE[[#This Row],[Responsavel pelo boletim]]=0, "-", BS_CONTROLE[[#This Row],[Responsavel pelo boletim]])</f>
        <v>Moisés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1110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1111</v>
      </c>
      <c r="N101" s="205" t="s">
        <v>1112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1113</v>
      </c>
      <c r="W101" s="174" t="s">
        <v>1114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0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 e Intervalo</v>
      </c>
      <c r="BR101" s="19">
        <f t="shared" ref="BR101:BR163" si="16">IF(OR(B101="",F101=""),"*",AY101/P101)</f>
        <v>0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1115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1116</v>
      </c>
      <c r="C4" s="327" t="s">
        <v>1117</v>
      </c>
      <c r="D4" s="327" t="s">
        <v>1118</v>
      </c>
      <c r="E4" s="327" t="s">
        <v>1119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1120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1121</v>
      </c>
      <c r="E3" s="327" t="s">
        <v>1122</v>
      </c>
      <c r="F3" s="327" t="s">
        <v>1123</v>
      </c>
      <c r="G3" s="327" t="s">
        <v>1124</v>
      </c>
      <c r="H3" s="327" t="s">
        <v>1125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1126</v>
      </c>
      <c r="D5" s="359"/>
      <c r="E5" s="359"/>
      <c r="F5" s="359"/>
      <c r="G5" s="359"/>
      <c r="H5" s="359"/>
      <c r="I5" s="359"/>
      <c r="J5" s="360"/>
      <c r="K5" s="361" t="s">
        <v>1127</v>
      </c>
      <c r="L5" s="362"/>
      <c r="M5" s="362"/>
      <c r="N5" s="362"/>
      <c r="O5" s="363" t="s">
        <v>1128</v>
      </c>
      <c r="P5" s="364"/>
      <c r="Q5" s="365"/>
    </row>
    <row r="6" spans="1:17" s="94" customFormat="1" ht="15.75" customHeight="1">
      <c r="A6" s="88" t="s">
        <v>1129</v>
      </c>
      <c r="B6" s="95" t="s">
        <v>1130</v>
      </c>
      <c r="C6" s="96" t="s">
        <v>869</v>
      </c>
      <c r="D6" s="97" t="s">
        <v>870</v>
      </c>
      <c r="E6" s="96" t="s">
        <v>1131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1132</v>
      </c>
      <c r="M6" s="140" t="s">
        <v>335</v>
      </c>
      <c r="N6" s="141" t="s">
        <v>864</v>
      </c>
      <c r="O6" s="247" t="s">
        <v>907</v>
      </c>
      <c r="P6" s="158"/>
      <c r="Q6" s="194" t="s">
        <v>1133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ZWU-ZDC</v>
      </c>
      <c r="M100" s="142">
        <f>IF(SP_SUL!AP98="","*",SP_SUL!AP98)</f>
        <v>95.5</v>
      </c>
      <c r="N100" s="142" t="str">
        <f>IF(SP_SUL!AM98="","*",SP_SUL!AM98)</f>
        <v>ZWU-ZDC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1133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1134</v>
      </c>
      <c r="W1" s="371"/>
      <c r="X1" s="371"/>
      <c r="Y1" s="105"/>
    </row>
    <row r="2" spans="1:25" s="101" customFormat="1" ht="11.25" customHeight="1">
      <c r="A2" s="106" t="s">
        <v>1135</v>
      </c>
      <c r="B2" s="106" t="s">
        <v>1130</v>
      </c>
      <c r="C2" s="106" t="s">
        <v>313</v>
      </c>
      <c r="D2" s="107" t="s">
        <v>869</v>
      </c>
      <c r="E2" s="107" t="s">
        <v>870</v>
      </c>
      <c r="F2" s="107" t="s">
        <v>1129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1136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1137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1138</v>
      </c>
      <c r="C2" s="96" t="s">
        <v>854</v>
      </c>
      <c r="D2" s="96" t="s">
        <v>856</v>
      </c>
      <c r="E2" s="96" t="s">
        <v>1139</v>
      </c>
      <c r="F2" s="96" t="s">
        <v>1140</v>
      </c>
      <c r="G2" s="96" t="s">
        <v>1141</v>
      </c>
      <c r="H2" s="96" t="s">
        <v>1142</v>
      </c>
      <c r="I2" s="96" t="s">
        <v>1143</v>
      </c>
      <c r="J2" s="96" t="s">
        <v>1144</v>
      </c>
      <c r="K2" s="132" t="s">
        <v>1145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2025-12-04T03:06:31Z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