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19" documentId="8_{B6337239-1A00-434D-AAD0-422EA1FEB5AE}" xr6:coauthVersionLast="47" xr6:coauthVersionMax="47" xr10:uidLastSave="{56A83987-8E5C-41EB-BB37-924F03F1E37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6" i="1" l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<sst xmlns="http://schemas.openxmlformats.org/spreadsheetml/2006/main" count="5606" uniqueCount="1512">
  <si>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</si>
  <si>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</si>
  <si>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</si>
  <si>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</si>
  <si>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</si>
  <si>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</si>
  <si>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</si>
  <si>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</si>
  <si>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</si>
  <si>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</si>
  <si>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</si>
  <si>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</si>
  <si>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</si>
  <si>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</si>
  <si>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</si>
  <si>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</si>
  <si>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</si>
  <si>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</si>
  <si>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</si>
  <si>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</si>
  <si>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</si>
  <si>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</si>
  <si>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</si>
  <si>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</si>
  <si>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</si>
  <si>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</si>
  <si>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</si>
  <si>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</si>
  <si>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</si>
  <si>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</si>
  <si>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</si>
  <si>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</si>
  <si>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</si>
  <si>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</si>
  <si>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</si>
  <si>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</si>
  <si>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</si>
  <si>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</si>
  <si>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</si>
  <si>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</si>
  <si>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</si>
  <si>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</si>
  <si>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</si>
  <si>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</si>
  <si>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</si>
  <si>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</si>
  <si>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</si>
  <si>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</si>
  <si>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</si>
  <si>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</si>
  <si>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</si>
  <si>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</si>
  <si>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</si>
  <si>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</si>
  <si>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</si>
  <si>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</si>
  <si>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</si>
  <si>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</si>
  <si>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</si>
  <si>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</si>
  <si>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</si>
  <si>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</si>
  <si>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</si>
  <si>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</si>
  <si>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</si>
  <si>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</si>
  <si>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</si>
  <si>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</si>
  <si>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</si>
  <si>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</si>
  <si>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</si>
  <si>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</si>
  <si>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</si>
  <si>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</si>
  <si>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</si>
  <si>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</si>
  <si>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</si>
  <si>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</si>
  <si>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</si>
  <si>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</si>
  <si>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</si>
  <si>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</si>
  <si>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</si>
  <si>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</si>
  <si>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</si>
  <si>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</si>
  <si>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</si>
  <si>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</si>
  <si>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</si>
  <si>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</si>
  <si>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</si>
  <si>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</si>
  <si>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</si>
  <si>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</si>
  <si>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</si>
  <si>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</si>
  <si>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</si>
  <si>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</si>
  <si>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</si>
  <si>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</si>
  <si>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</si>
  <si>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</si>
  <si>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</si>
  <si>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</si>
  <si>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</si>
  <si>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</si>
  <si>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</si>
  <si>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</si>
  <si>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</si>
  <si>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</si>
  <si>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</si>
  <si>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</si>
  <si>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</si>
  <si>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</si>
  <si>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</si>
  <si>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</si>
  <si>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</si>
  <si>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</si>
  <si>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</si>
  <si>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</si>
  <si>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</si>
  <si>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</si>
  <si>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</si>
  <si>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</si>
  <si>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</si>
  <si>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</si>
  <si>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</si>
  <si>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</si>
  <si>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</si>
  <si>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</si>
  <si>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</si>
  <si>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</si>
  <si>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</si>
  <si>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</si>
  <si>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</si>
  <si>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</si>
  <si>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</si>
  <si>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</si>
  <si>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</si>
  <si>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</si>
  <si>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</si>
  <si>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</si>
  <si>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</si>
  <si>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</si>
  <si>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</si>
  <si>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</si>
  <si>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</si>
  <si>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</si>
  <si>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</si>
  <si>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</si>
  <si>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</si>
  <si>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</si>
  <si>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</si>
  <si>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</si>
  <si>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</si>
  <si>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</si>
  <si>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</si>
  <si>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</si>
  <si>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</si>
  <si>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</si>
  <si>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</si>
  <si>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</si>
  <si>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</si>
  <si>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</si>
  <si>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</si>
  <si>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</si>
  <si>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</si>
  <si>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</si>
  <si>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</si>
  <si>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</si>
  <si>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</si>
  <si>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</si>
  <si>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</si>
  <si>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</si>
  <si>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</si>
  <si>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</si>
  <si>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</si>
  <si>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</si>
  <si>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</si>
  <si>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</si>
  <si>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</si>
  <si>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</si>
  <si>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</si>
  <si>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</si>
  <si>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</si>
  <si>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</si>
  <si>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</si>
  <si>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</si>
  <si>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</si>
  <si>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</si>
  <si>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</si>
  <si>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</si>
  <si>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</si>
  <si>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</si>
  <si>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</si>
  <si>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</si>
  <si>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</si>
  <si>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</si>
  <si>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</si>
  <si>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</si>
  <si>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</si>
  <si>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</si>
  <si>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</si>
  <si>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</si>
  <si>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</si>
  <si>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</si>
  <si>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</si>
  <si>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</si>
  <si>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</si>
  <si>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</si>
  <si>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</si>
  <si>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</si>
  <si>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</si>
  <si>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</si>
  <si>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</si>
  <si>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</si>
  <si>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</si>
  <si>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</si>
  <si>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</si>
  <si>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</si>
  <si>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</si>
  <si>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</si>
  <si>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</si>
  <si>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</si>
  <si>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</si>
  <si>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</si>
  <si>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</si>
  <si>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</si>
  <si>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</si>
  <si>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</si>
  <si>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</si>
  <si>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</si>
  <si>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</si>
  <si>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</si>
  <si>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</si>
  <si>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</si>
  <si>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</si>
  <si>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</si>
  <si>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</si>
  <si>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</si>
  <si>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</si>
  <si>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</si>
  <si>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</si>
  <si>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</si>
  <si>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</si>
  <si>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</si>
  <si>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</si>
  <si>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</si>
  <si>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</si>
  <si>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</si>
  <si>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</si>
  <si>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</si>
  <si>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</si>
  <si>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</si>
  <si>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</si>
  <si>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</si>
  <si>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</si>
  <si>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</si>
  <si>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</si>
  <si>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</si>
  <si>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</si>
  <si>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</si>
  <si>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</si>
  <si>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</si>
  <si>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</si>
  <si>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</si>
  <si>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</si>
  <si>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</si>
  <si>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</si>
  <si>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</si>
  <si>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</si>
  <si>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</si>
  <si>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</si>
  <si>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</si>
  <si>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</si>
  <si>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</si>
  <si>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</si>
  <si>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</si>
  <si>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</si>
  <si>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</si>
  <si>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</si>
  <si>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</si>
  <si>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</si>
  <si>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</si>
  <si>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</si>
  <si>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</si>
  <si>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</si>
  <si>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</si>
  <si>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</si>
  <si>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</si>
  <si>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</si>
  <si>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</si>
  <si>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</si>
  <si>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</si>
  <si>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</si>
  <si>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</si>
  <si>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</si>
  <si>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</si>
  <si>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</si>
  <si>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</si>
  <si>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</si>
  <si>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</si>
  <si>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</si>
  <si>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</si>
  <si>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</si>
  <si>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</si>
  <si>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</si>
  <si>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</si>
  <si>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</si>
  <si>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</si>
  <si>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</si>
  <si>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</si>
  <si>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</si>
  <si>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</si>
  <si>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</si>
  <si>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</si>
  <si>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</si>
  <si>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</si>
  <si>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</si>
  <si>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</si>
  <si>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</si>
  <si>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</si>
  <si>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</si>
  <si>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</si>
  <si>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</si>
  <si>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</si>
  <si>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</si>
  <si>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</si>
  <si>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</si>
  <si>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</si>
  <si>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</si>
  <si>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</si>
  <si>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</si>
  <si>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</si>
  <si>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</si>
  <si>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</si>
  <si>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</si>
  <si>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</si>
  <si>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</si>
  <si>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</si>
  <si>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</si>
  <si>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</si>
  <si>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</si>
  <si>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</si>
  <si>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</si>
  <si>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</si>
  <si>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</si>
  <si>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</si>
  <si>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</si>
  <si>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</si>
  <si>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</si>
  <si>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</si>
  <si>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</si>
  <si>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</si>
  <si>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</si>
  <si>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</si>
  <si>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</si>
  <si>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</si>
  <si>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</si>
  <si>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</si>
  <si>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</si>
  <si>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</si>
  <si>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</si>
  <si>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</si>
  <si>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</si>
  <si>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</si>
  <si>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</si>
  <si>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</si>
  <si>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</si>
  <si>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</si>
  <si>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</si>
  <si>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</si>
  <si>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</si>
  <si>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</si>
  <si>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</si>
  <si>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</si>
  <si>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</si>
  <si>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</si>
  <si>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</si>
  <si>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</si>
  <si>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</si>
  <si>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</si>
  <si>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</si>
  <si>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</si>
  <si>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</si>
  <si>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</si>
  <si>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</si>
  <si>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</si>
  <si>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</si>
  <si>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</si>
  <si>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</si>
  <si>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</si>
  <si>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</si>
  <si>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</si>
  <si>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</si>
  <si>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</si>
  <si>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</si>
  <si>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</si>
  <si>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</si>
  <si>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</si>
  <si>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</si>
  <si>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</si>
  <si>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</si>
  <si>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</si>
  <si>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</si>
  <si>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</si>
  <si>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</si>
  <si>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</si>
  <si>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</si>
  <si>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</si>
  <si>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</si>
  <si>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</si>
  <si>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</si>
  <si>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</si>
  <si>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</si>
  <si>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</si>
  <si>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</si>
  <si>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</si>
  <si>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</si>
  <si>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</si>
  <si>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</si>
  <si>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</si>
  <si>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</si>
  <si>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</si>
  <si>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</si>
  <si>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</si>
  <si>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</si>
  <si>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</si>
  <si>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</si>
  <si>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</si>
  <si>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</si>
  <si>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</si>
  <si>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</si>
  <si>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</si>
  <si>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</si>
  <si>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</si>
  <si>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</si>
  <si>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</si>
  <si>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</si>
  <si>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</si>
  <si>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</si>
  <si>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</si>
  <si>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</si>
  <si>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</si>
  <si>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</si>
  <si>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</si>
  <si>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</si>
  <si>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</si>
  <si>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</si>
  <si>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</si>
  <si>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</si>
  <si>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</si>
  <si>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</si>
  <si>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</si>
  <si>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</si>
  <si>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</si>
  <si>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</si>
  <si>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</si>
  <si>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</si>
  <si>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</si>
  <si>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</si>
  <si>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</si>
  <si>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</si>
  <si>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</si>
  <si>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</si>
  <si>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</si>
  <si>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</si>
  <si>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</si>
  <si>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</si>
  <si>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</si>
  <si>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</si>
  <si>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</si>
  <si>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</si>
  <si>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</si>
  <si>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</si>
  <si>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</si>
  <si>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</si>
  <si>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</si>
  <si>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</si>
  <si>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</si>
  <si>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</si>
  <si>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</si>
  <si>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</si>
  <si>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</si>
  <si>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</si>
  <si>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</si>
  <si>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</si>
  <si>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</si>
  <si>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</si>
  <si>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</si>
  <si>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</si>
  <si>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</si>
  <si>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</si>
  <si>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</si>
  <si>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</si>
  <si>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</si>
  <si>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</si>
  <si>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</si>
  <si>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</si>
  <si>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</si>
  <si>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</si>
  <si>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</si>
  <si>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</si>
  <si>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</si>
  <si>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</si>
  <si>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</si>
  <si>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</si>
  <si>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</si>
  <si>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</si>
  <si>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</si>
  <si>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</si>
  <si>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</si>
  <si>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</si>
  <si>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</si>
  <si>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</si>
  <si>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</si>
  <si>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</si>
  <si>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</si>
  <si>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</si>
  <si>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</si>
  <si>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</si>
  <si>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</si>
  <si>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</si>
  <si>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</si>
  <si>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</si>
  <si>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</si>
  <si>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</si>
  <si>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</si>
  <si>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</si>
  <si>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</si>
  <si>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</si>
  <si>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</si>
  <si>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</si>
  <si>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</si>
  <si>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</si>
  <si>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</si>
  <si>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</si>
  <si>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</si>
  <si>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</si>
  <si>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</si>
  <si>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</si>
  <si>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</si>
  <si>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</si>
  <si>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</si>
  <si>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</si>
  <si>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</si>
  <si>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</si>
  <si>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</si>
  <si>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</si>
  <si>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</si>
  <si>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</si>
  <si>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</si>
  <si>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</si>
  <si>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</si>
  <si>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</si>
  <si>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</si>
  <si>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</si>
  <si>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</si>
  <si>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</si>
  <si>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</si>
  <si>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</si>
  <si>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</si>
  <si>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</si>
  <si>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</si>
  <si>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</si>
  <si>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</si>
  <si>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</si>
  <si>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</si>
  <si>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</si>
  <si>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</si>
  <si>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</si>
  <si>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</si>
  <si>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</si>
  <si>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</si>
  <si>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</si>
  <si>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</si>
  <si>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</si>
  <si>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</si>
  <si>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</si>
  <si>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</si>
  <si>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</si>
  <si>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</si>
  <si>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</si>
  <si>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</si>
  <si>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</si>
  <si>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</si>
  <si>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</si>
  <si>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</si>
  <si>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</si>
  <si>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</si>
  <si>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</si>
  <si>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</si>
  <si>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</si>
  <si>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</si>
  <si>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</si>
  <si>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</si>
  <si>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</si>
  <si>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</si>
  <si>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</si>
  <si>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</si>
  <si>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</si>
  <si>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</si>
  <si>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</si>
  <si>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</si>
  <si>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</si>
  <si>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</si>
  <si>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</si>
  <si>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</si>
  <si>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</si>
  <si>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</si>
  <si>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</si>
  <si>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</si>
  <si>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</si>
  <si>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</si>
  <si>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</si>
  <si>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</si>
  <si>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</si>
  <si>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</si>
  <si>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</si>
  <si>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</si>
  <si>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</si>
  <si>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</si>
  <si>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</si>
  <si>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</si>
  <si>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</si>
  <si>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</si>
  <si>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</si>
  <si>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</si>
  <si>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</si>
  <si>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</si>
  <si>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</si>
  <si>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</si>
  <si>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</si>
  <si>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</si>
  <si>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</si>
  <si>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</si>
  <si>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</si>
  <si>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</si>
  <si>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</si>
  <si>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</si>
  <si>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</si>
  <si>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</si>
  <si>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</si>
  <si>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</si>
  <si>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</si>
  <si>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</si>
  <si>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</si>
  <si>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</si>
  <si>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</si>
  <si>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</si>
  <si>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</si>
  <si>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</si>
  <si>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</si>
  <si>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</si>
  <si>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</si>
  <si>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</si>
  <si>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</si>
  <si>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</si>
  <si>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</si>
  <si>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</si>
  <si>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</si>
  <si>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</si>
  <si>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</si>
  <si>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</si>
  <si>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</si>
  <si>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</si>
  <si>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</si>
  <si>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</si>
  <si>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</si>
  <si>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</si>
  <si>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</si>
  <si>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</si>
  <si>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</si>
  <si>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</si>
  <si>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</si>
  <si>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</si>
  <si>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</si>
  <si>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</si>
  <si>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</si>
  <si>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</si>
  <si>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</si>
  <si>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</si>
  <si>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</si>
  <si>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</si>
  <si>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</si>
  <si>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</si>
  <si>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</si>
  <si>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</si>
  <si>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</si>
  <si>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</si>
  <si>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</si>
  <si>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</si>
  <si>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</si>
  <si>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</si>
  <si>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</si>
  <si>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</si>
  <si>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</si>
  <si>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</si>
  <si>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</si>
  <si>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</si>
  <si>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</si>
  <si>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</si>
  <si>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</si>
  <si>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</si>
  <si>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</si>
  <si>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</si>
  <si>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</si>
  <si>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</si>
  <si>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</si>
  <si>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</si>
  <si>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</si>
  <si>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</si>
  <si>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</si>
  <si>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</si>
  <si>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</si>
  <si>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</si>
  <si>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</si>
  <si>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</si>
  <si>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</si>
  <si>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</si>
  <si>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</si>
  <si>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</si>
  <si>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</si>
  <si>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</si>
  <si>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</si>
  <si>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</si>
  <si>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</si>
  <si>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</si>
  <si>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</si>
  <si>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</si>
  <si>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</si>
  <si>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</si>
  <si>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</si>
  <si>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</si>
  <si>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</si>
  <si>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</si>
  <si>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</si>
  <si>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</si>
  <si>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</si>
  <si>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</si>
  <si>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</si>
  <si>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</si>
  <si>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</si>
  <si>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</si>
  <si>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</si>
  <si>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</si>
  <si>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</si>
  <si>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</si>
  <si>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</si>
  <si>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</si>
  <si>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</si>
  <si>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</si>
  <si>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</si>
  <si>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</si>
  <si>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</si>
  <si>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</si>
  <si>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</si>
  <si>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</si>
  <si>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</si>
  <si>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</si>
  <si>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</si>
  <si>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</si>
  <si>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</si>
  <si>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</si>
  <si>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</si>
  <si>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</si>
  <si>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</si>
  <si>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</si>
  <si>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</si>
  <si>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</si>
  <si>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</si>
  <si>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</si>
  <si>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</si>
  <si>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</si>
  <si>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</si>
  <si>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</si>
  <si>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</si>
  <si>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</si>
  <si>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</si>
  <si>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</si>
  <si>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</si>
  <si>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</si>
  <si>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</si>
  <si>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</si>
  <si>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</si>
  <si>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</si>
  <si>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</si>
  <si>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</si>
  <si>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</si>
  <si>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</si>
  <si>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</si>
  <si>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</si>
  <si>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</si>
  <si>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</si>
  <si>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</si>
  <si>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</si>
  <si>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</si>
  <si>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</si>
  <si>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</si>
  <si>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</si>
  <si>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</si>
  <si>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</si>
  <si>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</si>
  <si>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</si>
  <si>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</si>
  <si>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</si>
  <si>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</si>
  <si>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</si>
  <si>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</si>
  <si>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</si>
  <si>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</si>
  <si>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</si>
  <si>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</si>
  <si>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</si>
  <si>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</si>
  <si>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</si>
  <si>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</si>
  <si>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</si>
  <si>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</si>
  <si>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</si>
  <si>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</si>
  <si>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</si>
  <si>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</si>
  <si>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</si>
  <si>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</si>
  <si>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</si>
  <si>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</si>
  <si>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</si>
  <si>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</si>
  <si>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</si>
  <si>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</si>
  <si>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</si>
  <si>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</si>
  <si>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</si>
  <si>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</si>
  <si>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</si>
  <si>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</si>
  <si>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</si>
  <si>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</si>
  <si>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</si>
  <si>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</si>
  <si>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</si>
  <si>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</si>
  <si>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</si>
  <si>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</si>
  <si>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</si>
  <si>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</si>
  <si>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</si>
  <si>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</si>
  <si>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</si>
  <si>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</si>
  <si>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</si>
  <si>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</si>
  <si>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</si>
  <si>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</si>
  <si>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</si>
  <si>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</si>
  <si>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</si>
  <si>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</si>
  <si>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</si>
  <si>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</si>
  <si>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</si>
  <si>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</si>
  <si>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</si>
  <si>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</si>
  <si>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</si>
  <si>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</si>
  <si>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</si>
  <si>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</si>
  <si>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</si>
  <si>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</si>
  <si>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</si>
  <si>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</si>
  <si>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</si>
  <si>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</si>
  <si>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</si>
  <si>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</si>
  <si>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</si>
  <si>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</si>
  <si>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</si>
  <si>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</si>
  <si>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</si>
  <si>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</si>
  <si>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</si>
  <si>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</si>
  <si>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</si>
  <si>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</si>
  <si>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</si>
  <si>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</si>
  <si>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</si>
  <si>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</si>
  <si>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</si>
  <si>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</si>
  <si>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</si>
  <si>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</si>
  <si>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</si>
  <si>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</si>
  <si>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</si>
  <si>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</si>
  <si>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</si>
  <si>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</si>
  <si>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</si>
  <si>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</si>
  <si>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</si>
  <si>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</si>
  <si>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</si>
  <si>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</si>
  <si>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</si>
  <si>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</si>
  <si>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</si>
  <si>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</si>
  <si>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</si>
  <si>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</si>
  <si>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</si>
  <si>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</si>
  <si>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</si>
  <si>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</si>
  <si>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</si>
  <si>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</si>
  <si>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</si>
  <si>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</si>
  <si>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</si>
  <si>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</si>
  <si>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</si>
  <si>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</si>
  <si>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</si>
  <si>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</si>
  <si>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</si>
  <si>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</si>
  <si>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</si>
  <si>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</si>
  <si>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</si>
  <si>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</si>
  <si>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</si>
  <si>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</si>
  <si>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</si>
  <si>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</si>
  <si>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</si>
  <si>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</si>
  <si>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</si>
  <si>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</si>
  <si>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</si>
  <si>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</si>
  <si>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</si>
  <si>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</si>
  <si>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</si>
  <si>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</si>
  <si>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</si>
  <si>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</si>
  <si>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</si>
  <si>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</si>
  <si>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</si>
  <si>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</si>
  <si>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</si>
  <si>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</si>
  <si>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</si>
  <si>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</si>
  <si>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</si>
  <si>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</si>
  <si>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</si>
  <si>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</si>
  <si>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</si>
  <si>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</si>
  <si>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</si>
  <si>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</si>
  <si>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</si>
  <si>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</si>
  <si>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</si>
  <si>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</si>
  <si>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</si>
  <si>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</si>
  <si>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</si>
  <si>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</si>
  <si>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</si>
  <si>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</si>
  <si>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</si>
  <si>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</si>
  <si>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</si>
  <si>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</si>
  <si>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</si>
  <si>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</si>
  <si>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</si>
  <si>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</si>
  <si>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</si>
  <si>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</si>
  <si>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</si>
  <si>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</si>
  <si>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</si>
  <si>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</si>
  <si>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</si>
  <si>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</si>
  <si>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</si>
  <si>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</si>
  <si>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</si>
  <si>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</si>
  <si>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</si>
  <si>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</si>
  <si>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</si>
  <si>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</si>
  <si>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</si>
  <si>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</si>
  <si>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</si>
  <si>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</si>
  <si>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</si>
  <si>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</si>
  <si>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</si>
  <si>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</si>
  <si>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</si>
  <si>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</si>
  <si>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</si>
  <si>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</si>
  <si>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</si>
  <si>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</si>
  <si>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</si>
  <si>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</si>
  <si>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</si>
  <si>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</si>
  <si>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</si>
  <si>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</si>
  <si>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</si>
  <si>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</si>
  <si>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</si>
  <si>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</si>
  <si>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</si>
  <si>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</si>
  <si>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</si>
  <si>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</si>
  <si>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</si>
  <si>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</si>
  <si>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</si>
  <si>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</si>
  <si>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</si>
  <si>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</si>
  <si>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</si>
  <si>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</si>
  <si>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</si>
  <si>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</si>
  <si>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</si>
  <si>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</si>
  <si>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</si>
  <si>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</si>
  <si>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</si>
  <si>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</si>
  <si>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</si>
  <si>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</si>
  <si>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</si>
  <si>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</si>
  <si>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</si>
  <si>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</si>
  <si>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</si>
  <si>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</si>
  <si>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</si>
  <si>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</si>
  <si>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</si>
  <si>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</si>
  <si>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</si>
  <si>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</si>
  <si>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</si>
  <si>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</si>
  <si>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</si>
  <si>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</si>
  <si>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</si>
  <si>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</si>
  <si>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</si>
  <si>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</si>
  <si>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</si>
  <si>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</si>
  <si>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</si>
  <si>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</si>
  <si>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</si>
  <si>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</si>
  <si>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</si>
  <si>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</si>
  <si>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</si>
  <si>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</si>
  <si>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</si>
  <si>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</si>
  <si>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</si>
  <si>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</si>
  <si>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</si>
  <si>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</si>
  <si>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</si>
  <si>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</si>
  <si>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</si>
  <si>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</si>
  <si>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</si>
  <si>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</si>
  <si>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</si>
  <si>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</si>
  <si>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</si>
  <si>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</si>
  <si>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</si>
  <si>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</si>
  <si>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</si>
  <si>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</si>
  <si>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</si>
  <si>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</si>
  <si>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</si>
  <si>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</si>
  <si>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</si>
  <si>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</si>
  <si>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</si>
  <si>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</si>
  <si>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</si>
  <si>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</si>
  <si>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</si>
  <si>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</si>
  <si>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</si>
  <si>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</si>
  <si>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</si>
  <si>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</si>
  <si>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</si>
  <si>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</si>
  <si>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</si>
  <si>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</si>
  <si>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</si>
  <si>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</si>
  <si>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</si>
  <si>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</si>
  <si>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</si>
  <si>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</si>
  <si>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</si>
  <si>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</si>
  <si>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</si>
  <si>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</si>
  <si>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</si>
  <si>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</si>
  <si>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</si>
  <si>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</si>
  <si>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</si>
  <si>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</si>
  <si>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</si>
  <si>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</si>
  <si>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</si>
  <si>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</si>
  <si>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</si>
  <si>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</si>
  <si>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</si>
  <si>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</si>
  <si>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</si>
  <si>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</si>
  <si>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</si>
  <si>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</si>
  <si>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</si>
  <si>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</si>
  <si>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</si>
  <si>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</si>
  <si>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</si>
  <si>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</si>
  <si>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</si>
  <si>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</si>
  <si>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</si>
  <si>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</si>
  <si>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</si>
  <si>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</si>
  <si>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</si>
  <si>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</si>
  <si>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</si>
  <si>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</si>
  <si>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</si>
  <si>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</si>
  <si>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</si>
  <si>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</si>
  <si>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</si>
  <si>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</si>
  <si>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</si>
  <si>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</si>
  <si>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</si>
  <si>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</si>
  <si>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</si>
  <si>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</si>
  <si>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</si>
  <si>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</si>
  <si>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</si>
  <si>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</si>
  <si>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</si>
  <si>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</si>
  <si>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</si>
  <si>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</si>
  <si>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</si>
  <si>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</si>
  <si>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</si>
  <si>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</si>
  <si>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</si>
  <si>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</si>
  <si>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</si>
  <si>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</si>
  <si>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</si>
  <si>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</si>
  <si>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</si>
  <si>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</si>
  <si>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</si>
  <si>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</si>
  <si>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</si>
  <si>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</si>
  <si>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</si>
  <si>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</si>
  <si>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</si>
  <si>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</si>
  <si>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</si>
  <si>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</si>
  <si>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</si>
  <si>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</si>
  <si>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</si>
  <si>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</si>
  <si>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</si>
  <si>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</si>
  <si>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</si>
  <si>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</si>
  <si>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</si>
  <si>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</si>
  <si>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</si>
  <si>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</si>
  <si>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</si>
  <si>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</si>
  <si>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</si>
  <si>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</si>
  <si>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</si>
  <si>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</si>
  <si>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</si>
  <si>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</si>
  <si>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</si>
  <si>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</si>
  <si>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</si>
  <si>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</si>
  <si>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</si>
  <si>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</si>
  <si>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</si>
  <si>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</si>
  <si>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</si>
  <si>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</si>
  <si>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</si>
  <si>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</si>
  <si>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</si>
  <si>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</si>
  <si>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</si>
  <si>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</si>
  <si>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</si>
  <si>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</si>
  <si>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</si>
  <si>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</si>
  <si>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</si>
  <si>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</si>
  <si>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</si>
  <si>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</si>
  <si>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</si>
  <si>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</si>
  <si>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</si>
  <si>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</si>
  <si>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</si>
  <si>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</si>
  <si>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</si>
  <si>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</si>
  <si>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</si>
  <si>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</si>
  <si>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</si>
  <si>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</si>
  <si>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</si>
  <si>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</si>
  <si>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</si>
  <si>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</si>
  <si>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</si>
  <si>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</si>
  <si>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</si>
  <si>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</si>
  <si>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</si>
  <si>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</si>
  <si>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</si>
  <si>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</si>
  <si>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</si>
  <si>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</si>
  <si>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</si>
  <si>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</si>
  <si>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</si>
  <si>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</si>
  <si>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</si>
  <si>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</si>
  <si>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</si>
  <si>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</si>
  <si>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</si>
  <si>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</si>
  <si>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</si>
  <si>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</si>
  <si>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</si>
  <si>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</si>
  <si>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</si>
  <si>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</si>
  <si>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</si>
  <si>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</si>
  <si>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</si>
  <si>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</si>
  <si>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</si>
  <si>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</si>
  <si>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</si>
  <si>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</si>
  <si>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</si>
  <si>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</si>
  <si>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</si>
  <si>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</si>
  <si>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</si>
  <si>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</si>
  <si>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</si>
  <si>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</si>
  <si>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</si>
  <si>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</si>
  <si>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</si>
  <si>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</si>
  <si>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</si>
  <si>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</si>
  <si>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</si>
  <si>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</si>
  <si>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</si>
  <si>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</si>
  <si>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</si>
  <si>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</si>
  <si>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</si>
  <si>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</si>
  <si>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</si>
  <si>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</si>
  <si>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</si>
  <si>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</si>
  <si>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</si>
  <si>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</si>
  <si>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</si>
  <si>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</si>
  <si>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</si>
  <si>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</si>
  <si>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</si>
  <si>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</si>
  <si>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</si>
  <si>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</si>
  <si>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</si>
  <si>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</si>
  <si>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</si>
  <si>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</si>
  <si>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</si>
  <si>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</si>
  <si>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</si>
  <si>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</si>
  <si>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</si>
  <si>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</si>
  <si>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</si>
  <si>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</si>
  <si>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</si>
  <si>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</si>
  <si>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</si>
  <si>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</si>
  <si>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</si>
  <si>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</si>
  <si>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</si>
  <si>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</si>
  <si>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</si>
  <si>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</si>
  <si>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</si>
  <si>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</si>
  <si>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</si>
  <si>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</si>
  <si>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</si>
  <si>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</si>
  <si>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</si>
  <si>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</si>
  <si>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</si>
  <si>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</si>
  <si>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</si>
  <si>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</si>
  <si>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</si>
  <si>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</si>
  <si>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</si>
  <si>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</si>
  <si>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</si>
  <si>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</si>
  <si>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</si>
  <si>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</si>
  <si>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</si>
  <si>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</si>
  <si>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</si>
  <si>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</si>
  <si>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</si>
  <si>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</si>
  <si>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</si>
  <si>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</si>
  <si>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</si>
  <si>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</si>
  <si>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</si>
  <si>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</si>
  <si>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</si>
  <si>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</si>
  <si>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</si>
  <si>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</si>
  <si>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</si>
  <si>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</si>
  <si>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</si>
  <si>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</si>
  <si>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</si>
  <si>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</si>
  <si>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</si>
  <si>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</si>
  <si>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</si>
  <si>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</si>
  <si>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</si>
  <si>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</si>
  <si>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</si>
  <si>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</si>
  <si>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</si>
  <si>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</si>
  <si>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</si>
  <si>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</si>
  <si>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</si>
  <si>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</si>
  <si>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</si>
  <si>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</si>
  <si>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</si>
  <si>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</si>
  <si>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</si>
  <si>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</si>
  <si>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</si>
  <si>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</si>
  <si>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</si>
  <si>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</si>
  <si>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</si>
  <si>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</si>
  <si>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</si>
  <si>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</si>
  <si>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</si>
  <si>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</si>
  <si>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</si>
  <si>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</si>
  <si>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</si>
  <si>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</si>
  <si>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</si>
  <si>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</si>
  <si>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</si>
  <si>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</si>
  <si>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</si>
  <si>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</si>
  <si>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</si>
  <si>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</si>
  <si>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</si>
  <si>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</si>
  <si>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</si>
  <si>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</si>
  <si>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</si>
  <si>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</si>
  <si>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</si>
  <si>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</si>
  <si>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</si>
  <si>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</si>
  <si>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</si>
  <si>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</si>
  <si>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</si>
  <si>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</si>
  <si>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</si>
  <si>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</si>
  <si>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</si>
  <si>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TCS-TMI</t>
  </si>
  <si>
    <t>MC1 as 09:06h - licença as 10:19h - em inspeção para TMI</t>
  </si>
  <si>
    <t>MARCOS (TF-520)46034</t>
  </si>
  <si>
    <t>09:56h</t>
  </si>
  <si>
    <t>Prontos as 08:48h - Em intervalo das 09:56h as 11:56h</t>
  </si>
  <si>
    <t>Regulagem de brita</t>
  </si>
  <si>
    <t>MC1 as 10:27h</t>
  </si>
  <si>
    <t>2 (Edson e Nivaldo)</t>
  </si>
  <si>
    <t>Formando cobra cega para MC1</t>
  </si>
  <si>
    <t>trilh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</si>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</sst>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24" activePane="bottomRight" state="frozen"/>
      <selection pane="bottomRight" activeCell="F236" sqref="F2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1448</v>
      </c>
      <c r="BK209" s="16"/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1451</v>
      </c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1</v>
      </c>
      <c r="BI213" s="16"/>
      <c r="BJ213" s="16" t="s">
        <v>1453</v>
      </c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1454</v>
      </c>
      <c r="N214" s="199" t="s">
        <v>1454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1455</v>
      </c>
      <c r="BK214" s="16"/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 t="s">
        <v>1457</v>
      </c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ERRO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1458</v>
      </c>
      <c r="BK216" s="16"/>
      <c r="BL216" s="15"/>
      <c r="BM216" s="14"/>
      <c r="BN216" s="14"/>
      <c r="BO216" s="160"/>
      <c r="BP216" s="16"/>
      <c r="BQ216" s="12" t="e">
        <f t="shared" si="23"/>
        <v>#VALUE!</v>
      </c>
      <c r="BR216" s="18" t="e">
        <f t="shared" si="24"/>
        <v>#VALUE!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1459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1460</v>
      </c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1461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1462</v>
      </c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326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>E46</v>
      </c>
      <c r="B227" s="166"/>
      <c r="C227" s="8" t="str">
        <f>IF(BS_CONTROLE[[#This Row],[DATA]]="","",WEEKNUM(BS_CONTROLE[[#This Row],[DATA]]))</f>
        <v/>
      </c>
      <c r="D227" s="51" t="s">
        <v>159</v>
      </c>
      <c r="E227" s="314">
        <v>226</v>
      </c>
      <c r="F227" s="167" t="s">
        <v>1463</v>
      </c>
      <c r="G227" s="9" t="e">
        <f>IF(D227="","*",VLOOKUP(F227,BS_ATIVIDADE[#All],3,FALSE))</f>
        <v>#N/A</v>
      </c>
      <c r="H227" s="168"/>
      <c r="I227" s="168"/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</v>
      </c>
      <c r="AJ227" s="9" t="e">
        <f>IF(D227="","*",VLOOKUP(AI227,BS_ATIVIDADE[#Data],3,FALSE))</f>
        <v>#N/A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4">
        <v>229</v>
      </c>
      <c r="F230" s="167"/>
      <c r="G230" s="9" t="e">
        <f>IF(D230="","*",VLOOKUP(F230,BS_ATIVIDADE[#All],3,FALSE))</f>
        <v>#N/A</v>
      </c>
      <c r="H230" s="168"/>
      <c r="I230" s="168"/>
      <c r="J230" s="212">
        <v>98</v>
      </c>
      <c r="K230" s="212">
        <v>739</v>
      </c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>W70</v>
      </c>
      <c r="B233" s="166"/>
      <c r="C233" s="8" t="str">
        <f>IF(BS_CONTROLE[[#This Row],[DATA]]="","",WEEKNUM(BS_CONTROLE[[#This Row],[DATA]]))</f>
        <v/>
      </c>
      <c r="D233" s="51" t="s">
        <v>249</v>
      </c>
      <c r="E233" s="314">
        <v>232</v>
      </c>
      <c r="F233" s="167"/>
      <c r="G233" s="9" t="e">
        <f>IF(D233="","*",VLOOKUP(F233,BS_ATIVIDADE[#All],3,FALSE))</f>
        <v>#N/A</v>
      </c>
      <c r="H233" s="168"/>
      <c r="I233" s="168"/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e">
        <f>IF(D233="","*",VLOOKUP(AI233,BS_ATIVIDADE[#Data],3,FALSE))</f>
        <v>#N/A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/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>W50</v>
      </c>
      <c r="B236" s="166"/>
      <c r="C236" s="8" t="str">
        <f>IF(BS_CONTROLE[[#This Row],[DATA]]="","",WEEKNUM(BS_CONTROLE[[#This Row],[DATA]]))</f>
        <v/>
      </c>
      <c r="D236" s="51" t="s">
        <v>240</v>
      </c>
      <c r="E236" s="314">
        <v>235</v>
      </c>
      <c r="F236" s="167"/>
      <c r="G236" s="9" t="e">
        <f>IF(D236="","*",VLOOKUP(F236,BS_ATIVIDADE[#All],3,FALSE))</f>
        <v>#N/A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e">
        <f>IF(D236="","*",VLOOKUP(AI236,BS_ATIVIDADE[#Data],3,FALSE))</f>
        <v>#N/A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>E41</v>
      </c>
      <c r="B249" s="166"/>
      <c r="C249" s="8" t="str">
        <f>IF(BS_CONTROLE[[#This Row],[DATA]]="","",WEEKNUM(BS_CONTROLE[[#This Row],[DATA]]))</f>
        <v/>
      </c>
      <c r="D249" s="51" t="s">
        <v>1464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1465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1466</v>
      </c>
      <c r="E3" s="316" t="s">
        <v>1467</v>
      </c>
      <c r="F3" s="316" t="s">
        <v>1468</v>
      </c>
      <c r="G3" s="316" t="s">
        <v>1469</v>
      </c>
      <c r="H3" s="316" t="s">
        <v>1470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1473</v>
      </c>
      <c r="W1" s="382"/>
      <c r="X1" s="382"/>
      <c r="Y1" s="103"/>
    </row>
    <row r="2" spans="1:25" s="100" customFormat="1" ht="11.25" customHeight="1">
      <c r="A2" s="104" t="s">
        <v>1474</v>
      </c>
      <c r="B2" s="104" t="s">
        <v>1475</v>
      </c>
      <c r="C2" s="104" t="s">
        <v>7</v>
      </c>
      <c r="D2" s="105" t="s">
        <v>1174</v>
      </c>
      <c r="E2" s="105" t="s">
        <v>1175</v>
      </c>
      <c r="F2" s="105" t="s">
        <v>1476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1477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 t="str">
        <f>IF(FN_MC!B227="","*",FN_MC!B227)</f>
        <v>*</v>
      </c>
      <c r="G225" s="109" t="str">
        <f>IF(FN_MC!D227="","*",FN_MC!D227)</f>
        <v>E46</v>
      </c>
      <c r="H225" s="109" t="str">
        <f>IF(FN_MC!F227="","*",FN_MC!F227)</f>
        <v>trilh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 t="str">
        <f>IF(FN_MC!B230="","*",FN_MC!B230)</f>
        <v>*</v>
      </c>
      <c r="G228" s="109" t="str">
        <f>IF(FN_MC!D230="","*",FN_MC!D230)</f>
        <v>V86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 t="str">
        <f>IF(FN_MC!B233="","*",FN_MC!B233)</f>
        <v>*</v>
      </c>
      <c r="G231" s="109" t="str">
        <f>IF(FN_MC!D233="","*",FN_MC!D233)</f>
        <v>W70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*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*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W50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1478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1479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1480</v>
      </c>
      <c r="C4" s="321" t="s">
        <v>1481</v>
      </c>
      <c r="D4" s="321" t="s">
        <v>1482</v>
      </c>
      <c r="E4" s="321" t="s">
        <v>1483</v>
      </c>
      <c r="F4" s="321" t="s">
        <v>363</v>
      </c>
      <c r="G4" s="321" t="s">
        <v>1484</v>
      </c>
      <c r="H4" s="187"/>
    </row>
    <row r="5" spans="1:8" ht="43.5">
      <c r="A5" s="187"/>
      <c r="B5" s="322" t="s">
        <v>1485</v>
      </c>
      <c r="C5" s="322">
        <v>309525</v>
      </c>
      <c r="D5" s="322" t="s">
        <v>1486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1487</v>
      </c>
      <c r="C6" s="322">
        <v>256875</v>
      </c>
      <c r="D6" s="322" t="s">
        <v>1488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1489</v>
      </c>
      <c r="C7" s="322">
        <v>257278</v>
      </c>
      <c r="D7" s="322" t="s">
        <v>1490</v>
      </c>
      <c r="E7" s="322" t="s">
        <v>240</v>
      </c>
      <c r="F7" s="322" t="s">
        <v>1454</v>
      </c>
      <c r="G7" s="323">
        <v>46235</v>
      </c>
      <c r="H7" s="187"/>
    </row>
    <row r="8" spans="1:8" ht="43.5">
      <c r="A8" s="187"/>
      <c r="B8" s="322" t="s">
        <v>1491</v>
      </c>
      <c r="C8" s="322">
        <v>261794</v>
      </c>
      <c r="D8" s="322" t="s">
        <v>1492</v>
      </c>
      <c r="E8" s="322" t="s">
        <v>240</v>
      </c>
      <c r="F8" s="322" t="s">
        <v>1454</v>
      </c>
      <c r="G8" s="323">
        <v>46082</v>
      </c>
      <c r="H8" s="187"/>
    </row>
    <row r="9" spans="1:8" ht="43.5">
      <c r="A9" s="187"/>
      <c r="B9" s="322" t="s">
        <v>1493</v>
      </c>
      <c r="C9" s="322">
        <v>257033</v>
      </c>
      <c r="D9" s="322" t="s">
        <v>1494</v>
      </c>
      <c r="E9" s="322" t="s">
        <v>240</v>
      </c>
      <c r="F9" s="322" t="s">
        <v>550</v>
      </c>
      <c r="G9" s="322" t="s">
        <v>1495</v>
      </c>
      <c r="H9" s="187"/>
    </row>
    <row r="10" spans="1:8" ht="43.5">
      <c r="A10" s="187"/>
      <c r="B10" s="322" t="s">
        <v>1496</v>
      </c>
      <c r="C10" s="322">
        <v>396578</v>
      </c>
      <c r="D10" s="322" t="s">
        <v>1497</v>
      </c>
      <c r="E10" s="322" t="s">
        <v>240</v>
      </c>
      <c r="F10" s="322" t="s">
        <v>550</v>
      </c>
      <c r="G10" s="322" t="s">
        <v>1495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1498</v>
      </c>
      <c r="C2" s="95" t="s">
        <v>1159</v>
      </c>
      <c r="D2" s="95" t="s">
        <v>1161</v>
      </c>
      <c r="E2" s="95" t="s">
        <v>1499</v>
      </c>
      <c r="F2" s="95" t="s">
        <v>1500</v>
      </c>
      <c r="G2" s="95" t="s">
        <v>1501</v>
      </c>
      <c r="H2" s="95" t="s">
        <v>1502</v>
      </c>
      <c r="I2" s="95" t="s">
        <v>1503</v>
      </c>
      <c r="J2" s="95" t="s">
        <v>1504</v>
      </c>
      <c r="K2" s="130" t="s">
        <v>1505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E46</v>
      </c>
      <c r="E230" s="120" t="str">
        <f>IF(FN_MC!H227="","*",FN_MC!H227)</f>
        <v>*</v>
      </c>
      <c r="F230" s="136" t="str">
        <f>IF(FN_MC!M227="","*",FN_MC!M227)</f>
        <v>TSF-TRO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V86</v>
      </c>
      <c r="E233" s="120" t="str">
        <f>IF(FN_MC!H230="","*",FN_MC!H230)</f>
        <v>*</v>
      </c>
      <c r="F233" s="136" t="str">
        <f>IF(FN_MC!M230="","*",FN_MC!M230)</f>
        <v>TSF-TRO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W70</v>
      </c>
      <c r="E236" s="120" t="str">
        <f>IF(FN_MC!H233="","*",FN_MC!H233)</f>
        <v>*</v>
      </c>
      <c r="F236" s="136" t="str">
        <f>IF(FN_MC!M233="","*",FN_MC!M233)</f>
        <v>TAL-TSF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W50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1506</v>
      </c>
      <c r="D5" s="386"/>
      <c r="E5" s="386"/>
      <c r="F5" s="386"/>
      <c r="G5" s="386"/>
      <c r="H5" s="386"/>
      <c r="I5" s="386"/>
      <c r="J5" s="387"/>
      <c r="K5" s="388" t="s">
        <v>1507</v>
      </c>
      <c r="L5" s="389"/>
      <c r="M5" s="389"/>
      <c r="N5" s="389"/>
      <c r="O5" s="390" t="s">
        <v>1508</v>
      </c>
      <c r="P5" s="391"/>
      <c r="Q5" s="392"/>
    </row>
    <row r="6" spans="1:17" s="93" customFormat="1" ht="15.75" customHeight="1">
      <c r="A6" s="87" t="s">
        <v>1476</v>
      </c>
      <c r="B6" s="94" t="s">
        <v>1475</v>
      </c>
      <c r="C6" s="95" t="s">
        <v>1174</v>
      </c>
      <c r="D6" s="96" t="s">
        <v>1175</v>
      </c>
      <c r="E6" s="95" t="s">
        <v>1509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1510</v>
      </c>
      <c r="M6" s="138" t="s">
        <v>30</v>
      </c>
      <c r="N6" s="139" t="s">
        <v>1169</v>
      </c>
      <c r="O6" s="241" t="s">
        <v>1212</v>
      </c>
      <c r="P6" s="152"/>
      <c r="Q6" s="188" t="s">
        <v>1511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1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1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*</v>
      </c>
      <c r="G231" s="99" t="str">
        <f>IF(FN_MC!M227="","*",FN_MC!M227)</f>
        <v>TSF-TRO</v>
      </c>
      <c r="H231" s="149">
        <f>IF(FN_MC!K227="","*",FN_MC!K227)</f>
        <v>745.9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*</v>
      </c>
      <c r="G234" s="99" t="str">
        <f>IF(FN_MC!M230="","*",FN_MC!M230)</f>
        <v>TSF-TRO</v>
      </c>
      <c r="H234" s="149">
        <f>IF(FN_MC!K230="","*",FN_MC!K230)</f>
        <v>739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*</v>
      </c>
      <c r="G237" s="99" t="str">
        <f>IF(FN_MC!M233="","*",FN_MC!M233)</f>
        <v>TAL-TSF</v>
      </c>
      <c r="H237" s="149">
        <f>IF(FN_MC!K233="","*",FN_MC!K233)</f>
        <v>719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W50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2026-01-12T14:58:12Z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