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277" documentId="8_{B6337239-1A00-434D-AAD0-422EA1FEB5AE}" xr6:coauthVersionLast="47" xr6:coauthVersionMax="47" xr10:uidLastSave="{D52425F9-49A9-4F09-AC0C-00FBC8F1A7B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197" i="1" l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<sst xmlns="http://schemas.openxmlformats.org/spreadsheetml/2006/main" count="5949" uniqueCount="1595">
  <si>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</si>
  <si>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</si>
  <si>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</si>
  <si>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</si>
  <si>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</si>
  <si>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</si>
  <si>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</si>
  <si>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</si>
  <si>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</si>
  <si>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</si>
  <si>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</si>
  <si>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</si>
  <si>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</si>
  <si>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</si>
  <si>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</si>
  <si>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</si>
  <si>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</si>
  <si>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</si>
  <si>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</si>
  <si>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</si>
  <si>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</si>
  <si>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</si>
  <si>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</si>
  <si>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</si>
  <si>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</si>
  <si>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</si>
  <si>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</si>
  <si>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</si>
  <si>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</si>
  <si>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</si>
  <si>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</si>
  <si>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</si>
  <si>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</si>
  <si>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</si>
  <si>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</si>
  <si>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</si>
  <si>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</si>
  <si>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</si>
  <si>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</si>
  <si>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</si>
  <si>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</si>
  <si>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</si>
  <si>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</si>
  <si>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</si>
  <si>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</si>
  <si>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</si>
  <si>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</si>
  <si>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</si>
  <si>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</si>
  <si>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</si>
  <si>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</si>
  <si>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</si>
  <si>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</si>
  <si>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</si>
  <si>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</si>
  <si>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</si>
  <si>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</si>
  <si>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</si>
  <si>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</si>
  <si>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</si>
  <si>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</si>
  <si>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</si>
  <si>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</si>
  <si>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</si>
  <si>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</si>
  <si>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</si>
  <si>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</si>
  <si>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</si>
  <si>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</si>
  <si>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</si>
  <si>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</si>
  <si>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</si>
  <si>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</si>
  <si>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</si>
  <si>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</si>
  <si>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</si>
  <si>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</si>
  <si>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</si>
  <si>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</si>
  <si>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</si>
  <si>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</si>
  <si>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</si>
  <si>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</si>
  <si>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</si>
  <si>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</si>
  <si>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</si>
  <si>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</si>
  <si>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</si>
  <si>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</si>
  <si>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</si>
  <si>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</si>
  <si>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</si>
  <si>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</si>
  <si>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</si>
  <si>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</si>
  <si>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</si>
  <si>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</si>
  <si>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</si>
  <si>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</si>
  <si>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</si>
  <si>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</si>
  <si>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</si>
  <si>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</si>
  <si>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</si>
  <si>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</si>
  <si>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</si>
  <si>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</si>
  <si>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</si>
  <si>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</si>
  <si>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</si>
  <si>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</si>
  <si>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</si>
  <si>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</si>
  <si>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</si>
  <si>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</si>
  <si>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</si>
  <si>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</si>
  <si>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</si>
  <si>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</si>
  <si>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</si>
  <si>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</si>
  <si>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</si>
  <si>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</si>
  <si>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</si>
  <si>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</si>
  <si>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</si>
  <si>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</si>
  <si>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</si>
  <si>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</si>
  <si>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</si>
  <si>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</si>
  <si>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</si>
  <si>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</si>
  <si>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</si>
  <si>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</si>
  <si>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</si>
  <si>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</si>
  <si>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</si>
  <si>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</si>
  <si>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</si>
  <si>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</si>
  <si>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</si>
  <si>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</si>
  <si>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</si>
  <si>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</si>
  <si>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</si>
  <si>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</si>
  <si>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</si>
  <si>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</si>
  <si>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</si>
  <si>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</si>
  <si>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</si>
  <si>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</si>
  <si>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</si>
  <si>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</si>
  <si>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</si>
  <si>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</si>
  <si>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</si>
  <si>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</si>
  <si>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</si>
  <si>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</si>
  <si>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</si>
  <si>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</si>
  <si>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</si>
  <si>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</si>
  <si>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</si>
  <si>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</si>
  <si>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</si>
  <si>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</si>
  <si>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</si>
  <si>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</si>
  <si>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</si>
  <si>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</si>
  <si>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</si>
  <si>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</si>
  <si>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</si>
  <si>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</si>
  <si>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</si>
  <si>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</si>
  <si>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</si>
  <si>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</si>
  <si>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</si>
  <si>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</si>
  <si>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</si>
  <si>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</si>
  <si>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</si>
  <si>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</si>
  <si>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</si>
  <si>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</si>
  <si>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</si>
  <si>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</si>
  <si>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</si>
  <si>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</si>
  <si>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</si>
  <si>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</si>
  <si>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</si>
  <si>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</si>
  <si>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</si>
  <si>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</si>
  <si>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</si>
  <si>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</si>
  <si>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</si>
  <si>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</si>
  <si>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</si>
  <si>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</si>
  <si>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</si>
  <si>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</si>
  <si>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</si>
  <si>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</si>
  <si>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</si>
  <si>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</si>
  <si>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</si>
  <si>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</si>
  <si>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</si>
  <si>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</si>
  <si>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</si>
  <si>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</si>
  <si>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</si>
  <si>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</si>
  <si>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</si>
  <si>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</si>
  <si>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</si>
  <si>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</si>
  <si>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</si>
  <si>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</si>
  <si>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</si>
  <si>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</si>
  <si>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</si>
  <si>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</si>
  <si>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</si>
  <si>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</si>
  <si>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</si>
  <si>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</si>
  <si>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</si>
  <si>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</si>
  <si>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</si>
  <si>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</si>
  <si>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</si>
  <si>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</si>
  <si>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</si>
  <si>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</si>
  <si>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</si>
  <si>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</si>
  <si>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</si>
  <si>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</si>
  <si>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</si>
  <si>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</si>
  <si>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</si>
  <si>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</si>
  <si>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</si>
  <si>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</si>
  <si>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</si>
  <si>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</si>
  <si>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</si>
  <si>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</si>
  <si>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</si>
  <si>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</si>
  <si>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</si>
  <si>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</si>
  <si>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</si>
  <si>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</si>
  <si>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</si>
  <si>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</si>
  <si>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</si>
  <si>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</si>
  <si>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</si>
  <si>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</si>
  <si>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</si>
  <si>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</si>
  <si>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</si>
  <si>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</si>
  <si>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</si>
  <si>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</si>
  <si>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</si>
  <si>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</si>
  <si>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</si>
  <si>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</si>
  <si>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</si>
  <si>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</si>
  <si>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</si>
  <si>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</si>
  <si>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</si>
  <si>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</si>
  <si>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</si>
  <si>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</si>
  <si>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</si>
  <si>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</si>
  <si>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</si>
  <si>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</si>
  <si>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</si>
  <si>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</si>
  <si>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</si>
  <si>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</si>
  <si>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</si>
  <si>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</si>
  <si>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</si>
  <si>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</si>
  <si>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</si>
  <si>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</si>
  <si>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</si>
  <si>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</si>
  <si>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</si>
  <si>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</si>
  <si>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</si>
  <si>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</si>
  <si>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</si>
  <si>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</si>
  <si>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</si>
  <si>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</si>
  <si>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</si>
  <si>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</si>
  <si>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</si>
  <si>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</si>
  <si>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</si>
  <si>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</si>
  <si>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</si>
  <si>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</si>
  <si>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</si>
  <si>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</si>
  <si>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</si>
  <si>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</si>
  <si>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</si>
  <si>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</si>
  <si>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</si>
  <si>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</si>
  <si>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</si>
  <si>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</si>
  <si>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</si>
  <si>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</si>
  <si>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</si>
  <si>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</si>
  <si>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</si>
  <si>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</si>
  <si>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</si>
  <si>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</si>
  <si>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</si>
  <si>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</si>
  <si>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</si>
  <si>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</si>
  <si>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</si>
  <si>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</si>
  <si>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</si>
  <si>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</si>
  <si>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</si>
  <si>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</si>
  <si>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</si>
  <si>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</si>
  <si>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</si>
  <si>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</si>
  <si>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</si>
  <si>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</si>
  <si>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</si>
  <si>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</si>
  <si>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</si>
  <si>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</si>
  <si>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</si>
  <si>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</si>
  <si>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</si>
  <si>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</si>
  <si>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</si>
  <si>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</si>
  <si>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</si>
  <si>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</si>
  <si>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</si>
  <si>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</si>
  <si>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</si>
  <si>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</si>
  <si>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</si>
  <si>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</si>
  <si>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</si>
  <si>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</si>
  <si>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</si>
  <si>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</si>
  <si>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</si>
  <si>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</si>
  <si>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</si>
  <si>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</si>
  <si>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</si>
  <si>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</si>
  <si>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</si>
  <si>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</si>
  <si>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</si>
  <si>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</si>
  <si>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</si>
  <si>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</si>
  <si>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</si>
  <si>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</si>
  <si>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</si>
  <si>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</si>
  <si>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</si>
  <si>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</si>
  <si>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</si>
  <si>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</si>
  <si>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</si>
  <si>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</si>
  <si>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</si>
  <si>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</si>
  <si>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</si>
  <si>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</si>
  <si>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</si>
  <si>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</si>
  <si>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</si>
  <si>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</si>
  <si>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</si>
  <si>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</si>
  <si>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</si>
  <si>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</si>
  <si>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</si>
  <si>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</si>
  <si>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</si>
  <si>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</si>
  <si>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</si>
  <si>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</si>
  <si>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</si>
  <si>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</si>
  <si>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</si>
  <si>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</si>
  <si>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</si>
  <si>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</si>
  <si>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</si>
  <si>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</si>
  <si>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</si>
  <si>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</si>
  <si>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</si>
  <si>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</si>
  <si>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</si>
  <si>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</si>
  <si>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</si>
  <si>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</si>
  <si>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</si>
  <si>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</si>
  <si>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</si>
  <si>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</si>
  <si>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</si>
  <si>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</si>
  <si>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</si>
  <si>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</si>
  <si>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</si>
  <si>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</si>
  <si>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</si>
  <si>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</si>
  <si>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</si>
  <si>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</si>
  <si>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</si>
  <si>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</si>
  <si>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</si>
  <si>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</si>
  <si>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</si>
  <si>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</si>
  <si>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</si>
  <si>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</si>
  <si>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</si>
  <si>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</si>
  <si>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</si>
  <si>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</si>
  <si>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</si>
  <si>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</si>
  <si>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</si>
  <si>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</si>
  <si>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</si>
  <si>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</si>
  <si>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</si>
  <si>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</si>
  <si>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</si>
  <si>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</si>
  <si>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</si>
  <si>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</si>
  <si>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</si>
  <si>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</si>
  <si>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</si>
  <si>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</si>
  <si>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</si>
  <si>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</si>
  <si>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</si>
  <si>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</si>
  <si>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</si>
  <si>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</si>
  <si>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</si>
  <si>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</si>
  <si>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</si>
  <si>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</si>
  <si>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</si>
  <si>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</si>
  <si>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</si>
  <si>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</si>
  <si>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</si>
  <si>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</si>
  <si>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</si>
  <si>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</si>
  <si>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</si>
  <si>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</si>
  <si>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</si>
  <si>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</si>
  <si>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</si>
  <si>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</si>
  <si>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</si>
  <si>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</si>
  <si>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</si>
  <si>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</si>
  <si>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</si>
  <si>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</si>
  <si>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</si>
  <si>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</si>
  <si>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</si>
  <si>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</si>
  <si>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</si>
  <si>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</si>
  <si>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</si>
  <si>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</si>
  <si>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</si>
  <si>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</si>
  <si>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</si>
  <si>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</si>
  <si>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</si>
  <si>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</si>
  <si>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</si>
  <si>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</si>
  <si>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</si>
  <si>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</si>
  <si>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</si>
  <si>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</si>
  <si>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</si>
  <si>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</si>
  <si>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</si>
  <si>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</si>
  <si>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</si>
  <si>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</si>
  <si>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</si>
  <si>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</si>
  <si>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</si>
  <si>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</si>
  <si>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</si>
  <si>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</si>
  <si>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</si>
  <si>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</si>
  <si>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</si>
  <si>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</si>
  <si>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</si>
  <si>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</si>
  <si>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</si>
  <si>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</si>
  <si>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</si>
  <si>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</si>
  <si>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</si>
  <si>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</si>
  <si>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</si>
  <si>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</si>
  <si>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</si>
  <si>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</si>
  <si>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</si>
  <si>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</si>
  <si>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</si>
  <si>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</si>
  <si>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</si>
  <si>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</si>
  <si>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</si>
  <si>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</si>
  <si>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</si>
  <si>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</si>
  <si>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</si>
  <si>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</si>
  <si>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</si>
  <si>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</si>
  <si>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</si>
  <si>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</si>
  <si>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</si>
  <si>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</si>
  <si>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</si>
  <si>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</si>
  <si>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</si>
  <si>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</si>
  <si>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</si>
  <si>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</si>
  <si>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</si>
  <si>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</si>
  <si>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</si>
  <si>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</si>
  <si>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</si>
  <si>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</si>
  <si>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</si>
  <si>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</si>
  <si>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</si>
  <si>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</si>
  <si>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</si>
  <si>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</si>
  <si>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</si>
  <si>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</si>
  <si>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</si>
  <si>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</si>
  <si>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</si>
  <si>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</si>
  <si>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</si>
  <si>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</si>
  <si>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</si>
  <si>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</si>
  <si>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</si>
  <si>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</si>
  <si>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</si>
  <si>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</si>
  <si>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</si>
  <si>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</si>
  <si>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</si>
  <si>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</si>
  <si>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</si>
  <si>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</si>
  <si>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</si>
  <si>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</si>
  <si>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</si>
  <si>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</si>
  <si>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</si>
  <si>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</si>
  <si>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</si>
  <si>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</si>
  <si>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</si>
  <si>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</si>
  <si>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</si>
  <si>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</si>
  <si>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</si>
  <si>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</si>
  <si>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</si>
  <si>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</si>
  <si>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</si>
  <si>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</si>
  <si>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</si>
  <si>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</si>
  <si>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</si>
  <si>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</si>
  <si>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</si>
  <si>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</si>
  <si>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</si>
  <si>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</si>
  <si>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</si>
  <si>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</si>
  <si>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</si>
  <si>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</si>
  <si>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</si>
  <si>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</si>
  <si>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</si>
  <si>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</si>
  <si>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</si>
  <si>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</si>
  <si>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</si>
  <si>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</si>
  <si>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</si>
  <si>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</si>
  <si>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</si>
  <si>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</si>
  <si>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</si>
  <si>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</si>
  <si>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</si>
  <si>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</si>
  <si>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</si>
  <si>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</si>
  <si>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</si>
  <si>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</si>
  <si>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</si>
  <si>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</si>
  <si>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</si>
  <si>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</si>
  <si>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</si>
  <si>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</si>
  <si>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</si>
  <si>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</si>
  <si>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</si>
  <si>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</si>
  <si>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</si>
  <si>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</si>
  <si>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</si>
  <si>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</si>
  <si>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</si>
  <si>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</si>
  <si>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</si>
  <si>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</si>
  <si>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</si>
  <si>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</si>
  <si>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</si>
  <si>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</si>
  <si>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</si>
  <si>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</si>
  <si>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</si>
  <si>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</si>
  <si>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</si>
  <si>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</si>
  <si>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</si>
  <si>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</si>
  <si>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</si>
  <si>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</si>
  <si>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</si>
  <si>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</si>
  <si>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</si>
  <si>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</si>
  <si>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</si>
  <si>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</si>
  <si>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</si>
  <si>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</si>
  <si>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</si>
  <si>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</si>
  <si>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</si>
  <si>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</si>
  <si>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</si>
  <si>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</si>
  <si>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</si>
  <si>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</si>
  <si>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</si>
  <si>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</si>
  <si>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</si>
  <si>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</si>
  <si>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</si>
  <si>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</si>
  <si>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</si>
  <si>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</si>
  <si>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</si>
  <si>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</si>
  <si>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</si>
  <si>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</si>
  <si>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</si>
  <si>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</si>
  <si>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</si>
  <si>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</si>
  <si>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</si>
  <si>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</si>
  <si>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</si>
  <si>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</si>
  <si>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</si>
  <si>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</si>
  <si>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</si>
  <si>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</si>
  <si>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</si>
  <si>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</si>
  <si>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</si>
  <si>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</si>
  <si>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</si>
  <si>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</si>
  <si>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</si>
  <si>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</si>
  <si>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</si>
  <si>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</si>
  <si>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</si>
  <si>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</si>
  <si>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</si>
  <si>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</si>
  <si>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</si>
  <si>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</si>
  <si>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</si>
  <si>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</si>
  <si>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</si>
  <si>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</si>
  <si>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</si>
  <si>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</si>
  <si>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</si>
  <si>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</si>
  <si>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</si>
  <si>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</si>
  <si>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</si>
  <si>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</si>
  <si>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</si>
  <si>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</si>
  <si>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</si>
  <si>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</si>
  <si>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</si>
  <si>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</si>
  <si>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</si>
  <si>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</si>
  <si>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</si>
  <si>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</si>
  <si>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</si>
  <si>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</si>
  <si>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</si>
  <si>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</si>
  <si>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</si>
  <si>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</si>
  <si>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</si>
  <si>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</si>
  <si>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</si>
  <si>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</si>
  <si>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</si>
  <si>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</si>
  <si>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</si>
  <si>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</si>
  <si>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</si>
  <si>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</si>
  <si>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</si>
  <si>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</si>
  <si>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</si>
  <si>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</si>
  <si>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</si>
  <si>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</si>
  <si>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</si>
  <si>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</si>
  <si>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</si>
  <si>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</si>
  <si>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</si>
  <si>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</si>
  <si>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</si>
  <si>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</si>
  <si>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</si>
  <si>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</si>
  <si>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</si>
  <si>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</si>
  <si>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</si>
  <si>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</si>
  <si>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</si>
  <si>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</si>
  <si>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</si>
  <si>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</si>
  <si>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</si>
  <si>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</si>
  <si>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</si>
  <si>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</si>
  <si>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</si>
  <si>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</si>
  <si>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</si>
  <si>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</si>
  <si>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</si>
  <si>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</si>
  <si>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</si>
  <si>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</si>
  <si>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</si>
  <si>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</si>
  <si>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</si>
  <si>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</si>
  <si>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</si>
  <si>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</si>
  <si>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</si>
  <si>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</si>
  <si>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</si>
  <si>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</si>
  <si>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</si>
  <si>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</si>
  <si>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</si>
  <si>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</si>
  <si>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</si>
  <si>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</si>
  <si>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</si>
  <si>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</si>
  <si>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</si>
  <si>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</si>
  <si>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</si>
  <si>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</si>
  <si>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</si>
  <si>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</si>
  <si>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</si>
  <si>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</si>
  <si>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</si>
  <si>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</si>
  <si>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</si>
  <si>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</si>
  <si>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</si>
  <si>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</si>
  <si>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</si>
  <si>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</si>
  <si>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</si>
  <si>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</si>
  <si>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</si>
  <si>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</si>
  <si>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</si>
  <si>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</si>
  <si>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</si>
  <si>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</si>
  <si>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</si>
  <si>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</si>
  <si>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</si>
  <si>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</si>
  <si>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</si>
  <si>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</si>
  <si>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</si>
  <si>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</si>
  <si>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</si>
  <si>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</si>
  <si>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</si>
  <si>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</si>
  <si>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</si>
  <si>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</si>
  <si>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</si>
  <si>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</si>
  <si>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</si>
  <si>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</si>
  <si>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</si>
  <si>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</si>
  <si>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</si>
  <si>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</si>
  <si>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</si>
  <si>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</si>
  <si>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</si>
  <si>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</si>
  <si>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</si>
  <si>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</si>
  <si>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</si>
  <si>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</si>
  <si>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</si>
  <si>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</si>
  <si>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</si>
  <si>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</si>
  <si>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</si>
  <si>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</si>
  <si>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</si>
  <si>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</si>
  <si>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</si>
  <si>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</si>
  <si>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</si>
  <si>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</si>
  <si>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</si>
  <si>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</si>
  <si>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</si>
  <si>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</si>
  <si>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</si>
  <si>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</si>
  <si>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</si>
  <si>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</si>
  <si>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</si>
  <si>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</si>
  <si>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</si>
  <si>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</si>
  <si>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</si>
  <si>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</si>
  <si>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</si>
  <si>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</si>
  <si>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</si>
  <si>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</si>
  <si>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</si>
  <si>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</si>
  <si>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</si>
  <si>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</si>
  <si>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</si>
  <si>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</si>
  <si>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</si>
  <si>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</si>
  <si>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</si>
  <si>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</si>
  <si>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</si>
  <si>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</si>
  <si>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</si>
  <si>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</si>
  <si>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</si>
  <si>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</si>
  <si>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</si>
  <si>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</si>
  <si>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</si>
  <si>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</si>
  <si>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</si>
  <si>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</si>
  <si>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</si>
  <si>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</si>
  <si>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</si>
  <si>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</si>
  <si>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</si>
  <si>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</si>
  <si>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</si>
  <si>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</si>
  <si>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</si>
  <si>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</si>
  <si>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</si>
  <si>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</si>
  <si>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</si>
  <si>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</si>
  <si>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</si>
  <si>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</si>
  <si>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</si>
  <si>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</si>
  <si>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</si>
  <si>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</si>
  <si>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</si>
  <si>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</si>
  <si>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</si>
  <si>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</si>
  <si>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</si>
  <si>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</si>
  <si>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</si>
  <si>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</si>
  <si>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</si>
  <si>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</si>
  <si>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</si>
  <si>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</si>
  <si>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</si>
  <si>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</si>
  <si>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</si>
  <si>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</si>
  <si>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</si>
  <si>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</si>
  <si>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</si>
  <si>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</si>
  <si>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</si>
  <si>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</si>
  <si>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</si>
  <si>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</si>
  <si>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</si>
  <si>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</si>
  <si>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</si>
  <si>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</si>
  <si>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</si>
  <si>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</si>
  <si>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</si>
  <si>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</si>
  <si>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</si>
  <si>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</si>
  <si>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</si>
  <si>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</si>
  <si>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</si>
  <si>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</si>
  <si>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</si>
  <si>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</si>
  <si>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</si>
  <si>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</si>
  <si>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</si>
  <si>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</si>
  <si>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</si>
  <si>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</si>
  <si>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</si>
  <si>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</si>
  <si>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</si>
  <si>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</si>
  <si>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</si>
  <si>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</si>
  <si>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</si>
  <si>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</si>
  <si>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</si>
  <si>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</si>
  <si>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</si>
  <si>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</si>
  <si>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</si>
  <si>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</si>
  <si>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</si>
  <si>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</si>
  <si>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</si>
  <si>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</si>
  <si>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</si>
  <si>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</si>
  <si>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</si>
  <si>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</si>
  <si>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</si>
  <si>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</si>
  <si>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</si>
  <si>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</si>
  <si>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</si>
  <si>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</si>
  <si>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</si>
  <si>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</si>
  <si>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</si>
  <si>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</si>
  <si>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</si>
  <si>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</si>
  <si>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</si>
  <si>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</si>
  <si>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</si>
  <si>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</si>
  <si>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</si>
  <si>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</si>
  <si>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</si>
  <si>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</si>
  <si>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</si>
  <si>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</si>
  <si>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</si>
  <si>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</si>
  <si>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</si>
  <si>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</si>
  <si>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</si>
  <si>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</si>
  <si>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</si>
  <si>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</si>
  <si>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</si>
  <si>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</si>
  <si>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</si>
  <si>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</si>
  <si>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</si>
  <si>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</si>
  <si>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</si>
  <si>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</si>
  <si>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</si>
  <si>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</si>
  <si>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</si>
  <si>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</si>
  <si>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</si>
  <si>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</si>
  <si>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</si>
  <si>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</si>
  <si>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</si>
  <si>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</si>
  <si>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</si>
  <si>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</si>
  <si>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</si>
  <si>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</si>
  <si>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</si>
  <si>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</si>
  <si>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</si>
  <si>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</si>
  <si>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</si>
  <si>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</si>
  <si>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</si>
  <si>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</si>
  <si>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</si>
  <si>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</si>
  <si>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</si>
  <si>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</si>
  <si>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</si>
  <si>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</si>
  <si>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</si>
  <si>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</si>
  <si>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</si>
  <si>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</si>
  <si>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</si>
  <si>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</si>
  <si>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</si>
  <si>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</si>
  <si>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</si>
  <si>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</si>
  <si>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</si>
  <si>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</si>
  <si>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</si>
  <si>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</si>
  <si>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</si>
  <si>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</si>
  <si>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</si>
  <si>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</si>
  <si>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</si>
  <si>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</si>
  <si>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</si>
  <si>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</si>
  <si>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</si>
  <si>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</si>
  <si>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</si>
  <si>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</si>
  <si>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</si>
  <si>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</si>
  <si>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</si>
  <si>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</si>
  <si>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</si>
  <si>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</si>
  <si>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</si>
  <si>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</si>
  <si>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</si>
  <si>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</si>
  <si>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</si>
  <si>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</si>
  <si>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</si>
  <si>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</si>
  <si>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</si>
  <si>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</si>
  <si>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</si>
  <si>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</si>
  <si>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</si>
  <si>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</si>
  <si>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</si>
  <si>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</si>
  <si>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</si>
  <si>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</si>
  <si>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</si>
  <si>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</si>
  <si>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</si>
  <si>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</si>
  <si>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</si>
  <si>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</si>
  <si>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</si>
  <si>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</si>
  <si>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</si>
  <si>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</si>
  <si>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</si>
  <si>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</si>
  <si>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</si>
  <si>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</si>
  <si>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</si>
  <si>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</si>
  <si>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</si>
  <si>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</si>
  <si>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</si>
  <si>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</si>
  <si>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</si>
  <si>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</si>
  <si>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</si>
  <si>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</si>
  <si>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</si>
  <si>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</si>
  <si>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</si>
  <si>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</si>
  <si>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</si>
  <si>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</si>
  <si>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</si>
  <si>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</si>
  <si>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</si>
  <si>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</si>
  <si>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</si>
  <si>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</si>
  <si>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</si>
  <si>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</si>
  <si>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</si>
  <si>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</si>
  <si>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</si>
  <si>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</si>
  <si>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</si>
  <si>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</si>
  <si>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</si>
  <si>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</si>
  <si>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</si>
  <si>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</si>
  <si>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</si>
  <si>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</si>
  <si>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</si>
  <si>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</si>
  <si>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</si>
  <si>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</si>
  <si>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</si>
  <si>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</si>
  <si>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</si>
  <si>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</si>
  <si>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</si>
  <si>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</si>
  <si>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</si>
  <si>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</si>
  <si>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</si>
  <si>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</si>
  <si>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</si>
  <si>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</si>
  <si>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</si>
  <si>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</si>
  <si>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</si>
  <si>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</si>
  <si>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</si>
  <si>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</si>
  <si>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</si>
  <si>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</si>
  <si>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</si>
  <si>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</si>
  <si>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</si>
  <si>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</si>
  <si>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</si>
  <si>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</si>
  <si>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</si>
  <si>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</si>
  <si>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</si>
  <si>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</si>
  <si>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</si>
  <si>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</si>
  <si>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</si>
  <si>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</si>
  <si>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</si>
  <si>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</si>
  <si>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</si>
  <si>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</si>
  <si>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</si>
  <si>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</si>
  <si>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</si>
  <si>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</si>
  <si>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</si>
  <si>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</si>
  <si>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</si>
  <si>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</si>
  <si>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</si>
  <si>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</si>
  <si>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</si>
  <si>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</si>
  <si>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</si>
  <si>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</si>
  <si>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</si>
  <si>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</si>
  <si>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</si>
  <si>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</si>
  <si>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</si>
  <si>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</si>
  <si>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</si>
  <si>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</si>
  <si>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</si>
  <si>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</si>
  <si>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</si>
  <si>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</si>
  <si>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</si>
  <si>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</si>
  <si>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</si>
  <si>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</si>
  <si>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</si>
  <si>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</si>
  <si>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</si>
  <si>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</si>
  <si>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</si>
  <si>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</si>
  <si>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</si>
  <si>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</si>
  <si>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</si>
  <si>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</si>
  <si>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</si>
  <si>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</si>
  <si>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</si>
  <si>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</si>
  <si>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</si>
  <si>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</si>
  <si>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</si>
  <si>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</si>
  <si>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</si>
  <si>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</si>
  <si>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</si>
  <si>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</si>
  <si>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</si>
  <si>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</si>
  <si>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</si>
  <si>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</si>
  <si>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</si>
  <si>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</si>
  <si>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</si>
  <si>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</si>
  <si>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</si>
  <si>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</si>
  <si>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</si>
  <si>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</si>
  <si>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</si>
  <si>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</si>
  <si>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</si>
  <si>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</si>
  <si>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</si>
  <si>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</si>
  <si>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</si>
  <si>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</si>
  <si>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</si>
  <si>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</si>
  <si>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</si>
  <si>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</si>
  <si>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</si>
  <si>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</si>
  <si>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</si>
  <si>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</si>
  <si>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</si>
  <si>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</si>
  <si>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</si>
  <si>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</si>
  <si>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</si>
  <si>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</si>
  <si>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</si>
  <si>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</si>
  <si>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</si>
  <si>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</si>
  <si>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</si>
  <si>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</si>
  <si>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</si>
  <si>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</si>
  <si>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</si>
  <si>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</si>
  <si>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</si>
  <si>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</si>
  <si>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</si>
  <si>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</si>
  <si>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</si>
  <si>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</si>
  <si>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</si>
  <si>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</si>
  <si>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</si>
  <si>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</si>
  <si>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</si>
  <si>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</si>
  <si>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</si>
  <si>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</si>
  <si>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</si>
  <si>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</si>
  <si>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</si>
  <si>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</si>
  <si>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</si>
  <si>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</si>
  <si>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</si>
  <si>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</si>
  <si>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</si>
  <si>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</si>
  <si>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</si>
  <si>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</si>
  <si>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</si>
  <si>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</si>
  <si>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</si>
  <si>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</si>
  <si>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</si>
  <si>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</si>
  <si>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</si>
  <si>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</si>
  <si>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</si>
  <si>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</si>
  <si>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</si>
  <si>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</si>
  <si>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</si>
  <si>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</si>
  <si>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</si>
  <si>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</si>
  <si>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</si>
  <si>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</si>
  <si>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</si>
  <si>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</si>
  <si>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</si>
  <si>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</si>
  <si>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</si>
  <si>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</si>
  <si>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</si>
  <si>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</si>
  <si>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</si>
  <si>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</si>
  <si>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</si>
  <si>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</si>
  <si>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</si>
  <si>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</si>
  <si>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</si>
  <si>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</si>
  <si>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</si>
  <si>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</si>
  <si>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</si>
  <si>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</si>
  <si>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</si>
  <si>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</si>
  <si>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</si>
  <si>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</si>
  <si>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</si>
  <si>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</si>
  <si>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</si>
  <si>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</si>
  <si>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</si>
  <si>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</si>
  <si>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</si>
  <si>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</si>
  <si>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</si>
  <si>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</si>
  <si>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</si>
  <si>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</si>
  <si>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</si>
  <si>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</si>
  <si>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</si>
  <si>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</si>
  <si>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</si>
  <si>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</si>
  <si>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</si>
  <si>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</si>
  <si>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</si>
  <si>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</si>
  <si>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</si>
  <si>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</si>
  <si>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</si>
  <si>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</si>
  <si>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</si>
  <si>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</si>
  <si>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</si>
  <si>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</si>
  <si>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</si>
  <si>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</si>
  <si>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</si>
  <si>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</si>
  <si>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</si>
  <si>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</si>
  <si>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</si>
  <si>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</si>
  <si>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</si>
  <si>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</si>
  <si>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</si>
  <si>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</si>
  <si>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</si>
  <si>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</si>
  <si>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</si>
  <si>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</si>
  <si>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</si>
  <si>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</si>
  <si>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</si>
  <si>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</si>
  <si>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</si>
  <si>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</si>
  <si>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</si>
  <si>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</si>
  <si>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</si>
  <si>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</si>
  <si>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</si>
  <si>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</si>
  <si>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</si>
  <si>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</si>
  <si>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</si>
  <si>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</si>
  <si>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</si>
  <si>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</si>
  <si>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</si>
  <si>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</si>
  <si>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</si>
  <si>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</si>
  <si>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</si>
  <si>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</si>
  <si>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</si>
  <si>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</si>
  <si>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</si>
  <si>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</si>
  <si>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</si>
  <si>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</si>
  <si>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</si>
  <si>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</si>
  <si>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</si>
  <si>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</si>
  <si>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</si>
  <si>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</si>
  <si>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</si>
  <si>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</si>
  <si>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</si>
  <si>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</si>
  <si>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</si>
  <si>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</si>
  <si>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</si>
  <si>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</si>
  <si>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</si>
  <si>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</si>
  <si>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</si>
  <si>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</si>
  <si>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</si>
  <si>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</si>
  <si>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</si>
  <si>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</si>
  <si>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</si>
  <si>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</si>
  <si>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</si>
  <si>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</si>
  <si>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</si>
  <si>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</si>
  <si>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</si>
  <si>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</si>
  <si>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</si>
  <si>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</si>
  <si>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</si>
  <si>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</si>
  <si>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</si>
  <si>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</si>
  <si>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</si>
  <si>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</si>
  <si>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</si>
  <si>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</si>
  <si>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</si>
  <si>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</si>
  <si>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</si>
  <si>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</si>
  <si>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</si>
  <si>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</si>
  <si>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</si>
  <si>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</si>
  <si>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</si>
  <si>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</si>
  <si>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</si>
  <si>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</si>
  <si>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</si>
  <si>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</si>
  <si>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</si>
  <si>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em abastecimento</t>
  </si>
  <si>
    <t>RVD</t>
  </si>
  <si>
    <t>Descarga de 2 barras no equip - 98/563383-563931cv</t>
  </si>
  <si>
    <t>Aguardando descanso de equipe</t>
  </si>
  <si>
    <t>Após carregamento desloca de TGR para TIQ</t>
  </si>
  <si>
    <t>Em carregamento</t>
  </si>
  <si>
    <t>Pronto as 08:55h - em intervalo das 09:34h as 11:34h</t>
  </si>
  <si>
    <t>TCSTGR</t>
  </si>
  <si>
    <t>MC1 as 7:55h - licença as 8:17h - em inspeção</t>
  </si>
  <si>
    <t>MC1 as 09:10h</t>
  </si>
  <si>
    <t>Execução de solda - via principal</t>
  </si>
  <si>
    <t>Previsão de pronto as 12h</t>
  </si>
  <si>
    <t>ZIQ</t>
  </si>
  <si>
    <t>Paulo</t>
  </si>
  <si>
    <t>Posicionamento de trilho no km 181,4 - 30minutos</t>
  </si>
  <si>
    <t>MC1 as 09:53h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</si>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</sst>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J190" activePane="bottomRight" state="frozen"/>
      <selection pane="bottomRight" activeCell="B197" sqref="B19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734</v>
      </c>
      <c r="I184" s="168" t="s">
        <v>720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972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996</v>
      </c>
      <c r="BN184" s="14" t="s">
        <v>996</v>
      </c>
      <c r="BO184" s="160" t="s">
        <v>996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972</v>
      </c>
      <c r="Y195" s="153" t="s">
        <v>975</v>
      </c>
      <c r="Z195" s="153"/>
      <c r="AA195" s="83" t="s">
        <v>1451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720</v>
      </c>
      <c r="I197" s="168" t="s">
        <v>720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972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996</v>
      </c>
      <c r="BN197" s="14" t="s">
        <v>996</v>
      </c>
      <c r="BO197" s="160" t="s">
        <v>996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1456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1450</v>
      </c>
      <c r="X222" s="213" t="s">
        <v>972</v>
      </c>
      <c r="Y222" s="153" t="s">
        <v>975</v>
      </c>
      <c r="Z222" s="153"/>
      <c r="AA222" s="83" t="s">
        <v>1477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996</v>
      </c>
      <c r="BN227" s="14" t="s">
        <v>996</v>
      </c>
      <c r="BO227" s="160" t="s">
        <v>996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4548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1.3535714285714286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972</v>
      </c>
      <c r="Y245" s="153" t="s">
        <v>975</v>
      </c>
      <c r="Z245" s="153"/>
      <c r="AA245" s="83" t="s">
        <v>1514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984</v>
      </c>
      <c r="BN245" s="14" t="s">
        <v>360</v>
      </c>
      <c r="BO245" s="160" t="s">
        <v>1092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1533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1534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1535</v>
      </c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1536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1537</v>
      </c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1</v>
      </c>
      <c r="BI270" s="16"/>
      <c r="BJ270" s="16" t="s">
        <v>1538</v>
      </c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1539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1540</v>
      </c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1</v>
      </c>
      <c r="BI275" s="16"/>
      <c r="BJ275" s="16" t="s">
        <v>1541</v>
      </c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1542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 t="s">
        <v>1543</v>
      </c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1544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1545</v>
      </c>
      <c r="W289" s="168" t="s">
        <v>1546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1</v>
      </c>
      <c r="BI289" s="16"/>
      <c r="BJ289" s="16" t="s">
        <v>1547</v>
      </c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>
        <v>101</v>
      </c>
      <c r="K291" s="212">
        <v>1517.48</v>
      </c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BASE_MAPA!$E$2:$E$359, BASE_MAPA!$J$2:$J$359), "ERRO")</f>
        <v>PORTO NACIONAL - OURO VERDE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POV-PJA</v>
      </c>
      <c r="AN291" s="279" t="str">
        <f>IF(BS_CONTROLE[[#This Row],[SB]]=0, "-", BS_CONTROLE[[#This Row],[SB]])</f>
        <v>POVPJA</v>
      </c>
      <c r="AO291" s="280">
        <f>IF(BS_CONTROLE[[#This Row],[SUB]]=0, "-", BS_CONTROLE[[#This Row],[SUB]])</f>
        <v>101</v>
      </c>
      <c r="AP291" s="281">
        <f>IF(BS_CONTROLE[[#This Row],[KM - Inicio]]=0, "-", BS_CONTROLE[[#This Row],[KM - Inicio]])</f>
        <v>1517.48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BASE_MAPA!$E$2:$E$359, BASE_MAPA!$J$2:$J$359), "ERRO")</f>
        <v>PORTO NACIONAL - OURO VERDE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592 BK124:BK19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1548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1549</v>
      </c>
      <c r="E3" s="316" t="s">
        <v>1550</v>
      </c>
      <c r="F3" s="316" t="s">
        <v>1551</v>
      </c>
      <c r="G3" s="316" t="s">
        <v>1552</v>
      </c>
      <c r="H3" s="316" t="s">
        <v>1553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1554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1555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1556</v>
      </c>
      <c r="W1" s="385"/>
      <c r="X1" s="385"/>
      <c r="Y1" s="103"/>
    </row>
    <row r="2" spans="1:25" s="100" customFormat="1" ht="11.25" customHeight="1">
      <c r="A2" s="104" t="s">
        <v>1557</v>
      </c>
      <c r="B2" s="104" t="s">
        <v>1558</v>
      </c>
      <c r="C2" s="104" t="s">
        <v>7</v>
      </c>
      <c r="D2" s="105" t="s">
        <v>1177</v>
      </c>
      <c r="E2" s="105" t="s">
        <v>1178</v>
      </c>
      <c r="F2" s="105" t="s">
        <v>1559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1560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4548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4548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4548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4548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4548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4548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4548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4548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4548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4548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4548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4548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4548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4548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RVD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PPN-POV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POV-PJA</v>
      </c>
      <c r="L292" s="328" t="str">
        <f>IF(FN_MC!N291="","*",FN_MC!N291)</f>
        <v>POVPJA</v>
      </c>
      <c r="M292" s="110">
        <f>IF(FN_MC!J291="","*",FN_MC!J291)</f>
        <v>101</v>
      </c>
      <c r="N292" s="291">
        <f>IF(FN_MC!K291="","*",FN_MC!K291)</f>
        <v>1517.48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1561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1562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1563</v>
      </c>
      <c r="C4" s="321" t="s">
        <v>1564</v>
      </c>
      <c r="D4" s="321" t="s">
        <v>1565</v>
      </c>
      <c r="E4" s="321" t="s">
        <v>1566</v>
      </c>
      <c r="F4" s="321" t="s">
        <v>367</v>
      </c>
      <c r="G4" s="321" t="s">
        <v>1567</v>
      </c>
      <c r="H4" s="187"/>
    </row>
    <row r="5" spans="1:8" ht="43.5">
      <c r="A5" s="187"/>
      <c r="B5" s="322" t="s">
        <v>1568</v>
      </c>
      <c r="C5" s="322">
        <v>309525</v>
      </c>
      <c r="D5" s="322" t="s">
        <v>1569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1570</v>
      </c>
      <c r="C6" s="322">
        <v>256875</v>
      </c>
      <c r="D6" s="322" t="s">
        <v>1571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1572</v>
      </c>
      <c r="C7" s="322">
        <v>257278</v>
      </c>
      <c r="D7" s="322" t="s">
        <v>1573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1574</v>
      </c>
      <c r="C8" s="322">
        <v>261794</v>
      </c>
      <c r="D8" s="322" t="s">
        <v>1575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1576</v>
      </c>
      <c r="C9" s="322">
        <v>257033</v>
      </c>
      <c r="D9" s="322" t="s">
        <v>1577</v>
      </c>
      <c r="E9" s="322" t="s">
        <v>240</v>
      </c>
      <c r="F9" s="322" t="s">
        <v>554</v>
      </c>
      <c r="G9" s="322" t="s">
        <v>1578</v>
      </c>
      <c r="H9" s="187"/>
    </row>
    <row r="10" spans="1:8" ht="43.5">
      <c r="A10" s="187"/>
      <c r="B10" s="322" t="s">
        <v>1579</v>
      </c>
      <c r="C10" s="322">
        <v>396578</v>
      </c>
      <c r="D10" s="322" t="s">
        <v>1580</v>
      </c>
      <c r="E10" s="322" t="s">
        <v>240</v>
      </c>
      <c r="F10" s="322" t="s">
        <v>554</v>
      </c>
      <c r="G10" s="322" t="s">
        <v>1578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1581</v>
      </c>
      <c r="C2" s="95" t="s">
        <v>1162</v>
      </c>
      <c r="D2" s="95" t="s">
        <v>1164</v>
      </c>
      <c r="E2" s="95" t="s">
        <v>1582</v>
      </c>
      <c r="F2" s="95" t="s">
        <v>1583</v>
      </c>
      <c r="G2" s="95" t="s">
        <v>1584</v>
      </c>
      <c r="H2" s="95" t="s">
        <v>1585</v>
      </c>
      <c r="I2" s="95" t="s">
        <v>1586</v>
      </c>
      <c r="J2" s="95" t="s">
        <v>1587</v>
      </c>
      <c r="K2" s="130" t="s">
        <v>1588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POV-PJA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1589</v>
      </c>
      <c r="D5" s="389"/>
      <c r="E5" s="389"/>
      <c r="F5" s="389"/>
      <c r="G5" s="389"/>
      <c r="H5" s="389"/>
      <c r="I5" s="389"/>
      <c r="J5" s="390"/>
      <c r="K5" s="391" t="s">
        <v>1590</v>
      </c>
      <c r="L5" s="392"/>
      <c r="M5" s="392"/>
      <c r="N5" s="392"/>
      <c r="O5" s="393" t="s">
        <v>1591</v>
      </c>
      <c r="P5" s="394"/>
      <c r="Q5" s="395"/>
    </row>
    <row r="6" spans="1:17" s="93" customFormat="1" ht="15.75" customHeight="1">
      <c r="A6" s="87" t="s">
        <v>1559</v>
      </c>
      <c r="B6" s="94" t="s">
        <v>1558</v>
      </c>
      <c r="C6" s="95" t="s">
        <v>1177</v>
      </c>
      <c r="D6" s="96" t="s">
        <v>1178</v>
      </c>
      <c r="E6" s="95" t="s">
        <v>1592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1593</v>
      </c>
      <c r="M6" s="138" t="s">
        <v>30</v>
      </c>
      <c r="N6" s="139" t="s">
        <v>1172</v>
      </c>
      <c r="O6" s="241" t="s">
        <v>1215</v>
      </c>
      <c r="P6" s="152"/>
      <c r="Q6" s="188" t="s">
        <v>1594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1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1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1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MALHA CENTRAL</v>
      </c>
      <c r="D293" s="99" t="str">
        <f>IF(FN_MC!T291="","*",FN_MC!T291)</f>
        <v>PPN-POV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POV-PJA</v>
      </c>
      <c r="H293" s="149">
        <f>IF(FN_MC!K291="","*",FN_MC!K291)</f>
        <v>1517.48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POV-PJA</v>
      </c>
      <c r="M293" s="140">
        <f>IF(FN_MC!AP291="","*",FN_MC!AP291)</f>
        <v>1517.48</v>
      </c>
      <c r="N293" s="140" t="str">
        <f>IF(FN_MC!AM291="","*",FN_MC!AM291)</f>
        <v>POV-PJA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1594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2026-01-14T13:19:46Z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