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0" documentId="8_{C16AF0B1-DE6F-4D81-B6CC-DB7BBC320B89}" xr6:coauthVersionLast="47" xr6:coauthVersionMax="47" xr10:uidLastSave="{5828E7C2-1B8A-432F-B2EA-1993321C96C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03" i="1" l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1003" i="1" l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<sst xmlns="http://schemas.openxmlformats.org/spreadsheetml/2006/main" count="14422" uniqueCount="2108">
  <si>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</si>
  <si>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</si>
  <si>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</si>
  <si>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</si>
  <si>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</si>
  <si>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</si>
  <si>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</si>
  <si>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</si>
  <si>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</si>
  <si>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</si>
  <si>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</si>
  <si>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</si>
  <si>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</si>
  <si>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</si>
  <si>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</si>
  <si>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</si>
  <si>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</si>
  <si>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</si>
  <si>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</si>
  <si>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</si>
  <si>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</si>
  <si>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</si>
  <si>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</si>
  <si>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</si>
  <si>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</si>
  <si>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</si>
  <si>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</si>
  <si>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</si>
  <si>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</si>
  <si>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</si>
  <si>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</si>
  <si>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</si>
  <si>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</si>
  <si>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</si>
  <si>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</si>
  <si>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</si>
  <si>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</si>
  <si>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</si>
  <si>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</si>
  <si>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</si>
  <si>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</si>
  <si>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</si>
  <si>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</si>
  <si>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</si>
  <si>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</si>
  <si>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</si>
  <si>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</si>
  <si>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</si>
  <si>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</si>
  <si>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</si>
  <si>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</si>
  <si>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</si>
  <si>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</si>
  <si>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</si>
  <si>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</si>
  <si>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</si>
  <si>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</si>
  <si>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</si>
  <si>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</si>
  <si>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</si>
  <si>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</si>
  <si>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</si>
  <si>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</si>
  <si>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</si>
  <si>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</si>
  <si>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</si>
  <si>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</si>
  <si>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</si>
  <si>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</si>
  <si>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</si>
  <si>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</si>
  <si>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</si>
  <si>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</si>
  <si>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</si>
  <si>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</si>
  <si>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</si>
  <si>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</si>
  <si>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</si>
  <si>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</si>
  <si>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</si>
  <si>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</si>
  <si>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</si>
  <si>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</si>
  <si>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</si>
  <si>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</si>
  <si>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</si>
  <si>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</si>
  <si>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</si>
  <si>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</si>
  <si>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</si>
  <si>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</si>
  <si>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</si>
  <si>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</si>
  <si>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</si>
  <si>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</si>
  <si>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</si>
  <si>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</si>
  <si>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</si>
  <si>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</si>
  <si>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</si>
  <si>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</si>
  <si>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</si>
  <si>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</si>
  <si>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</si>
  <si>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</si>
  <si>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</si>
  <si>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</si>
  <si>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</si>
  <si>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</si>
  <si>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</si>
  <si>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</si>
  <si>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</si>
  <si>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</si>
  <si>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</si>
  <si>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</si>
  <si>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</si>
  <si>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</si>
  <si>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</si>
  <si>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</si>
  <si>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</si>
  <si>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</si>
  <si>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</si>
  <si>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</si>
  <si>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</si>
  <si>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</si>
  <si>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</si>
  <si>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</si>
  <si>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</si>
  <si>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</si>
  <si>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</si>
  <si>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</si>
  <si>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</si>
  <si>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</si>
  <si>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</si>
  <si>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</si>
  <si>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</si>
  <si>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</si>
  <si>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</si>
  <si>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</si>
  <si>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</si>
  <si>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</si>
  <si>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</si>
  <si>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</si>
  <si>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</si>
  <si>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</si>
  <si>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</si>
  <si>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</si>
  <si>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</si>
  <si>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</si>
  <si>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</si>
  <si>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</si>
  <si>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</si>
  <si>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</si>
  <si>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</si>
  <si>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</si>
  <si>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</si>
  <si>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</si>
  <si>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</si>
  <si>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</si>
  <si>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</si>
  <si>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</si>
  <si>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</si>
  <si>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</si>
  <si>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</si>
  <si>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</si>
  <si>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</si>
  <si>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</si>
  <si>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</si>
  <si>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</si>
  <si>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</si>
  <si>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</si>
  <si>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</si>
  <si>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</si>
  <si>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</si>
  <si>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</si>
  <si>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</si>
  <si>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</si>
  <si>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</si>
  <si>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</si>
  <si>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</si>
  <si>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</si>
  <si>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</si>
  <si>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</si>
  <si>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</si>
  <si>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</si>
  <si>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</si>
  <si>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</si>
  <si>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</si>
  <si>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</si>
  <si>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</si>
  <si>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</si>
  <si>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</si>
  <si>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</si>
  <si>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</si>
  <si>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</si>
  <si>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</si>
  <si>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</si>
  <si>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</si>
  <si>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</si>
  <si>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</si>
  <si>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</si>
  <si>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</si>
  <si>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</si>
  <si>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</si>
  <si>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</si>
  <si>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</si>
  <si>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</si>
  <si>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</si>
  <si>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</si>
  <si>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</si>
  <si>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</si>
  <si>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</si>
  <si>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</si>
  <si>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</si>
  <si>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</si>
  <si>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</si>
  <si>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</si>
  <si>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</si>
  <si>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</si>
  <si>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</si>
  <si>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</si>
  <si>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</si>
  <si>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</si>
  <si>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</si>
  <si>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</si>
  <si>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</si>
  <si>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</si>
  <si>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</si>
  <si>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</si>
  <si>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</si>
  <si>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</si>
  <si>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</si>
  <si>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</si>
  <si>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</si>
  <si>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</si>
  <si>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</si>
  <si>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</si>
  <si>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</si>
  <si>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</si>
  <si>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</si>
  <si>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</si>
  <si>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</si>
  <si>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</si>
  <si>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</si>
  <si>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</si>
  <si>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</si>
  <si>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</si>
  <si>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</si>
  <si>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</si>
  <si>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</si>
  <si>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</si>
  <si>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</si>
  <si>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</si>
  <si>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</si>
  <si>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</si>
  <si>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</si>
  <si>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</si>
  <si>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</si>
  <si>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</si>
  <si>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</si>
  <si>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</si>
  <si>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</si>
  <si>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</si>
  <si>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</si>
  <si>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</si>
  <si>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</si>
  <si>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</si>
  <si>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</si>
  <si>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</si>
  <si>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</si>
  <si>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</si>
  <si>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</si>
  <si>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</si>
  <si>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</si>
  <si>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</si>
  <si>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</si>
  <si>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</si>
  <si>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</si>
  <si>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</si>
  <si>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</si>
  <si>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</si>
  <si>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</si>
  <si>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</si>
  <si>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</si>
  <si>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</si>
  <si>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</si>
  <si>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</si>
  <si>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</si>
  <si>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</si>
  <si>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</si>
  <si>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</si>
  <si>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</si>
  <si>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</si>
  <si>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</si>
  <si>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</si>
  <si>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</si>
  <si>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</si>
  <si>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</si>
  <si>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</si>
  <si>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</si>
  <si>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</si>
  <si>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</si>
  <si>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</si>
  <si>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</si>
  <si>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</si>
  <si>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</si>
  <si>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</si>
  <si>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</si>
  <si>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</si>
  <si>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</si>
  <si>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</si>
  <si>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</si>
  <si>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</si>
  <si>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</si>
  <si>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</si>
  <si>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</si>
  <si>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</si>
  <si>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</si>
  <si>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</si>
  <si>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</si>
  <si>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</si>
  <si>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</si>
  <si>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</si>
  <si>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</si>
  <si>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</si>
  <si>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</si>
  <si>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</si>
  <si>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</si>
  <si>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</si>
  <si>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</si>
  <si>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</si>
  <si>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</si>
  <si>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</si>
  <si>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</si>
  <si>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</si>
  <si>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</si>
  <si>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</si>
  <si>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</si>
  <si>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</si>
  <si>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</si>
  <si>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</si>
  <si>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</si>
  <si>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</si>
  <si>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</si>
  <si>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</si>
  <si>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</si>
  <si>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</si>
  <si>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</si>
  <si>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</si>
  <si>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</si>
  <si>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</si>
  <si>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</si>
  <si>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</si>
  <si>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</si>
  <si>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</si>
  <si>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</si>
  <si>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</si>
  <si>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</si>
  <si>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</si>
  <si>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</si>
  <si>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</si>
  <si>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</si>
  <si>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</si>
  <si>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</si>
  <si>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</si>
  <si>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</si>
  <si>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</si>
  <si>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</si>
  <si>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</si>
  <si>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</si>
  <si>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</si>
  <si>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</si>
  <si>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</si>
  <si>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</si>
  <si>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</si>
  <si>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</si>
  <si>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</si>
  <si>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</si>
  <si>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</si>
  <si>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</si>
  <si>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</si>
  <si>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</si>
  <si>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</si>
  <si>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</si>
  <si>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</si>
  <si>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</si>
  <si>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</si>
  <si>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</si>
  <si>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</si>
  <si>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</si>
  <si>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</si>
  <si>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</si>
  <si>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</si>
  <si>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</si>
  <si>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</si>
  <si>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</si>
  <si>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</si>
  <si>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</si>
  <si>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</si>
  <si>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</si>
  <si>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</si>
  <si>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</si>
  <si>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</si>
  <si>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</si>
  <si>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</si>
  <si>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</si>
  <si>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</si>
  <si>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</si>
  <si>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</si>
  <si>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</si>
  <si>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</si>
  <si>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</si>
  <si>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</si>
  <si>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</si>
  <si>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</si>
  <si>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</si>
  <si>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</si>
  <si>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</si>
  <si>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</si>
  <si>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</si>
  <si>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</si>
  <si>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</si>
  <si>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</si>
  <si>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</si>
  <si>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</si>
  <si>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</si>
  <si>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</si>
  <si>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</si>
  <si>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</si>
  <si>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</si>
  <si>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</si>
  <si>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</si>
  <si>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</si>
  <si>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</si>
  <si>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</si>
  <si>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</si>
  <si>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</si>
  <si>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</si>
  <si>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</si>
  <si>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</si>
  <si>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</si>
  <si>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</si>
  <si>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</si>
  <si>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</si>
  <si>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</si>
  <si>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</si>
  <si>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</si>
  <si>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</si>
  <si>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</si>
  <si>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</si>
  <si>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</si>
  <si>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</si>
  <si>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</si>
  <si>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</si>
  <si>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</si>
  <si>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</si>
  <si>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</si>
  <si>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</si>
  <si>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</si>
  <si>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</si>
  <si>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</si>
  <si>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</si>
  <si>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</si>
  <si>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</si>
  <si>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</si>
  <si>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</si>
  <si>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</si>
  <si>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</si>
  <si>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</si>
  <si>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</si>
  <si>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</si>
  <si>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</si>
  <si>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</si>
  <si>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</si>
  <si>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</si>
  <si>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</si>
  <si>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</si>
  <si>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</si>
  <si>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</si>
  <si>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</si>
  <si>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</si>
  <si>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</si>
  <si>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</si>
  <si>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</si>
  <si>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</si>
  <si>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</si>
  <si>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</si>
  <si>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</si>
  <si>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</si>
  <si>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</si>
  <si>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</si>
  <si>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</si>
  <si>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</si>
  <si>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</si>
  <si>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</si>
  <si>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</si>
  <si>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</si>
  <si>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</si>
  <si>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</si>
  <si>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</si>
  <si>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</si>
  <si>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</si>
  <si>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</si>
  <si>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</si>
  <si>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</si>
  <si>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</si>
  <si>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</si>
  <si>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</si>
  <si>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</si>
  <si>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</si>
  <si>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</si>
  <si>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</si>
  <si>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</si>
  <si>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</si>
  <si>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</si>
  <si>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</si>
  <si>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</si>
  <si>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</si>
  <si>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</si>
  <si>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</si>
  <si>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</si>
  <si>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</si>
  <si>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</si>
  <si>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</si>
  <si>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</si>
  <si>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</si>
  <si>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</si>
  <si>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</si>
  <si>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</si>
  <si>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</si>
  <si>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</si>
  <si>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</si>
  <si>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</si>
  <si>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</si>
  <si>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</si>
  <si>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</si>
  <si>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</si>
  <si>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</si>
  <si>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</si>
  <si>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</si>
  <si>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</si>
  <si>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</si>
  <si>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</si>
  <si>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</si>
  <si>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</si>
  <si>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</si>
  <si>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</si>
  <si>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</si>
  <si>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</si>
  <si>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</si>
  <si>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</si>
  <si>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</si>
  <si>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</si>
  <si>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</si>
  <si>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</si>
  <si>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</si>
  <si>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</si>
  <si>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</si>
  <si>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</si>
  <si>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</si>
  <si>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</si>
  <si>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</si>
  <si>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</si>
  <si>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</si>
  <si>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</si>
  <si>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</si>
  <si>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</si>
  <si>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</si>
  <si>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</si>
  <si>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</si>
  <si>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</si>
  <si>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</si>
  <si>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</si>
  <si>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</si>
  <si>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</si>
  <si>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</si>
  <si>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</si>
  <si>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</si>
  <si>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</si>
  <si>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</si>
  <si>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</si>
  <si>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</si>
  <si>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</si>
  <si>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</si>
  <si>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</si>
  <si>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</si>
  <si>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</si>
  <si>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</si>
  <si>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</si>
  <si>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</si>
  <si>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</si>
  <si>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</si>
  <si>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</si>
  <si>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</si>
  <si>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</si>
  <si>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</si>
  <si>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</si>
  <si>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</si>
  <si>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</si>
  <si>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</si>
  <si>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</si>
  <si>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</si>
  <si>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</si>
  <si>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</si>
  <si>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</si>
  <si>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</si>
  <si>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</si>
  <si>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</si>
  <si>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</si>
  <si>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</si>
  <si>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</si>
  <si>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</si>
  <si>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</si>
  <si>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</si>
  <si>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</si>
  <si>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</si>
  <si>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</si>
  <si>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</si>
  <si>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</si>
  <si>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</si>
  <si>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</si>
  <si>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</si>
  <si>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</si>
  <si>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</si>
  <si>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</si>
  <si>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</si>
  <si>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</si>
  <si>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</si>
  <si>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</si>
  <si>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</si>
  <si>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</si>
  <si>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</si>
  <si>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</si>
  <si>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</si>
  <si>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</si>
  <si>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</si>
  <si>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</si>
  <si>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</si>
  <si>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</si>
  <si>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</si>
  <si>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</si>
  <si>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</si>
  <si>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</si>
  <si>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</si>
  <si>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</si>
  <si>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</si>
  <si>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</si>
  <si>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</si>
  <si>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</si>
  <si>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</si>
  <si>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</si>
  <si>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</si>
  <si>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</si>
  <si>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</si>
  <si>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</si>
  <si>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</si>
  <si>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</si>
  <si>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</si>
  <si>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</si>
  <si>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</si>
  <si>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</si>
  <si>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</si>
  <si>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</si>
  <si>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</si>
  <si>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</si>
  <si>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</si>
  <si>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</si>
  <si>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</si>
  <si>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</si>
  <si>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</si>
  <si>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</si>
  <si>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</si>
  <si>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</si>
  <si>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</si>
  <si>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</si>
  <si>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</si>
  <si>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</si>
  <si>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</si>
  <si>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</si>
  <si>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</si>
  <si>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</si>
  <si>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</si>
  <si>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</si>
  <si>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</si>
  <si>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</si>
  <si>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</si>
  <si>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</si>
  <si>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</si>
  <si>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</si>
  <si>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</si>
  <si>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</si>
  <si>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</si>
  <si>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</si>
  <si>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</si>
  <si>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</si>
  <si>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</si>
  <si>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</si>
  <si>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</si>
  <si>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</si>
  <si>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</si>
  <si>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</si>
  <si>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</si>
  <si>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</si>
  <si>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</si>
  <si>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</si>
  <si>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</si>
  <si>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</si>
  <si>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</si>
  <si>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</si>
  <si>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</si>
  <si>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</si>
  <si>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</si>
  <si>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</si>
  <si>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</si>
  <si>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</si>
  <si>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</si>
  <si>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</si>
  <si>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</si>
  <si>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</si>
  <si>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</si>
  <si>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</si>
  <si>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</si>
  <si>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</si>
  <si>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</si>
  <si>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</si>
  <si>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</si>
  <si>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</si>
  <si>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</si>
  <si>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</si>
  <si>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</si>
  <si>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</si>
  <si>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</si>
  <si>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</si>
  <si>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</si>
  <si>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</si>
  <si>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</si>
  <si>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</si>
  <si>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</si>
  <si>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</si>
  <si>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</si>
  <si>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</si>
  <si>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</si>
  <si>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</si>
  <si>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</si>
  <si>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</si>
  <si>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</si>
  <si>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</si>
  <si>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</si>
  <si>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</si>
  <si>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</si>
  <si>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</si>
  <si>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</si>
  <si>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</si>
  <si>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</si>
  <si>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</si>
  <si>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</si>
  <si>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</si>
  <si>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</si>
  <si>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</si>
  <si>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</si>
  <si>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</si>
  <si>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</si>
  <si>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</si>
  <si>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</si>
  <si>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</si>
  <si>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</si>
  <si>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</si>
  <si>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</si>
  <si>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</si>
  <si>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</si>
  <si>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</si>
  <si>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</si>
  <si>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</si>
  <si>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</si>
  <si>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</si>
  <si>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</si>
  <si>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</si>
  <si>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</si>
  <si>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</si>
  <si>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</si>
  <si>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</si>
  <si>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</si>
  <si>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</si>
  <si>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</si>
  <si>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</si>
  <si>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</si>
  <si>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</si>
  <si>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</si>
  <si>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</si>
  <si>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</si>
  <si>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</si>
  <si>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</si>
  <si>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</si>
  <si>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</si>
  <si>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</si>
  <si>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</si>
  <si>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</si>
  <si>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</si>
  <si>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</si>
  <si>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</si>
  <si>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</si>
  <si>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</si>
  <si>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</si>
  <si>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</si>
  <si>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</si>
  <si>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</si>
  <si>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</si>
  <si>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</si>
  <si>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</si>
  <si>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</si>
  <si>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</si>
  <si>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</si>
  <si>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</si>
  <si>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</si>
  <si>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</si>
  <si>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</si>
  <si>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</si>
  <si>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</si>
  <si>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</si>
  <si>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</si>
  <si>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</si>
  <si>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</si>
  <si>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</si>
  <si>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</si>
  <si>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</si>
  <si>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</si>
  <si>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</si>
  <si>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</si>
  <si>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</si>
  <si>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</si>
  <si>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</si>
  <si>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</si>
  <si>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</si>
  <si>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</si>
  <si>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</si>
  <si>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</si>
  <si>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</si>
  <si>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</si>
  <si>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</si>
  <si>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</si>
  <si>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</si>
  <si>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</si>
  <si>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</si>
  <si>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</si>
  <si>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</si>
  <si>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</si>
  <si>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</si>
  <si>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</si>
  <si>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</si>
  <si>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</si>
  <si>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</si>
  <si>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</si>
  <si>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</si>
  <si>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</si>
  <si>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</si>
  <si>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</si>
  <si>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</si>
  <si>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</si>
  <si>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</si>
  <si>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</si>
  <si>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</si>
  <si>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</si>
  <si>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</si>
  <si>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</si>
  <si>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</si>
  <si>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</si>
  <si>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</si>
  <si>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</si>
  <si>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</si>
  <si>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</si>
  <si>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</si>
  <si>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</si>
  <si>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</si>
  <si>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</si>
  <si>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</si>
  <si>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</si>
  <si>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</si>
  <si>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</si>
  <si>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</si>
  <si>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</si>
  <si>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</si>
  <si>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</si>
  <si>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</si>
  <si>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</si>
  <si>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</si>
  <si>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</si>
  <si>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</si>
  <si>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</si>
  <si>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</si>
  <si>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</si>
  <si>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</si>
  <si>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</si>
  <si>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</si>
  <si>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</si>
  <si>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</si>
  <si>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</si>
  <si>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</si>
  <si>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</si>
  <si>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</si>
  <si>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</si>
  <si>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</si>
  <si>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</si>
  <si>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</si>
  <si>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</si>
  <si>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</si>
  <si>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</si>
  <si>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</si>
  <si>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</si>
  <si>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</si>
  <si>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</si>
  <si>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</si>
  <si>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</si>
  <si>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</si>
  <si>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</si>
  <si>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</si>
  <si>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</si>
  <si>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</si>
  <si>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</si>
  <si>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</si>
  <si>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</si>
  <si>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</si>
  <si>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</si>
  <si>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</si>
  <si>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</si>
  <si>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</si>
  <si>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</si>
  <si>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</si>
  <si>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</si>
  <si>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</si>
  <si>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</si>
  <si>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</si>
  <si>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</si>
  <si>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</si>
  <si>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</si>
  <si>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</si>
  <si>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</si>
  <si>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</si>
  <si>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</si>
  <si>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</si>
  <si>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</si>
  <si>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</si>
  <si>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</si>
  <si>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</si>
  <si>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</si>
  <si>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</si>
  <si>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</si>
  <si>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</si>
  <si>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</si>
  <si>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</si>
  <si>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</si>
  <si>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</si>
  <si>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</si>
  <si>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</si>
  <si>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</si>
  <si>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</si>
  <si>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</si>
  <si>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</si>
  <si>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</si>
  <si>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</si>
  <si>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</si>
  <si>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</si>
  <si>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</si>
  <si>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</si>
  <si>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</si>
  <si>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</si>
  <si>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</si>
  <si>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</si>
  <si>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</si>
  <si>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</si>
  <si>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</si>
  <si>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</si>
  <si>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</si>
  <si>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</si>
  <si>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</si>
  <si>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</si>
  <si>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</si>
  <si>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</si>
  <si>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</si>
  <si>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</si>
  <si>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</si>
  <si>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</si>
  <si>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</si>
  <si>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</si>
  <si>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</si>
  <si>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</si>
  <si>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</si>
  <si>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</si>
  <si>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</si>
  <si>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</si>
  <si>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</si>
  <si>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</si>
  <si>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</si>
  <si>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</si>
  <si>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</si>
  <si>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</si>
  <si>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</si>
  <si>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</si>
  <si>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</si>
  <si>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</si>
  <si>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</si>
  <si>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</si>
  <si>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</si>
  <si>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</si>
  <si>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</si>
  <si>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</si>
  <si>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</si>
  <si>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</si>
  <si>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</si>
  <si>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</si>
  <si>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</si>
  <si>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</si>
  <si>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</si>
  <si>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</si>
  <si>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</si>
  <si>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</si>
  <si>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</si>
  <si>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</si>
  <si>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</si>
  <si>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</si>
  <si>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</si>
  <si>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</si>
  <si>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</si>
  <si>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</si>
  <si>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</si>
  <si>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</si>
  <si>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</si>
  <si>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</si>
  <si>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</si>
  <si>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</si>
  <si>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</si>
  <si>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</si>
  <si>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</si>
  <si>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</si>
  <si>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</si>
  <si>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</si>
  <si>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</si>
  <si>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</si>
  <si>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</si>
  <si>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</si>
  <si>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</si>
  <si>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</si>
  <si>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</si>
  <si>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</si>
  <si>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</si>
  <si>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</si>
  <si>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</si>
  <si>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</si>
  <si>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</si>
  <si>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</si>
  <si>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</si>
  <si>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</si>
  <si>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</si>
  <si>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</si>
  <si>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</si>
  <si>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</si>
  <si>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</si>
  <si>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</si>
  <si>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</si>
  <si>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</si>
  <si>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</si>
  <si>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</si>
  <si>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</si>
  <si>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</si>
  <si>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</si>
  <si>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</si>
  <si>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</si>
  <si>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</si>
  <si>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</si>
  <si>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</si>
  <si>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</si>
  <si>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</si>
  <si>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</si>
  <si>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</si>
  <si>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</si>
  <si>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</si>
  <si>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</si>
  <si>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</si>
  <si>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</si>
  <si>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</si>
  <si>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</si>
  <si>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</si>
  <si>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</si>
  <si>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</si>
  <si>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</si>
  <si>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</si>
  <si>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</si>
  <si>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</si>
  <si>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</si>
  <si>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</si>
  <si>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</si>
  <si>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</si>
  <si>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</si>
  <si>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</si>
  <si>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</si>
  <si>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</si>
  <si>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</si>
  <si>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</si>
  <si>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</si>
  <si>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</si>
  <si>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</si>
  <si>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</si>
  <si>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</si>
  <si>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</si>
  <si>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</si>
  <si>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</si>
  <si>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</si>
  <si>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</si>
  <si>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</si>
  <si>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</si>
  <si>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</si>
  <si>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</si>
  <si>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</si>
  <si>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</si>
  <si>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</si>
  <si>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</si>
  <si>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</si>
  <si>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</si>
  <si>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</si>
  <si>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</si>
  <si>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</si>
  <si>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</si>
  <si>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</si>
  <si>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</si>
  <si>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</si>
  <si>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</si>
  <si>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</si>
  <si>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</si>
  <si>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</si>
  <si>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</si>
  <si>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</si>
  <si>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</si>
  <si>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</si>
  <si>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</si>
  <si>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</si>
  <si>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</si>
  <si>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</si>
  <si>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</si>
  <si>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</si>
  <si>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</si>
  <si>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</si>
  <si>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</si>
  <si>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</si>
  <si>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</si>
  <si>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</si>
  <si>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</si>
  <si>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</si>
  <si>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</si>
  <si>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</si>
  <si>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</si>
  <si>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</si>
  <si>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</si>
  <si>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</si>
  <si>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</si>
  <si>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</si>
  <si>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</si>
  <si>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</si>
  <si>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</si>
  <si>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</si>
  <si>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</si>
  <si>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</si>
  <si>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</si>
  <si>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</si>
  <si>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</si>
  <si>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</si>
  <si>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</si>
  <si>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</si>
  <si>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</si>
  <si>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</si>
  <si>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</si>
  <si>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</si>
  <si>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</si>
  <si>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</si>
  <si>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</si>
  <si>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</si>
  <si>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</si>
  <si>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</si>
  <si>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</si>
  <si>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</si>
  <si>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</si>
  <si>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</si>
  <si>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</si>
  <si>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</si>
  <si>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</si>
  <si>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</si>
  <si>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</si>
  <si>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</si>
  <si>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</si>
  <si>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</si>
  <si>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</si>
  <si>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</si>
  <si>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</si>
  <si>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</si>
  <si>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</si>
  <si>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</si>
  <si>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</si>
  <si>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</si>
  <si>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</si>
  <si>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</si>
  <si>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</si>
  <si>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</si>
  <si>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</si>
  <si>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</si>
  <si>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</si>
  <si>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</si>
  <si>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</si>
  <si>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</si>
  <si>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</si>
  <si>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</si>
  <si>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</si>
  <si>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</si>
  <si>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</si>
  <si>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</si>
  <si>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</si>
  <si>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</si>
  <si>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</si>
  <si>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</si>
  <si>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</si>
  <si>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</si>
  <si>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</si>
  <si>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</si>
  <si>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</si>
  <si>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</si>
  <si>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</si>
  <si>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</si>
  <si>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</si>
  <si>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</si>
  <si>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</si>
  <si>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</si>
  <si>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</si>
  <si>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</si>
  <si>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</si>
  <si>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</si>
  <si>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</si>
  <si>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</si>
  <si>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</si>
  <si>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</si>
  <si>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</si>
  <si>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</si>
  <si>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</si>
  <si>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</si>
  <si>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</si>
  <si>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</si>
  <si>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</si>
  <si>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</si>
  <si>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</si>
  <si>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</si>
  <si>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</si>
  <si>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</si>
  <si>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</si>
  <si>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</si>
  <si>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</si>
  <si>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</si>
  <si>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</si>
  <si>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</si>
  <si>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</si>
  <si>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</si>
  <si>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</si>
  <si>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</si>
  <si>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</si>
  <si>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</si>
  <si>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</si>
  <si>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</si>
  <si>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</si>
  <si>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</si>
  <si>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</si>
  <si>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</si>
  <si>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</si>
  <si>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</si>
  <si>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</si>
  <si>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</si>
  <si>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</si>
  <si>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</si>
  <si>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</si>
  <si>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</si>
  <si>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</si>
  <si>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</si>
  <si>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</si>
  <si>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</si>
  <si>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</si>
  <si>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</si>
  <si>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</si>
  <si>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</si>
  <si>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</si>
  <si>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</si>
  <si>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</si>
  <si>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</si>
  <si>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</si>
  <si>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</si>
  <si>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</si>
  <si>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</si>
  <si>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</si>
  <si>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</si>
  <si>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</si>
  <si>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</si>
  <si>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</si>
  <si>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</si>
  <si>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</si>
  <si>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</si>
  <si>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</si>
  <si>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</si>
  <si>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</si>
  <si>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</si>
  <si>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</si>
  <si>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</si>
  <si>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</si>
  <si>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</si>
  <si>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</si>
  <si>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</si>
  <si>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</si>
  <si>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</si>
  <si>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</si>
  <si>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</si>
  <si>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</si>
  <si>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</si>
  <si>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</si>
  <si>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</si>
  <si>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</si>
  <si>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</si>
  <si>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</si>
  <si>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</si>
  <si>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</si>
  <si>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</si>
  <si>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</si>
  <si>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</si>
  <si>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</si>
  <si>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</si>
  <si>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</si>
  <si>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</si>
  <si>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</si>
  <si>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</si>
  <si>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</si>
  <si>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</si>
  <si>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</si>
  <si>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</si>
  <si>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</si>
  <si>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</si>
  <si>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</si>
  <si>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</si>
  <si>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</si>
  <si>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</si>
  <si>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</si>
  <si>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</si>
  <si>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</si>
  <si>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</si>
  <si>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</si>
  <si>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</si>
  <si>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</si>
  <si>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</si>
  <si>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</si>
  <si>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</si>
  <si>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</si>
  <si>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</si>
  <si>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</si>
  <si>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</si>
  <si>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</si>
  <si>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</si>
  <si>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</si>
  <si>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</si>
  <si>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</si>
  <si>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</si>
  <si>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</si>
  <si>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</si>
  <si>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</si>
  <si>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</si>
  <si>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</si>
  <si>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</si>
  <si>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</si>
  <si>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</si>
  <si>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</si>
  <si>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</si>
  <si>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</si>
  <si>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</si>
  <si>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</si>
  <si>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</si>
  <si>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</si>
  <si>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</si>
  <si>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</si>
  <si>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</si>
  <si>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</si>
  <si>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</si>
  <si>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</si>
  <si>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</si>
  <si>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</si>
  <si>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</si>
  <si>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</si>
  <si>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</si>
  <si>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</si>
  <si>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</si>
  <si>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</si>
  <si>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</si>
  <si>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</si>
  <si>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</si>
  <si>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</si>
  <si>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</si>
  <si>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</si>
  <si>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</si>
  <si>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</si>
  <si>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</si>
  <si>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</si>
  <si>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</si>
  <si>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</si>
  <si>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</si>
  <si>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</si>
  <si>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</si>
  <si>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</si>
  <si>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</si>
  <si>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</si>
  <si>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</si>
  <si>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</si>
  <si>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</si>
  <si>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</si>
  <si>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</si>
  <si>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</si>
  <si>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</si>
  <si>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</si>
  <si>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</si>
  <si>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</si>
  <si>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</si>
  <si>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</si>
  <si>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</si>
  <si>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</si>
  <si>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</si>
  <si>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</si>
  <si>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</si>
  <si>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</si>
  <si>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</si>
  <si>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</si>
  <si>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</si>
  <si>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</si>
  <si>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</si>
  <si>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</si>
  <si>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</si>
  <si>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</si>
  <si>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</si>
  <si>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</si>
  <si>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</si>
  <si>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</si>
  <si>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</si>
  <si>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</si>
  <si>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</si>
  <si>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</si>
  <si>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</si>
  <si>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</si>
  <si>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</si>
  <si>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</si>
  <si>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</si>
  <si>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</si>
  <si>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</si>
  <si>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</si>
  <si>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</si>
  <si>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</si>
  <si>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</si>
  <si>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</si>
  <si>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</si>
  <si>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</si>
  <si>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</si>
  <si>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</si>
  <si>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</si>
  <si>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</si>
  <si>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</si>
  <si>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</si>
  <si>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</si>
  <si>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</si>
  <si>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</si>
  <si>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</si>
  <si>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</si>
  <si>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</si>
  <si>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</si>
  <si>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</si>
  <si>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</si>
  <si>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</si>
  <si>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</si>
  <si>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</si>
  <si>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</si>
  <si>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</si>
  <si>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</si>
  <si>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</si>
  <si>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</si>
  <si>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</si>
  <si>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</si>
  <si>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</si>
  <si>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</si>
  <si>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</si>
  <si>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</si>
  <si>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</si>
  <si>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</si>
  <si>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</si>
  <si>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</si>
  <si>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</si>
  <si>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</si>
  <si>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</si>
  <si>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</si>
  <si>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</si>
  <si>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</si>
  <si>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</si>
  <si>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</si>
  <si>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</si>
  <si>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</si>
  <si>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</si>
  <si>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</si>
  <si>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</si>
  <si>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</si>
  <si>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</si>
  <si>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</si>
  <si>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</si>
  <si>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</si>
  <si>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</si>
  <si>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</si>
  <si>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</si>
  <si>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</si>
  <si>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</si>
  <si>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</si>
  <si>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</si>
  <si>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</si>
  <si>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</si>
  <si>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</si>
  <si>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</si>
  <si>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</si>
  <si>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</si>
  <si>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</si>
  <si>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</si>
  <si>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</si>
  <si>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</si>
  <si>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</si>
  <si>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</si>
  <si>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</si>
  <si>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</si>
  <si>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</si>
  <si>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</si>
  <si>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</si>
  <si>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</si>
  <si>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</si>
  <si>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</si>
  <si>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</si>
  <si>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</si>
  <si>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</si>
  <si>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</si>
  <si>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</si>
  <si>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</si>
  <si>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</si>
  <si>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</si>
  <si>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</si>
  <si>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</si>
  <si>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</si>
  <si>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</si>
  <si>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</si>
  <si>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</si>
  <si>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</si>
  <si>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</si>
  <si>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</si>
  <si>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</si>
  <si>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</si>
  <si>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</si>
  <si>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</si>
  <si>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</si>
  <si>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</si>
  <si>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</si>
  <si>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</si>
  <si>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</si>
  <si>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</si>
  <si>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</si>
  <si>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</si>
  <si>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</si>
  <si>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</si>
  <si>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</si>
  <si>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</si>
  <si>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</si>
  <si>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</si>
  <si>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</si>
  <si>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</si>
  <si>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</si>
  <si>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</si>
  <si>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</si>
  <si>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</si>
  <si>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</si>
  <si>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</si>
  <si>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</si>
  <si>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</si>
  <si>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</si>
  <si>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</si>
  <si>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</si>
  <si>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</si>
  <si>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</si>
  <si>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</si>
  <si>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</si>
  <si>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</si>
  <si>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</si>
  <si>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</si>
  <si>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</si>
  <si>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</si>
  <si>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</si>
  <si>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</si>
  <si>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</si>
  <si>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</si>
  <si>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</si>
  <si>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</si>
  <si>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</si>
  <si>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</si>
  <si>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</si>
  <si>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</si>
  <si>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</si>
  <si>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</si>
  <si>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</si>
  <si>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</si>
  <si>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</si>
  <si>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</si>
  <si>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</si>
  <si>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</si>
  <si>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</si>
  <si>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</si>
  <si>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</si>
  <si>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</si>
  <si>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</si>
  <si>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</si>
  <si>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</si>
  <si>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</si>
  <si>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</si>
  <si>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</si>
  <si>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</si>
  <si>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</si>
  <si>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</si>
  <si>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</si>
  <si>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</si>
  <si>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</si>
  <si>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</si>
  <si>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</si>
  <si>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</si>
  <si>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</si>
  <si>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</si>
  <si>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</si>
  <si>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</si>
  <si>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</si>
  <si>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</si>
  <si>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</si>
  <si>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</si>
  <si>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</si>
  <si>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</si>
  <si>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</si>
  <si>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</si>
  <si>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</si>
  <si>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</si>
  <si>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</si>
  <si>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</si>
  <si>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</si>
  <si>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</si>
  <si>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</si>
  <si>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</si>
  <si>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</si>
  <si>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</si>
  <si>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</si>
  <si>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</si>
  <si>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</si>
  <si>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</si>
  <si>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</si>
  <si>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</si>
  <si>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</si>
  <si>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</si>
  <si>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</si>
  <si>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</si>
  <si>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</si>
  <si>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</si>
  <si>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</si>
  <si>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</si>
  <si>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</si>
  <si>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</si>
  <si>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</si>
  <si>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</si>
  <si>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</si>
  <si>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</si>
  <si>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</si>
  <si>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</si>
  <si>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</si>
  <si>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</si>
  <si>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</si>
  <si>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</si>
  <si>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</si>
  <si>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</si>
  <si>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</si>
  <si>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</si>
  <si>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</si>
  <si>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</si>
  <si>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</si>
  <si>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</si>
  <si>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</si>
  <si>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</si>
  <si>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</si>
  <si>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</si>
  <si>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</si>
  <si>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</si>
  <si>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</si>
  <si>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</si>
  <si>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</si>
  <si>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</si>
  <si>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</si>
  <si>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</si>
  <si>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</si>
  <si>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</si>
  <si>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</si>
  <si>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</si>
  <si>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</si>
  <si>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</si>
  <si>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</si>
  <si>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</si>
  <si>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</si>
  <si>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</si>
  <si>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</si>
  <si>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</si>
  <si>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</si>
  <si>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</si>
  <si>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</si>
  <si>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</si>
  <si>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</si>
  <si>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</si>
  <si>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</si>
  <si>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</si>
  <si>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</si>
  <si>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</si>
  <si>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</si>
  <si>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</si>
  <si>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</si>
  <si>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</si>
  <si>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</si>
  <si>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</si>
  <si>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</si>
  <si>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</si>
  <si>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</si>
  <si>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</si>
  <si>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</si>
  <si>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</si>
  <si>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</si>
  <si>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</si>
  <si>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</si>
  <si>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</si>
  <si>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</si>
  <si>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</si>
  <si>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</si>
  <si>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</si>
  <si>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</si>
  <si>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</si>
  <si>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</si>
  <si>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</si>
  <si>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</si>
  <si>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</si>
  <si>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</si>
  <si>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</si>
  <si>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</si>
  <si>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</si>
  <si>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</si>
  <si>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</si>
  <si>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</si>
  <si>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</si>
  <si>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</si>
  <si>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</si>
  <si>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</si>
  <si>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</si>
  <si>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</si>
  <si>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</si>
  <si>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</si>
  <si>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</si>
  <si>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</si>
  <si>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</si>
  <si>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</si>
  <si>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</si>
  <si>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</si>
  <si>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</si>
  <si>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</si>
  <si>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</si>
  <si>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</si>
  <si>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</si>
  <si>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</si>
  <si>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</si>
  <si>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</si>
  <si>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</si>
  <si>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</si>
  <si>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</si>
  <si>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</si>
  <si>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</si>
  <si>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</si>
  <si>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</si>
  <si>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</si>
  <si>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</si>
  <si>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</si>
  <si>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</si>
  <si>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</si>
  <si>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</si>
  <si>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</si>
  <si>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</si>
  <si>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</si>
  <si>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</si>
  <si>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</si>
  <si>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</si>
  <si>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</si>
  <si>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</si>
  <si>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</si>
  <si>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</si>
  <si>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</si>
  <si>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</si>
  <si>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</si>
  <si>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</si>
  <si>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</si>
  <si>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</si>
  <si>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</si>
  <si>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</si>
  <si>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</si>
  <si>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</si>
  <si>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</si>
  <si>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</si>
  <si>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</si>
  <si>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</si>
  <si>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</si>
  <si>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</si>
  <si>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</si>
  <si>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</si>
  <si>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</si>
  <si>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</si>
  <si>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</si>
  <si>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</si>
  <si>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</si>
  <si>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</si>
  <si>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</si>
  <si>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</si>
  <si>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</si>
  <si>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</si>
  <si>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</si>
  <si>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</si>
  <si>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</si>
  <si>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</si>
  <si>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</si>
  <si>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</si>
  <si>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</si>
  <si>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</si>
  <si>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</si>
  <si>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</si>
  <si>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</si>
  <si>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</si>
  <si>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</si>
  <si>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</si>
  <si>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</si>
  <si>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</si>
  <si>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</si>
  <si>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</si>
  <si>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</si>
  <si>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</si>
  <si>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</si>
  <si>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</si>
  <si>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</si>
  <si>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</si>
  <si>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</si>
  <si>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</si>
  <si>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</si>
  <si>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</si>
  <si>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</si>
  <si>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</si>
  <si>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</si>
  <si>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</si>
  <si>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</si>
  <si>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</si>
  <si>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</si>
  <si>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</si>
  <si>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</si>
  <si>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</si>
  <si>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</si>
  <si>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</si>
  <si>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</si>
  <si>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</si>
  <si>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</si>
  <si>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</si>
  <si>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</si>
  <si>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</si>
  <si>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</si>
  <si>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</si>
  <si>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</si>
  <si>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</si>
  <si>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</si>
  <si>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</si>
  <si>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</si>
  <si>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</si>
  <si>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</si>
  <si>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</si>
  <si>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</si>
  <si>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</si>
  <si>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</si>
  <si>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</si>
  <si>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</si>
  <si>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</si>
  <si>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</si>
  <si>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</si>
  <si>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</si>
  <si>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</si>
  <si>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</si>
  <si>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</si>
  <si>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</si>
  <si>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</si>
  <si>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</si>
  <si>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</si>
  <si>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</si>
  <si>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</si>
  <si>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</si>
  <si>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</si>
  <si>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</si>
  <si>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</si>
  <si>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</si>
  <si>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</si>
  <si>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</si>
  <si>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</si>
  <si>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</si>
  <si>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</si>
  <si>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</si>
  <si>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</si>
  <si>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</si>
  <si>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</si>
  <si>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</si>
  <si>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</si>
  <si>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</si>
  <si>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</si>
  <si>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</si>
  <si>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</si>
  <si>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</si>
  <si>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</si>
  <si>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</si>
  <si>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</si>
  <si>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</si>
  <si>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</si>
  <si>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</si>
  <si>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</si>
  <si>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</si>
  <si>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</si>
  <si>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</si>
  <si>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</si>
  <si>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</si>
  <si>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</si>
  <si>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</si>
  <si>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</si>
  <si>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</si>
  <si>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</si>
  <si>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</si>
  <si>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</si>
  <si>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</si>
  <si>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</si>
  <si>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</si>
  <si>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</si>
  <si>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</si>
  <si>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</si>
  <si>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</si>
  <si>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</si>
  <si>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</si>
  <si>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</si>
  <si>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</si>
  <si>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</si>
  <si>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</si>
  <si>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</si>
  <si>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</si>
  <si>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</si>
  <si>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</si>
  <si>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</si>
  <si>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</si>
  <si>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</si>
  <si>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</si>
  <si>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</si>
  <si>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</si>
  <si>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</si>
  <si>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</si>
  <si>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</si>
  <si>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</si>
  <si>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</si>
  <si>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</si>
  <si>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</si>
  <si>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</si>
  <si>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</si>
  <si>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</si>
  <si>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</si>
  <si>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</si>
  <si>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</si>
  <si>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</si>
  <si>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</si>
  <si>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</si>
  <si>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</si>
  <si>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</si>
  <si>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</si>
  <si>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</si>
  <si>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</si>
  <si>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</si>
  <si>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</si>
  <si>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</si>
  <si>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</si>
  <si>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</si>
  <si>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</si>
  <si>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</si>
  <si>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</si>
  <si>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</si>
  <si>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</si>
  <si>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</si>
  <si>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</si>
  <si>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</si>
  <si>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</si>
  <si>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</si>
  <si>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</si>
  <si>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</si>
  <si>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</si>
  <si>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</si>
  <si>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</si>
  <si>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ZTT-2</t>
  </si>
  <si>
    <t>ZTO</t>
  </si>
  <si>
    <t>ZTT-ZTO</t>
  </si>
  <si>
    <t>ZTTZTO</t>
  </si>
  <si>
    <t>Em inspeção R7D</t>
  </si>
  <si>
    <t>TP prono 08h09 / Em intervalo das 09h42 até 11h12</t>
  </si>
  <si>
    <t>3 + Lucas + 2 Escala</t>
  </si>
  <si>
    <t xml:space="preserve">MC1 11h07 / </t>
  </si>
  <si>
    <t>Previsão de MC1 11h00</t>
  </si>
  <si>
    <t xml:space="preserve">Cancelado. TP realizando redução fora da via / </t>
  </si>
  <si>
    <t>Cancelado / TP em outra deslocado para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</si>
  <si>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</si>
  <si>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</si>
  <si>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Bloco</t>
  </si>
  <si>
    <t xml:space="preserve">Cancelado CCO / </t>
  </si>
  <si>
    <t>Cancelado CCO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</si>
  <si>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</si>
  <si>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</si>
  <si>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</si>
  <si>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</si>
  <si>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</si>
  <si>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</si>
  <si>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</si>
  <si>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</si>
  <si>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Devido cancelamento do bloco, alterado programação para deslocamento das turmas na serra / MC1 07h52 / Em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</si>
  <si>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</si>
  <si>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</si>
  <si>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</si>
  <si>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</si>
  <si>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</si>
  <si>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</si>
  <si>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</si>
  <si>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</si>
  <si>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</si>
  <si>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</si>
  <si>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</si>
  <si>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V92 socaria no km109+310 ao km109+360 entre ZCD-S (1h); - Socaria no km110+800 ao km111+550 entre 109ZCD-2 (2h). - Socaria km113+800 ao km114+000 entre ZCD2 e ZCDPAT2 (1h); - Socaria km115+800 ao km115+920 entre ZCDPAT2 (2);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</si>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</sst>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AP1" activePane="topRight" state="frozen"/>
      <selection pane="topRight" activeCell="BJ694" sqref="BJ6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6" t="s">
        <v>953</v>
      </c>
      <c r="C1" s="247"/>
      <c r="D1" s="247"/>
      <c r="E1" s="3"/>
      <c r="F1" s="246" t="s">
        <v>954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5"/>
      <c r="AI1" s="256" t="s">
        <v>955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956</v>
      </c>
      <c r="BI1" s="262"/>
      <c r="BJ1" s="262"/>
      <c r="BK1" s="263"/>
      <c r="BL1" s="5"/>
      <c r="BM1" s="253" t="s">
        <v>957</v>
      </c>
      <c r="BN1" s="254"/>
      <c r="BO1" s="254"/>
      <c r="BP1" s="254"/>
      <c r="BQ1" s="254"/>
      <c r="BR1" s="254"/>
      <c r="BS1" s="255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6" t="s">
        <v>958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961</v>
      </c>
      <c r="AT2" s="257"/>
      <c r="AU2" s="257"/>
      <c r="AV2" s="257"/>
      <c r="AW2" s="257"/>
      <c r="AX2" s="257"/>
      <c r="AY2" s="260"/>
      <c r="AZ2" s="6"/>
      <c r="BA2" s="250" t="s">
        <v>962</v>
      </c>
      <c r="BB2" s="252"/>
      <c r="BC2" s="256" t="s">
        <v>959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50" t="s">
        <v>963</v>
      </c>
      <c r="AJ3" s="252"/>
      <c r="AK3" s="250" t="s">
        <v>964</v>
      </c>
      <c r="AL3" s="251"/>
      <c r="AM3" s="272"/>
      <c r="AN3" s="273"/>
      <c r="AO3" s="251"/>
      <c r="AP3" s="251"/>
      <c r="AQ3" s="252"/>
      <c r="AR3" s="63"/>
      <c r="AS3" s="244" t="s">
        <v>970</v>
      </c>
      <c r="AT3" s="245"/>
      <c r="AU3" s="244" t="s">
        <v>971</v>
      </c>
      <c r="AV3" s="245"/>
      <c r="AW3" s="244" t="s">
        <v>972</v>
      </c>
      <c r="AX3" s="245"/>
      <c r="AY3" s="63" t="s">
        <v>973</v>
      </c>
      <c r="AZ3" s="63"/>
      <c r="BA3" s="270"/>
      <c r="BB3" s="271"/>
      <c r="BC3" s="250" t="s">
        <v>966</v>
      </c>
      <c r="BD3" s="251"/>
      <c r="BE3" s="251"/>
      <c r="BF3" s="252"/>
      <c r="BG3" s="62"/>
      <c r="BH3" s="264"/>
      <c r="BI3" s="265"/>
      <c r="BJ3" s="265"/>
      <c r="BK3" s="266"/>
      <c r="BL3" s="62"/>
      <c r="BM3" s="253" t="s">
        <v>974</v>
      </c>
      <c r="BN3" s="254"/>
      <c r="BO3" s="254"/>
      <c r="BP3" s="255"/>
      <c r="BQ3" s="253" t="s">
        <v>742</v>
      </c>
      <c r="BR3" s="254"/>
      <c r="BS3" s="255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/>
      <c r="AV691" s="135"/>
      <c r="AW691" s="14"/>
      <c r="AX691" s="14"/>
      <c r="AY691" s="160">
        <f t="shared" si="64"/>
        <v>6.25E-2</v>
      </c>
      <c r="AZ691" s="151"/>
      <c r="BA691" s="108"/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1</v>
      </c>
      <c r="BI691" s="17"/>
      <c r="BJ691" s="17" t="s">
        <v>2000</v>
      </c>
      <c r="BK691" s="18" t="s">
        <v>2000</v>
      </c>
      <c r="BL691" s="16"/>
      <c r="BM691" s="129"/>
      <c r="BN691" s="129"/>
      <c r="BO691" s="129"/>
      <c r="BP691" s="18"/>
      <c r="BQ691" s="12" t="str">
        <f t="shared" si="66"/>
        <v>Produção</v>
      </c>
      <c r="BR691" s="19">
        <f t="shared" si="67"/>
        <v>1</v>
      </c>
      <c r="BS691" s="19">
        <f t="shared" si="68"/>
        <v>0</v>
      </c>
      <c r="BT691" s="185" t="str">
        <f t="shared" si="69"/>
        <v/>
      </c>
    </row>
    <row r="692" spans="1:72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2001</v>
      </c>
      <c r="I692" s="105" t="s">
        <v>2002</v>
      </c>
      <c r="J692" s="104">
        <v>70</v>
      </c>
      <c r="K692" s="104">
        <v>95</v>
      </c>
      <c r="L692" s="104" t="s">
        <v>593</v>
      </c>
      <c r="M692" s="126" t="s">
        <v>2003</v>
      </c>
      <c r="N692" s="126" t="s">
        <v>2004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/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1</v>
      </c>
      <c r="BI692" s="17"/>
      <c r="BJ692" s="17" t="s">
        <v>2005</v>
      </c>
      <c r="BK692" s="18" t="s">
        <v>2005</v>
      </c>
      <c r="BL692" s="16"/>
      <c r="BM692" s="129"/>
      <c r="BN692" s="129"/>
      <c r="BO692" s="129"/>
      <c r="BP692" s="18"/>
      <c r="BQ692" s="12" t="str">
        <f t="shared" si="66"/>
        <v>Produção e Intervalo</v>
      </c>
      <c r="BR692" s="19">
        <f t="shared" si="67"/>
        <v>0.99999999999999911</v>
      </c>
      <c r="BS692" s="19">
        <f t="shared" si="68"/>
        <v>0</v>
      </c>
      <c r="BT692" s="185" t="str">
        <f t="shared" si="69"/>
        <v/>
      </c>
    </row>
    <row r="693" spans="1:72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/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1</v>
      </c>
      <c r="BI693" s="17"/>
      <c r="BJ693" s="17" t="s">
        <v>2006</v>
      </c>
      <c r="BK693" s="18" t="s">
        <v>2006</v>
      </c>
      <c r="BL693" s="16"/>
      <c r="BM693" s="129"/>
      <c r="BN693" s="129"/>
      <c r="BO693" s="129"/>
      <c r="BP693" s="18"/>
      <c r="BQ693" s="12" t="str">
        <f t="shared" si="66"/>
        <v>Produção</v>
      </c>
      <c r="BR693" s="19">
        <f t="shared" si="67"/>
        <v>1</v>
      </c>
      <c r="BS693" s="19">
        <f t="shared" si="68"/>
        <v>0</v>
      </c>
      <c r="BT693" s="185" t="str">
        <f t="shared" si="69"/>
        <v/>
      </c>
    </row>
    <row r="694" spans="1:72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2496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2007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/>
      <c r="AT694" s="107"/>
      <c r="AU694" s="135"/>
      <c r="AV694" s="135"/>
      <c r="AW694" s="14"/>
      <c r="AX694" s="14"/>
      <c r="AY694" s="160">
        <f t="shared" si="64"/>
        <v>0</v>
      </c>
      <c r="AZ694" s="151"/>
      <c r="BA694" s="108"/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/>
      <c r="BI694" s="17"/>
      <c r="BJ694" s="17" t="s">
        <v>2008</v>
      </c>
      <c r="BK694" s="18" t="s">
        <v>2009</v>
      </c>
      <c r="BL694" s="16"/>
      <c r="BM694" s="129"/>
      <c r="BN694" s="129"/>
      <c r="BO694" s="129"/>
      <c r="BP694" s="18"/>
      <c r="BQ694" s="12" t="str">
        <f t="shared" si="66"/>
        <v>Produção e Intervalo</v>
      </c>
      <c r="BR694" s="19">
        <f t="shared" si="67"/>
        <v>0</v>
      </c>
      <c r="BS694" s="19">
        <f t="shared" si="68"/>
        <v>0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2010</v>
      </c>
      <c r="BK696" s="18" t="s">
        <v>2010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2010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2011</v>
      </c>
      <c r="BK698" s="18" t="s">
        <v>2011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2011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2012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/>
      <c r="AT699" s="107"/>
      <c r="AU699" s="135"/>
      <c r="AV699" s="135"/>
      <c r="AW699" s="14"/>
      <c r="AX699" s="14"/>
      <c r="AY699" s="160">
        <f t="shared" si="64"/>
        <v>0</v>
      </c>
      <c r="AZ699" s="151"/>
      <c r="BA699" s="108"/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/>
      <c r="BI699" s="17"/>
      <c r="BJ699" s="17" t="s">
        <v>2013</v>
      </c>
      <c r="BK699" s="18" t="s">
        <v>2013</v>
      </c>
      <c r="BL699" s="16"/>
      <c r="BM699" s="129"/>
      <c r="BN699" s="129"/>
      <c r="BO699" s="129"/>
      <c r="BP699" s="18"/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/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2014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2015</v>
      </c>
      <c r="BK705" s="18" t="s">
        <v>2016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2016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/>
      <c r="AS706" s="107"/>
      <c r="AT706" s="107"/>
      <c r="AU706" s="135"/>
      <c r="AV706" s="135"/>
      <c r="AW706" s="14"/>
      <c r="AX706" s="14"/>
      <c r="AY706" s="160">
        <f t="shared" si="64"/>
        <v>0</v>
      </c>
      <c r="AZ706" s="151"/>
      <c r="BA706" s="108"/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/>
      <c r="BI706" s="17"/>
      <c r="BJ706" s="17" t="s">
        <v>1128</v>
      </c>
      <c r="BK706" s="18"/>
      <c r="BL706" s="16"/>
      <c r="BM706" s="129"/>
      <c r="BN706" s="129"/>
      <c r="BO706" s="129"/>
      <c r="BP706" s="18"/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/>
      </c>
    </row>
    <row r="707" spans="1:72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2017</v>
      </c>
      <c r="BK707" s="18" t="s">
        <v>2017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2017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2018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2019</v>
      </c>
      <c r="BK711" s="18" t="s">
        <v>2019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2019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2020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2019</v>
      </c>
      <c r="BK712" s="18" t="s">
        <v>2019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2019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2021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2019</v>
      </c>
      <c r="BK713" s="18" t="s">
        <v>2019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2019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2022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2019</v>
      </c>
      <c r="BK714" s="18" t="s">
        <v>2019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2019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2023</v>
      </c>
      <c r="BK717" s="18" t="s">
        <v>2023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2024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/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1</v>
      </c>
      <c r="BI718" s="17"/>
      <c r="BJ718" s="17" t="s">
        <v>2025</v>
      </c>
      <c r="BK718" s="18" t="s">
        <v>2025</v>
      </c>
      <c r="BL718" s="16"/>
      <c r="BM718" s="129"/>
      <c r="BN718" s="129"/>
      <c r="BO718" s="129"/>
      <c r="BP718" s="18"/>
      <c r="BQ718" s="12" t="str">
        <f t="shared" si="72"/>
        <v>Produção</v>
      </c>
      <c r="BR718" s="19">
        <f t="shared" si="73"/>
        <v>1.0000000000000004</v>
      </c>
      <c r="BS718" s="19">
        <f t="shared" si="74"/>
        <v>0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2026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2019</v>
      </c>
      <c r="BK720" s="18" t="s">
        <v>2019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2019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2019</v>
      </c>
      <c r="BK721" s="18" t="s">
        <v>2019</v>
      </c>
      <c r="BL721" s="16"/>
      <c r="BM721" s="129"/>
      <c r="BN721" s="129"/>
      <c r="BO721" s="129"/>
      <c r="BP721" s="18"/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/>
      </c>
    </row>
    <row r="722" spans="1:72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/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1</v>
      </c>
      <c r="BI722" s="17"/>
      <c r="BJ722" s="17" t="s">
        <v>2027</v>
      </c>
      <c r="BK722" s="18" t="s">
        <v>2027</v>
      </c>
      <c r="BL722" s="16"/>
      <c r="BM722" s="129"/>
      <c r="BN722" s="129"/>
      <c r="BO722" s="129"/>
      <c r="BP722" s="18"/>
      <c r="BQ722" s="12" t="str">
        <f t="shared" si="72"/>
        <v>Produção</v>
      </c>
      <c r="BR722" s="19">
        <f t="shared" si="73"/>
        <v>60.000000000000021</v>
      </c>
      <c r="BS722" s="19">
        <f t="shared" si="74"/>
        <v>0</v>
      </c>
      <c r="BT722" s="185" t="str">
        <f t="shared" si="75"/>
        <v/>
      </c>
    </row>
    <row r="723" spans="1:72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2028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2029</v>
      </c>
      <c r="BK723" s="18" t="s">
        <v>2029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2029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2030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2029</v>
      </c>
      <c r="BK724" s="18" t="s">
        <v>2029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2029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2031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2029</v>
      </c>
      <c r="BK725" s="18" t="s">
        <v>2029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2029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2032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2033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/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1</v>
      </c>
      <c r="BI727" s="17"/>
      <c r="BJ727" s="17" t="s">
        <v>2005</v>
      </c>
      <c r="BK727" s="18" t="s">
        <v>2005</v>
      </c>
      <c r="BL727" s="16"/>
      <c r="BM727" s="129"/>
      <c r="BN727" s="129"/>
      <c r="BO727" s="129"/>
      <c r="BP727" s="18"/>
      <c r="BQ727" s="12" t="str">
        <f t="shared" si="72"/>
        <v>Produção e Intervalo</v>
      </c>
      <c r="BR727" s="19">
        <f t="shared" si="73"/>
        <v>0.99999999999999911</v>
      </c>
      <c r="BS727" s="19">
        <f t="shared" si="74"/>
        <v>0</v>
      </c>
      <c r="BT727" s="185" t="str">
        <f t="shared" si="75"/>
        <v/>
      </c>
    </row>
    <row r="728" spans="1:72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2034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/>
      <c r="AT729" s="107"/>
      <c r="AU729" s="135"/>
      <c r="AV729" s="135"/>
      <c r="AW729" s="14"/>
      <c r="AX729" s="14"/>
      <c r="AY729" s="160">
        <f t="shared" si="70"/>
        <v>0</v>
      </c>
      <c r="AZ729" s="151"/>
      <c r="BA729" s="108"/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/>
      <c r="BH729" s="17"/>
      <c r="BI729" s="17"/>
      <c r="BJ729" s="17" t="s">
        <v>2035</v>
      </c>
      <c r="BK729" s="18"/>
      <c r="BL729" s="16"/>
      <c r="BM729" s="129"/>
      <c r="BN729" s="129"/>
      <c r="BO729" s="129"/>
      <c r="BP729" s="18"/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 t="s">
        <v>421</v>
      </c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57.75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2036</v>
      </c>
      <c r="X733" s="103" t="s">
        <v>416</v>
      </c>
      <c r="Y733" s="128"/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/>
      <c r="AS733" s="107"/>
      <c r="AT733" s="107"/>
      <c r="AU733" s="135"/>
      <c r="AV733" s="135"/>
      <c r="AW733" s="14"/>
      <c r="AX733" s="14"/>
      <c r="AY733" s="160">
        <f t="shared" si="70"/>
        <v>0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Produção e Intervalo</v>
      </c>
      <c r="BR733" s="19">
        <f t="shared" si="73"/>
        <v>0</v>
      </c>
      <c r="BS733" s="19">
        <f t="shared" si="74"/>
        <v>0</v>
      </c>
      <c r="BT733" s="185" t="str">
        <f t="shared" si="75"/>
        <v/>
      </c>
    </row>
    <row r="734" spans="1:72" ht="34.5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2037</v>
      </c>
      <c r="X734" s="103" t="s">
        <v>416</v>
      </c>
      <c r="Y734" s="128"/>
      <c r="Z734" s="103"/>
      <c r="AA734" s="104">
        <v>1</v>
      </c>
      <c r="AB734" s="102" t="s">
        <v>418</v>
      </c>
      <c r="AC734" s="150"/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/>
      <c r="AS734" s="107"/>
      <c r="AT734" s="107"/>
      <c r="AU734" s="135"/>
      <c r="AV734" s="135"/>
      <c r="AW734" s="14"/>
      <c r="AX734" s="14"/>
      <c r="AY734" s="160">
        <f t="shared" si="70"/>
        <v>0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Produção e Intervalo</v>
      </c>
      <c r="BR734" s="19">
        <f t="shared" si="73"/>
        <v>0</v>
      </c>
      <c r="BS734" s="19">
        <f t="shared" si="74"/>
        <v>0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2038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2039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2040</v>
      </c>
      <c r="C4" s="156" t="s">
        <v>2041</v>
      </c>
      <c r="D4" s="156" t="s">
        <v>2042</v>
      </c>
      <c r="E4" s="156" t="s">
        <v>2043</v>
      </c>
      <c r="F4" s="156" t="s">
        <v>4</v>
      </c>
      <c r="G4" s="156" t="s">
        <v>2044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2045</v>
      </c>
      <c r="C6" s="157">
        <v>407867</v>
      </c>
      <c r="D6" s="157" t="s">
        <v>2046</v>
      </c>
      <c r="E6" s="157" t="s">
        <v>826</v>
      </c>
      <c r="F6" s="157" t="s">
        <v>2047</v>
      </c>
      <c r="G6" s="158"/>
    </row>
    <row r="7" spans="2:7">
      <c r="B7" s="177" t="s">
        <v>2048</v>
      </c>
      <c r="C7" s="177">
        <v>293644</v>
      </c>
      <c r="D7" s="177" t="s">
        <v>2049</v>
      </c>
      <c r="E7" s="177" t="s">
        <v>826</v>
      </c>
      <c r="F7" s="177" t="s">
        <v>2047</v>
      </c>
      <c r="G7" s="178" t="s">
        <v>2050</v>
      </c>
    </row>
    <row r="8" spans="2:7">
      <c r="B8" s="157" t="s">
        <v>2051</v>
      </c>
      <c r="C8" s="157">
        <v>256790</v>
      </c>
      <c r="D8" s="157" t="s">
        <v>2052</v>
      </c>
      <c r="E8" s="157" t="s">
        <v>827</v>
      </c>
      <c r="F8" s="157" t="s">
        <v>2053</v>
      </c>
      <c r="G8" s="158">
        <v>46357</v>
      </c>
    </row>
    <row r="9" spans="2:7" ht="29.25">
      <c r="B9" s="157" t="s">
        <v>2054</v>
      </c>
      <c r="C9" s="157"/>
      <c r="D9" s="157"/>
      <c r="E9" s="157" t="s">
        <v>827</v>
      </c>
      <c r="F9" s="157" t="s">
        <v>2053</v>
      </c>
      <c r="G9" s="158" t="s">
        <v>2055</v>
      </c>
    </row>
    <row r="10" spans="2:7">
      <c r="B10" s="157" t="s">
        <v>2056</v>
      </c>
      <c r="C10" s="157">
        <v>265193</v>
      </c>
      <c r="D10" s="157" t="s">
        <v>2057</v>
      </c>
      <c r="E10" s="157" t="s">
        <v>828</v>
      </c>
      <c r="F10" s="157" t="s">
        <v>54</v>
      </c>
      <c r="G10" s="157" t="s">
        <v>2058</v>
      </c>
    </row>
    <row r="11" spans="2:7">
      <c r="B11" s="157" t="s">
        <v>2059</v>
      </c>
      <c r="C11" s="157">
        <v>293716</v>
      </c>
      <c r="D11" s="157" t="s">
        <v>2060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2061</v>
      </c>
      <c r="C12" s="157">
        <v>257258</v>
      </c>
      <c r="D12" s="157" t="s">
        <v>2062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2063</v>
      </c>
      <c r="C13" s="157">
        <v>371147</v>
      </c>
      <c r="D13" s="157" t="s">
        <v>2064</v>
      </c>
      <c r="E13" s="157" t="s">
        <v>829</v>
      </c>
      <c r="F13" s="157" t="s">
        <v>71</v>
      </c>
      <c r="G13" s="157" t="s">
        <v>2058</v>
      </c>
    </row>
    <row r="14" spans="2:7">
      <c r="B14" s="157" t="s">
        <v>2065</v>
      </c>
      <c r="C14" s="157">
        <v>259230</v>
      </c>
      <c r="D14" s="157" t="s">
        <v>2066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2067</v>
      </c>
      <c r="C15" s="157">
        <v>370705</v>
      </c>
      <c r="D15" s="157"/>
      <c r="E15" s="157" t="s">
        <v>829</v>
      </c>
      <c r="F15" s="157" t="s">
        <v>71</v>
      </c>
      <c r="G15" s="157" t="s">
        <v>2058</v>
      </c>
    </row>
    <row r="16" spans="2:7" ht="29.25">
      <c r="B16" s="157" t="s">
        <v>2068</v>
      </c>
      <c r="C16" s="157">
        <v>258542</v>
      </c>
      <c r="D16" s="157" t="s">
        <v>2069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2070</v>
      </c>
      <c r="C17" s="157">
        <v>257050</v>
      </c>
      <c r="D17" s="157" t="s">
        <v>2071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2072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2073</v>
      </c>
      <c r="D4" s="159" t="s">
        <v>2074</v>
      </c>
      <c r="E4" s="159" t="s">
        <v>2075</v>
      </c>
      <c r="F4" s="156" t="s">
        <v>2076</v>
      </c>
      <c r="G4" s="159" t="s">
        <v>2077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2078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2079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2078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2080</v>
      </c>
      <c r="G9" s="162" t="s">
        <v>2081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2078</v>
      </c>
      <c r="G10" s="162"/>
    </row>
    <row r="11" spans="2:7" ht="19.5" customHeight="1">
      <c r="B11" s="162" t="s">
        <v>2082</v>
      </c>
      <c r="C11" s="162">
        <v>9038</v>
      </c>
      <c r="D11" s="163">
        <v>46076</v>
      </c>
      <c r="E11" s="162">
        <v>8698</v>
      </c>
      <c r="F11" s="164" t="s">
        <v>2083</v>
      </c>
      <c r="G11" s="162"/>
    </row>
    <row r="12" spans="2:7" ht="19.5" customHeight="1">
      <c r="B12" s="162" t="s">
        <v>752</v>
      </c>
      <c r="C12" s="162" t="s">
        <v>2084</v>
      </c>
      <c r="D12" s="163">
        <v>46066</v>
      </c>
      <c r="E12" s="162">
        <v>9500</v>
      </c>
      <c r="F12" s="164" t="s">
        <v>2085</v>
      </c>
      <c r="G12" s="162"/>
    </row>
    <row r="13" spans="2:7" ht="19.5" customHeight="1">
      <c r="B13" s="162" t="s">
        <v>752</v>
      </c>
      <c r="C13" s="162" t="s">
        <v>2086</v>
      </c>
      <c r="D13" s="163">
        <v>46066</v>
      </c>
      <c r="E13" s="162">
        <v>10500</v>
      </c>
      <c r="F13" s="164" t="s">
        <v>2085</v>
      </c>
      <c r="G13" s="162"/>
    </row>
    <row r="14" spans="2:7" ht="19.5" customHeight="1">
      <c r="B14" s="162" t="s">
        <v>752</v>
      </c>
      <c r="C14" s="162" t="s">
        <v>2087</v>
      </c>
      <c r="D14" s="163">
        <v>46066</v>
      </c>
      <c r="E14" s="162">
        <v>9000</v>
      </c>
      <c r="F14" s="164" t="s">
        <v>2085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2088</v>
      </c>
      <c r="D5" s="278"/>
      <c r="E5" s="278"/>
      <c r="F5" s="278"/>
      <c r="G5" s="278"/>
      <c r="H5" s="278"/>
      <c r="I5" s="278"/>
      <c r="J5" s="279"/>
      <c r="K5" s="280" t="s">
        <v>2089</v>
      </c>
      <c r="L5" s="281"/>
      <c r="M5" s="281"/>
      <c r="N5" s="281"/>
      <c r="O5" s="282" t="s">
        <v>2090</v>
      </c>
      <c r="P5" s="283"/>
    </row>
    <row r="6" spans="1:16" s="73" customFormat="1" ht="15" customHeight="1">
      <c r="A6" s="65" t="s">
        <v>2091</v>
      </c>
      <c r="B6" s="74" t="s">
        <v>2092</v>
      </c>
      <c r="C6" s="75" t="s">
        <v>995</v>
      </c>
      <c r="D6" s="76" t="s">
        <v>996</v>
      </c>
      <c r="E6" s="75" t="s">
        <v>2093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2094</v>
      </c>
      <c r="M6" s="79" t="s">
        <v>611</v>
      </c>
      <c r="N6" s="80" t="s">
        <v>990</v>
      </c>
      <c r="O6" s="154" t="s">
        <v>1033</v>
      </c>
      <c r="P6" s="132" t="s">
        <v>2095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1</v>
      </c>
      <c r="P690" s="145" t="str">
        <f>IF($A$2=1,IF(SP_SUL!BJ691="","*",SP_SUL!BJ691),IF(SP_SUL!BK691="","*",SP_SUL!BK691))</f>
        <v>TP pronto 08h09 / Em intervalo das 10h35 até 12h05.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1</v>
      </c>
      <c r="P691" s="145" t="str">
        <f>IF($A$2=1,IF(SP_SUL!BJ692="","*",SP_SUL!BJ692),IF(SP_SUL!BK692="","*",SP_SUL!BK692))</f>
        <v>Em inspeção R7D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1</v>
      </c>
      <c r="P692" s="145" t="str">
        <f>IF($A$2=1,IF(SP_SUL!BJ693="","*",SP_SUL!BJ693),IF(SP_SUL!BK693="","*",SP_SUL!BK693))</f>
        <v>TP prono 08h09 / Em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 t="str">
        <f>IF(SP_SUL!BH694="","*",SP_SUL!BH694)</f>
        <v>*</v>
      </c>
      <c r="P693" s="145" t="str">
        <f>IF($A$2=1,IF(SP_SUL!BJ694="","*",SP_SUL!BJ694),IF(SP_SUL!BK694="","*",SP_SUL!BK694))</f>
        <v>Previsão de MC1 11h00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em outra deslocado para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 t="str">
        <f>IF(SP_SUL!BH699="","*",SP_SUL!BH699)</f>
        <v>*</v>
      </c>
      <c r="P698" s="145" t="str">
        <f>IF($A$2=1,IF(SP_SUL!BJ699="","*",SP_SUL!BJ699),IF(SP_SUL!BK699="","*",SP_SUL!BK699))</f>
        <v xml:space="preserve">Alterado programação para Descarga de jacaré km253+800 via 2 / km240+980 via 2 /km218+000 via 2 / MC1 09h56 / 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1</v>
      </c>
      <c r="P717" s="145" t="str">
        <f>IF($A$2=1,IF(SP_SUL!BJ718="","*",SP_SUL!BJ718),IF(SP_SUL!BK718="","*",SP_SUL!BK718))</f>
        <v>Devido cancelamento do bloco, alterado programação para deslocamento das turmas na serra / MC1 07h52 / Em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1</v>
      </c>
      <c r="P721" s="145" t="str">
        <f>IF($A$2=1,IF(SP_SUL!BJ722="","*",SP_SUL!BJ722),IF(SP_SUL!BK722="","*",SP_SUL!BK722))</f>
        <v>Devido cancelamento do bloco, alterado a programação para realizar o deslocamento até km92 / MC1 07h31 / Em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1</v>
      </c>
      <c r="P726" s="145" t="str">
        <f>IF($A$2=1,IF(SP_SUL!BJ727="","*",SP_SUL!BJ727),IF(SP_SUL!BK727="","*",SP_SUL!BK727))</f>
        <v>Em inspeção R7D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Oportunidade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Contrato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Contrato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689" sqref="B689:T7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2096</v>
      </c>
      <c r="V1" s="289"/>
      <c r="W1" s="289"/>
    </row>
    <row r="2" spans="1:23" ht="15" customHeight="1">
      <c r="A2" s="86" t="s">
        <v>2097</v>
      </c>
      <c r="B2" s="86" t="s">
        <v>2092</v>
      </c>
      <c r="C2" s="86" t="s">
        <v>411</v>
      </c>
      <c r="D2" s="87" t="s">
        <v>995</v>
      </c>
      <c r="E2" s="87" t="s">
        <v>4</v>
      </c>
      <c r="F2" s="87" t="s">
        <v>2091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2098</v>
      </c>
      <c r="T2" s="90" t="s">
        <v>998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60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0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60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60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60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1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60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60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60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0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60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0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1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1</v>
      </c>
      <c r="V565" s="136">
        <f ca="1">_xlfn.XLOOKUP(G565&amp;$V$2,BS_CONTROLE[CHAVE],BS_CONTROLE[Quantidade_11],"-")</f>
        <v>0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1</v>
      </c>
      <c r="V570" s="136">
        <f ca="1">_xlfn.XLOOKUP(G570&amp;$V$2,BS_CONTROLE[CHAVE],BS_CONTROLE[Quantidade_11],"-")</f>
        <v>0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1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1</v>
      </c>
      <c r="V600" s="136">
        <f ca="1">_xlfn.XLOOKUP(G600&amp;$V$2,BS_CONTROLE[CHAVE],BS_CONTROLE[Quantidade_11],"-")</f>
        <v>0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90</v>
      </c>
      <c r="W605" s="136">
        <f ca="1">_xlfn.XLOOKUP(G605&amp;$W$2,BS_CONTROLE[CHAVE],BS_CONTROLE[Quantidade_11],"-")</f>
        <v>100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60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1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1</v>
      </c>
      <c r="V631" s="136">
        <f ca="1">_xlfn.XLOOKUP(G631&amp;$V$2,BS_CONTROLE[CHAVE],BS_CONTROLE[Quantidade_11],"-")</f>
        <v>0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90</v>
      </c>
      <c r="W643" s="136">
        <f ca="1">_xlfn.XLOOKUP(G643&amp;$W$2,BS_CONTROLE[CHAVE],BS_CONTROLE[Quantidade_11],"-")</f>
        <v>100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0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>
        <f ca="1">_xlfn.XLOOKUP(G649&amp;$V$2,BS_CONTROLE[CHAVE],BS_CONTROLE[Quantidade_11],"-")</f>
        <v>0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1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60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>
        <f ca="1">_xlfn.XLOOKUP(G655&amp;$V$2,BS_CONTROLE[CHAVE],BS_CONTROLE[Quantidade_11],"-")</f>
        <v>1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1</v>
      </c>
      <c r="V657" s="136">
        <f ca="1">_xlfn.XLOOKUP(G657&amp;$V$2,BS_CONTROLE[CHAVE],BS_CONTROLE[Quantidade_11],"-")</f>
        <v>0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>
        <f ca="1">_xlfn.XLOOKUP(G667&amp;$U$2,BS_CONTROLE[CHAVE],BS_CONTROLE[Quantidade_11],"-")</f>
        <v>0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312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1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0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>
        <f ca="1">_xlfn.XLOOKUP(G676&amp;$V$2,BS_CONTROLE[CHAVE],BS_CONTROLE[Quantidade_11],"-")</f>
        <v>0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>
        <f ca="1">_xlfn.XLOOKUP(G680&amp;$U$2,BS_CONTROLE[CHAVE],BS_CONTROLE[Quantidade_11],"-")</f>
        <v>0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60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90</v>
      </c>
      <c r="W689" s="136">
        <f ca="1">_xlfn.XLOOKUP(G689&amp;$W$2,BS_CONTROLE[CHAVE],BS_CONTROLE[Quantidade_11],"-")</f>
        <v>100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2496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1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60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Oportunidade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Contrato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0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*</v>
      </c>
      <c r="B731" s="144" t="str">
        <f>IF(SP_SUL!X734="","*",SP_SUL!X734)</f>
        <v>Contrato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2099</v>
      </c>
      <c r="C2" s="120" t="s">
        <v>980</v>
      </c>
      <c r="D2" s="75" t="s">
        <v>982</v>
      </c>
      <c r="E2" s="75" t="s">
        <v>2100</v>
      </c>
      <c r="F2" s="98" t="s">
        <v>2101</v>
      </c>
      <c r="G2" s="75" t="s">
        <v>2102</v>
      </c>
      <c r="H2" s="75" t="s">
        <v>2103</v>
      </c>
      <c r="I2" s="75" t="s">
        <v>2104</v>
      </c>
      <c r="J2" s="75" t="s">
        <v>2105</v>
      </c>
      <c r="K2" s="77" t="s">
        <v>2106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ESCALA</v>
      </c>
      <c r="I729" s="94" t="str">
        <f>IF(SP_SUL!AC734="","*",SP_SUL!AC734)</f>
        <v>*</v>
      </c>
      <c r="J729" s="95">
        <f>IF(SP_SUL!AA734="","*",SP_SUL!AA734)</f>
        <v>1</v>
      </c>
      <c r="K729" s="96">
        <f>IF(SP_SUL!AD734="","*",SP_SUL!AD734)</f>
        <v>0.25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2107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2026-02-27T14:58:14Z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