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81" documentId="8_{B6337239-1A00-434D-AAD0-422EA1FEB5AE}" xr6:coauthVersionLast="47" xr6:coauthVersionMax="47" xr10:uidLastSave="{B47CC5E4-63B7-498E-AD33-430E18FB98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<sst xmlns="http://schemas.openxmlformats.org/spreadsheetml/2006/main" count="6797" uniqueCount="1633">
  <si>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</si>
  <si>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</si>
  <si>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</si>
  <si>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</si>
  <si>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</si>
  <si>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</si>
  <si>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</si>
  <si>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</si>
  <si>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</si>
  <si>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</si>
  <si>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</si>
  <si>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</si>
  <si>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</si>
  <si>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</si>
  <si>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</si>
  <si>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</si>
  <si>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</si>
  <si>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</si>
  <si>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</si>
  <si>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</si>
  <si>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</si>
  <si>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</si>
  <si>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</si>
  <si>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</si>
  <si>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</si>
  <si>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</si>
  <si>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</si>
  <si>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</si>
  <si>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</si>
  <si>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</si>
  <si>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</si>
  <si>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</si>
  <si>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</si>
  <si>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</si>
  <si>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</si>
  <si>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</si>
  <si>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</si>
  <si>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</si>
  <si>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</si>
  <si>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</si>
  <si>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</si>
  <si>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</si>
  <si>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</si>
  <si>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</si>
  <si>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</si>
  <si>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</si>
  <si>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</si>
  <si>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</si>
  <si>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</si>
  <si>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</si>
  <si>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</si>
  <si>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</si>
  <si>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</si>
  <si>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</si>
  <si>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</si>
  <si>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</si>
  <si>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</si>
  <si>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</si>
  <si>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</si>
  <si>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</si>
  <si>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</si>
  <si>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</si>
  <si>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</si>
  <si>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</si>
  <si>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</si>
  <si>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</si>
  <si>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</si>
  <si>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</si>
  <si>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</si>
  <si>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</si>
  <si>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</si>
  <si>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</si>
  <si>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</si>
  <si>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</si>
  <si>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</si>
  <si>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</si>
  <si>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</si>
  <si>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</si>
  <si>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</si>
  <si>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</si>
  <si>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</si>
  <si>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</si>
  <si>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</si>
  <si>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</si>
  <si>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</si>
  <si>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</si>
  <si>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</si>
  <si>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</si>
  <si>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</si>
  <si>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</si>
  <si>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</si>
  <si>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</si>
  <si>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</si>
  <si>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</si>
  <si>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</si>
  <si>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</si>
  <si>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</si>
  <si>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</si>
  <si>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</si>
  <si>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</si>
  <si>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</si>
  <si>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</si>
  <si>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</si>
  <si>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</si>
  <si>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</si>
  <si>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</si>
  <si>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</si>
  <si>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</si>
  <si>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</si>
  <si>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</si>
  <si>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</si>
  <si>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</si>
  <si>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</si>
  <si>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</si>
  <si>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</si>
  <si>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</si>
  <si>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</si>
  <si>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</si>
  <si>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</si>
  <si>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</si>
  <si>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</si>
  <si>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</si>
  <si>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</si>
  <si>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</si>
  <si>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</si>
  <si>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</si>
  <si>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</si>
  <si>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</si>
  <si>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</si>
  <si>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</si>
  <si>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</si>
  <si>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</si>
  <si>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</si>
  <si>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</si>
  <si>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</si>
  <si>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</si>
  <si>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</si>
  <si>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</si>
  <si>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</si>
  <si>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</si>
  <si>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</si>
  <si>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</si>
  <si>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</si>
  <si>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</si>
  <si>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</si>
  <si>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</si>
  <si>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</si>
  <si>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</si>
  <si>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</si>
  <si>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</si>
  <si>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</si>
  <si>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</si>
  <si>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</si>
  <si>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</si>
  <si>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</si>
  <si>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</si>
  <si>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</si>
  <si>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</si>
  <si>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</si>
  <si>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</si>
  <si>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</si>
  <si>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</si>
  <si>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</si>
  <si>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</si>
  <si>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</si>
  <si>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</si>
  <si>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</si>
  <si>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</si>
  <si>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</si>
  <si>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</si>
  <si>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</si>
  <si>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</si>
  <si>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</si>
  <si>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</si>
  <si>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</si>
  <si>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</si>
  <si>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</si>
  <si>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</si>
  <si>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</si>
  <si>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</si>
  <si>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</si>
  <si>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</si>
  <si>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</si>
  <si>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</si>
  <si>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</si>
  <si>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</si>
  <si>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</si>
  <si>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</si>
  <si>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</si>
  <si>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</si>
  <si>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</si>
  <si>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</si>
  <si>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</si>
  <si>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</si>
  <si>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</si>
  <si>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</si>
  <si>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</si>
  <si>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</si>
  <si>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</si>
  <si>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</si>
  <si>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</si>
  <si>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</si>
  <si>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</si>
  <si>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</si>
  <si>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</si>
  <si>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</si>
  <si>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</si>
  <si>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</si>
  <si>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</si>
  <si>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</si>
  <si>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</si>
  <si>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</si>
  <si>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</si>
  <si>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</si>
  <si>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</si>
  <si>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</si>
  <si>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</si>
  <si>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</si>
  <si>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</si>
  <si>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</si>
  <si>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</si>
  <si>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</si>
  <si>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</si>
  <si>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</si>
  <si>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</si>
  <si>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</si>
  <si>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</si>
  <si>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</si>
  <si>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</si>
  <si>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</si>
  <si>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</si>
  <si>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</si>
  <si>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</si>
  <si>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</si>
  <si>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</si>
  <si>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</si>
  <si>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</si>
  <si>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</si>
  <si>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</si>
  <si>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</si>
  <si>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</si>
  <si>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</si>
  <si>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</si>
  <si>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</si>
  <si>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</si>
  <si>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</si>
  <si>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</si>
  <si>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</si>
  <si>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</si>
  <si>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</si>
  <si>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</si>
  <si>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</si>
  <si>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</si>
  <si>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</si>
  <si>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</si>
  <si>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</si>
  <si>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</si>
  <si>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</si>
  <si>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</si>
  <si>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</si>
  <si>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</si>
  <si>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</si>
  <si>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</si>
  <si>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</si>
  <si>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</si>
  <si>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</si>
  <si>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</si>
  <si>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</si>
  <si>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</si>
  <si>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</si>
  <si>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</si>
  <si>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</si>
  <si>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</si>
  <si>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</si>
  <si>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</si>
  <si>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</si>
  <si>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</si>
  <si>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</si>
  <si>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</si>
  <si>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</si>
  <si>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</si>
  <si>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</si>
  <si>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</si>
  <si>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</si>
  <si>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</si>
  <si>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</si>
  <si>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</si>
  <si>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</si>
  <si>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</si>
  <si>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</si>
  <si>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</si>
  <si>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</si>
  <si>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</si>
  <si>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</si>
  <si>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</si>
  <si>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</si>
  <si>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</si>
  <si>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</si>
  <si>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</si>
  <si>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</si>
  <si>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</si>
  <si>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</si>
  <si>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</si>
  <si>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</si>
  <si>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</si>
  <si>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</si>
  <si>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</si>
  <si>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</si>
  <si>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</si>
  <si>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</si>
  <si>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</si>
  <si>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</si>
  <si>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</si>
  <si>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</si>
  <si>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</si>
  <si>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</si>
  <si>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</si>
  <si>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</si>
  <si>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</si>
  <si>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</si>
  <si>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</si>
  <si>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</si>
  <si>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</si>
  <si>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</si>
  <si>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</si>
  <si>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</si>
  <si>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</si>
  <si>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</si>
  <si>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</si>
  <si>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</si>
  <si>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</si>
  <si>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</si>
  <si>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</si>
  <si>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</si>
  <si>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</si>
  <si>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</si>
  <si>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</si>
  <si>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</si>
  <si>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</si>
  <si>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</si>
  <si>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</si>
  <si>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</si>
  <si>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</si>
  <si>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</si>
  <si>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</si>
  <si>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</si>
  <si>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</si>
  <si>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</si>
  <si>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</si>
  <si>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</si>
  <si>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</si>
  <si>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</si>
  <si>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</si>
  <si>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</si>
  <si>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</si>
  <si>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</si>
  <si>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</si>
  <si>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</si>
  <si>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</si>
  <si>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</si>
  <si>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</si>
  <si>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</si>
  <si>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</si>
  <si>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</si>
  <si>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</si>
  <si>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</si>
  <si>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</si>
  <si>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</si>
  <si>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</si>
  <si>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</si>
  <si>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</si>
  <si>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</si>
  <si>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</si>
  <si>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</si>
  <si>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</si>
  <si>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</si>
  <si>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</si>
  <si>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</si>
  <si>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</si>
  <si>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</si>
  <si>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</si>
  <si>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</si>
  <si>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</si>
  <si>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</si>
  <si>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</si>
  <si>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</si>
  <si>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</si>
  <si>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</si>
  <si>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</si>
  <si>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</si>
  <si>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</si>
  <si>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</si>
  <si>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</si>
  <si>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</si>
  <si>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</si>
  <si>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</si>
  <si>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</si>
  <si>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</si>
  <si>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</si>
  <si>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</si>
  <si>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</si>
  <si>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</si>
  <si>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</si>
  <si>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</si>
  <si>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</si>
  <si>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</si>
  <si>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</si>
  <si>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</si>
  <si>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</si>
  <si>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</si>
  <si>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</si>
  <si>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</si>
  <si>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</si>
  <si>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</si>
  <si>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</si>
  <si>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</si>
  <si>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</si>
  <si>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</si>
  <si>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</si>
  <si>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</si>
  <si>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</si>
  <si>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</si>
  <si>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</si>
  <si>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</si>
  <si>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</si>
  <si>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</si>
  <si>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</si>
  <si>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</si>
  <si>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</si>
  <si>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</si>
  <si>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</si>
  <si>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</si>
  <si>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</si>
  <si>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</si>
  <si>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</si>
  <si>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</si>
  <si>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</si>
  <si>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</si>
  <si>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</si>
  <si>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</si>
  <si>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</si>
  <si>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</si>
  <si>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</si>
  <si>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</si>
  <si>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</si>
  <si>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</si>
  <si>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</si>
  <si>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</si>
  <si>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</si>
  <si>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</si>
  <si>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</si>
  <si>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</si>
  <si>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</si>
  <si>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</si>
  <si>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</si>
  <si>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</si>
  <si>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</si>
  <si>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</si>
  <si>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</si>
  <si>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</si>
  <si>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</si>
  <si>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</si>
  <si>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</si>
  <si>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</si>
  <si>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</si>
  <si>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</si>
  <si>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</si>
  <si>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</si>
  <si>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</si>
  <si>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</si>
  <si>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</si>
  <si>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</si>
  <si>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</si>
  <si>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</si>
  <si>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</si>
  <si>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</si>
  <si>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</si>
  <si>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</si>
  <si>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</si>
  <si>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</si>
  <si>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</si>
  <si>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</si>
  <si>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</si>
  <si>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</si>
  <si>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</si>
  <si>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</si>
  <si>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</si>
  <si>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</si>
  <si>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</si>
  <si>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</si>
  <si>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</si>
  <si>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</si>
  <si>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</si>
  <si>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</si>
  <si>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</si>
  <si>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</si>
  <si>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</si>
  <si>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</si>
  <si>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</si>
  <si>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</si>
  <si>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</si>
  <si>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</si>
  <si>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</si>
  <si>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</si>
  <si>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</si>
  <si>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</si>
  <si>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</si>
  <si>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</si>
  <si>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</si>
  <si>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</si>
  <si>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</si>
  <si>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</si>
  <si>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</si>
  <si>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</si>
  <si>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</si>
  <si>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</si>
  <si>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</si>
  <si>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</si>
  <si>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</si>
  <si>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</si>
  <si>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</si>
  <si>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</si>
  <si>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</si>
  <si>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</si>
  <si>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</si>
  <si>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</si>
  <si>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</si>
  <si>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</si>
  <si>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</si>
  <si>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</si>
  <si>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</si>
  <si>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</si>
  <si>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</si>
  <si>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</si>
  <si>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</si>
  <si>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</si>
  <si>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</si>
  <si>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</si>
  <si>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</si>
  <si>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</si>
  <si>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</si>
  <si>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</si>
  <si>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</si>
  <si>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</si>
  <si>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</si>
  <si>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</si>
  <si>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</si>
  <si>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</si>
  <si>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</si>
  <si>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</si>
  <si>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</si>
  <si>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</si>
  <si>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</si>
  <si>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</si>
  <si>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</si>
  <si>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</si>
  <si>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</si>
  <si>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</si>
  <si>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</si>
  <si>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</si>
  <si>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</si>
  <si>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</si>
  <si>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</si>
  <si>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</si>
  <si>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</si>
  <si>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</si>
  <si>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</si>
  <si>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</si>
  <si>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</si>
  <si>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</si>
  <si>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</si>
  <si>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</si>
  <si>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</si>
  <si>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</si>
  <si>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</si>
  <si>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</si>
  <si>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</si>
  <si>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</si>
  <si>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</si>
  <si>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</si>
  <si>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</si>
  <si>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</si>
  <si>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</si>
  <si>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</si>
  <si>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</si>
  <si>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</si>
  <si>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</si>
  <si>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</si>
  <si>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</si>
  <si>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</si>
  <si>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</si>
  <si>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</si>
  <si>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</si>
  <si>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</si>
  <si>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</si>
  <si>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</si>
  <si>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</si>
  <si>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</si>
  <si>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</si>
  <si>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</si>
  <si>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</si>
  <si>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</si>
  <si>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</si>
  <si>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</si>
  <si>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</si>
  <si>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</si>
  <si>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</si>
  <si>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</si>
  <si>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</si>
  <si>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</si>
  <si>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</si>
  <si>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</si>
  <si>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</si>
  <si>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</si>
  <si>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</si>
  <si>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</si>
  <si>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</si>
  <si>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</si>
  <si>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</si>
  <si>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</si>
  <si>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</si>
  <si>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</si>
  <si>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</si>
  <si>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</si>
  <si>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</si>
  <si>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</si>
  <si>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</si>
  <si>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</si>
  <si>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</si>
  <si>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</si>
  <si>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</si>
  <si>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</si>
  <si>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</si>
  <si>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</si>
  <si>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</si>
  <si>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</si>
  <si>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</si>
  <si>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</si>
  <si>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</si>
  <si>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</si>
  <si>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</si>
  <si>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</si>
  <si>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</si>
  <si>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</si>
  <si>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</si>
  <si>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</si>
  <si>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</si>
  <si>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</si>
  <si>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</si>
  <si>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</si>
  <si>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</si>
  <si>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</si>
  <si>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</si>
  <si>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</si>
  <si>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</si>
  <si>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</si>
  <si>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</si>
  <si>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</si>
  <si>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</si>
  <si>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</si>
  <si>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</si>
  <si>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</si>
  <si>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</si>
  <si>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</si>
  <si>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</si>
  <si>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</si>
  <si>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</si>
  <si>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</si>
  <si>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</si>
  <si>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</si>
  <si>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</si>
  <si>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</si>
  <si>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</si>
  <si>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</si>
  <si>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</si>
  <si>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</si>
  <si>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</si>
  <si>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</si>
  <si>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</si>
  <si>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</si>
  <si>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</si>
  <si>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</si>
  <si>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</si>
  <si>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</si>
  <si>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</si>
  <si>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</si>
  <si>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</si>
  <si>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</si>
  <si>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</si>
  <si>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</si>
  <si>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</si>
  <si>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</si>
  <si>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</si>
  <si>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</si>
  <si>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</si>
  <si>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</si>
  <si>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</si>
  <si>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</si>
  <si>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</si>
  <si>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</si>
  <si>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</si>
  <si>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</si>
  <si>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</si>
  <si>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</si>
  <si>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</si>
  <si>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</si>
  <si>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</si>
  <si>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</si>
  <si>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</si>
  <si>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</si>
  <si>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</si>
  <si>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</si>
  <si>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</si>
  <si>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</si>
  <si>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</si>
  <si>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</si>
  <si>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</si>
  <si>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</si>
  <si>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</si>
  <si>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</si>
  <si>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</si>
  <si>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</si>
  <si>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</si>
  <si>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</si>
  <si>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</si>
  <si>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</si>
  <si>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</si>
  <si>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</si>
  <si>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</si>
  <si>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</si>
  <si>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</si>
  <si>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</si>
  <si>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</si>
  <si>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</si>
  <si>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</si>
  <si>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</si>
  <si>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</si>
  <si>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</si>
  <si>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</si>
  <si>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</si>
  <si>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</si>
  <si>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</si>
  <si>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</si>
  <si>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</si>
  <si>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</si>
  <si>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</si>
  <si>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</si>
  <si>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</si>
  <si>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</si>
  <si>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</si>
  <si>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</si>
  <si>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</si>
  <si>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</si>
  <si>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</si>
  <si>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</si>
  <si>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</si>
  <si>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</si>
  <si>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</si>
  <si>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</si>
  <si>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</si>
  <si>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</si>
  <si>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</si>
  <si>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</si>
  <si>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</si>
  <si>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</si>
  <si>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</si>
  <si>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</si>
  <si>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</si>
  <si>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</si>
  <si>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</si>
  <si>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</si>
  <si>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</si>
  <si>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</si>
  <si>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</si>
  <si>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</si>
  <si>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</si>
  <si>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</si>
  <si>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</si>
  <si>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</si>
  <si>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</si>
  <si>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</si>
  <si>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</si>
  <si>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</si>
  <si>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</si>
  <si>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</si>
  <si>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</si>
  <si>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</si>
  <si>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</si>
  <si>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</si>
  <si>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</si>
  <si>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</si>
  <si>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</si>
  <si>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</si>
  <si>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</si>
  <si>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</si>
  <si>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</si>
  <si>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</si>
  <si>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</si>
  <si>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</si>
  <si>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</si>
  <si>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</si>
  <si>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</si>
  <si>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</si>
  <si>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</si>
  <si>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</si>
  <si>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</si>
  <si>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</si>
  <si>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</si>
  <si>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</si>
  <si>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</si>
  <si>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</si>
  <si>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</si>
  <si>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</si>
  <si>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</si>
  <si>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</si>
  <si>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</si>
  <si>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</si>
  <si>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</si>
  <si>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</si>
  <si>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</si>
  <si>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</si>
  <si>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</si>
  <si>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</si>
  <si>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</si>
  <si>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</si>
  <si>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</si>
  <si>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</si>
  <si>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</si>
  <si>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</si>
  <si>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</si>
  <si>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</si>
  <si>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</si>
  <si>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</si>
  <si>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</si>
  <si>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</si>
  <si>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</si>
  <si>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</si>
  <si>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</si>
  <si>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</si>
  <si>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</si>
  <si>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</si>
  <si>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</si>
  <si>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</si>
  <si>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</si>
  <si>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</si>
  <si>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</si>
  <si>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</si>
  <si>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</si>
  <si>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</si>
  <si>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</si>
  <si>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</si>
  <si>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</si>
  <si>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</si>
  <si>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</si>
  <si>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</si>
  <si>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</si>
  <si>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</si>
  <si>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</si>
  <si>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</si>
  <si>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</si>
  <si>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</si>
  <si>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</si>
  <si>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</si>
  <si>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</si>
  <si>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</si>
  <si>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</si>
  <si>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</si>
  <si>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</si>
  <si>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</si>
  <si>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</si>
  <si>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</si>
  <si>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</si>
  <si>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</si>
  <si>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</si>
  <si>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</si>
  <si>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</si>
  <si>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</si>
  <si>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</si>
  <si>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</si>
  <si>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</si>
  <si>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</si>
  <si>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</si>
  <si>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</si>
  <si>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</si>
  <si>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</si>
  <si>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</si>
  <si>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</si>
  <si>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</si>
  <si>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</si>
  <si>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</si>
  <si>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</si>
  <si>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</si>
  <si>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</si>
  <si>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</si>
  <si>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</si>
  <si>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</si>
  <si>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</si>
  <si>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</si>
  <si>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</si>
  <si>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</si>
  <si>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</si>
  <si>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</si>
  <si>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</si>
  <si>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</si>
  <si>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</si>
  <si>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</si>
  <si>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</si>
  <si>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</si>
  <si>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</si>
  <si>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</si>
  <si>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</si>
  <si>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</si>
  <si>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</si>
  <si>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</si>
  <si>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</si>
  <si>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</si>
  <si>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</si>
  <si>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</si>
  <si>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</si>
  <si>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</si>
  <si>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</si>
  <si>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</si>
  <si>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</si>
  <si>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</si>
  <si>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</si>
  <si>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</si>
  <si>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</si>
  <si>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</si>
  <si>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</si>
  <si>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</si>
  <si>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</si>
  <si>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</si>
  <si>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</si>
  <si>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</si>
  <si>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</si>
  <si>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</si>
  <si>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</si>
  <si>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</si>
  <si>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</si>
  <si>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</si>
  <si>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</si>
  <si>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</si>
  <si>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</si>
  <si>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</si>
  <si>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</si>
  <si>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</si>
  <si>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</si>
  <si>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</si>
  <si>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</si>
  <si>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</si>
  <si>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</si>
  <si>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</si>
  <si>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</si>
  <si>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</si>
  <si>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</si>
  <si>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</si>
  <si>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</si>
  <si>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</si>
  <si>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</si>
  <si>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</si>
  <si>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</si>
  <si>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</si>
  <si>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</si>
  <si>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</si>
  <si>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</si>
  <si>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</si>
  <si>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</si>
  <si>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</si>
  <si>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</si>
  <si>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</si>
  <si>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</si>
  <si>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</si>
  <si>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</si>
  <si>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</si>
  <si>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</si>
  <si>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</si>
  <si>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</si>
  <si>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</si>
  <si>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</si>
  <si>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</si>
  <si>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</si>
  <si>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</si>
  <si>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</si>
  <si>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</si>
  <si>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</si>
  <si>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</si>
  <si>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</si>
  <si>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</si>
  <si>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</si>
  <si>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</si>
  <si>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</si>
  <si>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</si>
  <si>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</si>
  <si>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</si>
  <si>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</si>
  <si>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</si>
  <si>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</si>
  <si>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</si>
  <si>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</si>
  <si>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</si>
  <si>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</si>
  <si>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</si>
  <si>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</si>
  <si>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</si>
  <si>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</si>
  <si>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</si>
  <si>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</si>
  <si>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</si>
  <si>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</si>
  <si>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</si>
  <si>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</si>
  <si>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</si>
  <si>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</si>
  <si>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</si>
  <si>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</si>
  <si>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</si>
  <si>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</si>
  <si>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</si>
  <si>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</si>
  <si>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</si>
  <si>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</si>
  <si>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</si>
  <si>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</si>
  <si>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</si>
  <si>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</si>
  <si>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</si>
  <si>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</si>
  <si>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</si>
  <si>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</si>
  <si>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</si>
  <si>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</si>
  <si>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</si>
  <si>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</si>
  <si>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</si>
  <si>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</si>
  <si>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</si>
  <si>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</si>
  <si>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</si>
  <si>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</si>
  <si>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</si>
  <si>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</si>
  <si>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</si>
  <si>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</si>
  <si>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</si>
  <si>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</si>
  <si>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</si>
  <si>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</si>
  <si>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</si>
  <si>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</si>
  <si>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</si>
  <si>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</si>
  <si>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</si>
  <si>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</si>
  <si>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</si>
  <si>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</si>
  <si>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</si>
  <si>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</si>
  <si>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</si>
  <si>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</si>
  <si>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</si>
  <si>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</si>
  <si>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</si>
  <si>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</si>
  <si>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</si>
  <si>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</si>
  <si>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</si>
  <si>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</si>
  <si>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</si>
  <si>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</si>
  <si>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</si>
  <si>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</si>
  <si>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</si>
  <si>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</si>
  <si>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</si>
  <si>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</si>
  <si>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</si>
  <si>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</si>
  <si>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</si>
  <si>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</si>
  <si>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</si>
  <si>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</si>
  <si>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</si>
  <si>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</si>
  <si>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</si>
  <si>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</si>
  <si>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</si>
  <si>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</si>
  <si>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</si>
  <si>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</si>
  <si>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</si>
  <si>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</si>
  <si>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</si>
  <si>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</si>
  <si>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</si>
  <si>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</si>
  <si>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</si>
  <si>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</si>
  <si>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</si>
  <si>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</si>
  <si>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</si>
  <si>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</si>
  <si>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</si>
  <si>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</si>
  <si>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</si>
  <si>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</si>
  <si>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</si>
  <si>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</si>
  <si>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</si>
  <si>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</si>
  <si>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</si>
  <si>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</si>
  <si>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</si>
  <si>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</si>
  <si>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</si>
  <si>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</si>
  <si>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</si>
  <si>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</si>
  <si>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</si>
  <si>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</si>
  <si>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</si>
  <si>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</si>
  <si>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</si>
  <si>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</si>
  <si>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</si>
  <si>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</si>
  <si>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</si>
  <si>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</si>
  <si>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</si>
  <si>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</si>
  <si>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</si>
  <si>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</si>
  <si>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</si>
  <si>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</si>
  <si>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</si>
  <si>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</si>
  <si>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</si>
  <si>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</si>
  <si>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</si>
  <si>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</si>
  <si>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</si>
  <si>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</si>
  <si>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</si>
  <si>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</si>
  <si>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</si>
  <si>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</si>
  <si>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</si>
  <si>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</si>
  <si>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</si>
  <si>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</si>
  <si>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</si>
  <si>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</si>
  <si>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</si>
  <si>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</si>
  <si>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</si>
  <si>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</si>
  <si>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</si>
  <si>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</si>
  <si>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</si>
  <si>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</si>
  <si>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</si>
  <si>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</si>
  <si>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</si>
  <si>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</si>
  <si>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</si>
  <si>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</si>
  <si>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</si>
  <si>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</si>
  <si>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</si>
  <si>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</si>
  <si>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</si>
  <si>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</si>
  <si>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</si>
  <si>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</si>
  <si>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</si>
  <si>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</si>
  <si>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</si>
  <si>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</si>
  <si>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</si>
  <si>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</si>
  <si>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</si>
  <si>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</si>
  <si>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</si>
  <si>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</si>
  <si>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</si>
  <si>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</si>
  <si>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</si>
  <si>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</si>
  <si>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</si>
  <si>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</si>
  <si>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</si>
  <si>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</si>
  <si>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</si>
  <si>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</si>
  <si>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</si>
  <si>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</si>
  <si>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</si>
  <si>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</si>
  <si>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</si>
  <si>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</si>
  <si>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</si>
  <si>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</si>
  <si>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</si>
  <si>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</si>
  <si>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</si>
  <si>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</si>
  <si>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</si>
  <si>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</si>
  <si>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</si>
  <si>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</si>
  <si>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</si>
  <si>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</si>
  <si>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</si>
  <si>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</si>
  <si>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</si>
  <si>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</si>
  <si>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</si>
  <si>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</si>
  <si>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</si>
  <si>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</si>
  <si>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</si>
  <si>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</si>
  <si>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</si>
  <si>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</si>
  <si>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</si>
  <si>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</si>
  <si>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</si>
  <si>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</si>
  <si>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</si>
  <si>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</si>
  <si>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</si>
  <si>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</si>
  <si>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</si>
  <si>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</si>
  <si>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</si>
  <si>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</si>
  <si>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</si>
  <si>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</si>
  <si>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</si>
  <si>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</si>
  <si>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</si>
  <si>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</si>
  <si>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</si>
  <si>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</si>
  <si>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</si>
  <si>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</si>
  <si>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</si>
  <si>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</si>
  <si>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</si>
  <si>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</si>
  <si>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</si>
  <si>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</si>
  <si>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</si>
  <si>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</si>
  <si>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</si>
  <si>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</si>
  <si>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</si>
  <si>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</si>
  <si>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</si>
  <si>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</si>
  <si>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</si>
  <si>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</si>
  <si>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</si>
  <si>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</si>
  <si>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</si>
  <si>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</si>
  <si>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</si>
  <si>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</si>
  <si>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</si>
  <si>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</si>
  <si>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</si>
  <si>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</si>
  <si>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</si>
  <si>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</si>
  <si>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</si>
  <si>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</si>
  <si>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</si>
  <si>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</si>
  <si>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</si>
  <si>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</si>
  <si>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</si>
  <si>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</si>
  <si>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</si>
  <si>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</si>
  <si>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</si>
  <si>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</si>
  <si>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</si>
  <si>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</si>
  <si>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</si>
  <si>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</si>
  <si>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</si>
  <si>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</si>
  <si>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</si>
  <si>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</si>
  <si>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</si>
  <si>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</si>
  <si>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</si>
  <si>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</si>
  <si>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</si>
  <si>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</si>
  <si>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</si>
  <si>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</si>
  <si>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</si>
  <si>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</si>
  <si>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</si>
  <si>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</si>
  <si>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</si>
  <si>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</si>
  <si>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</si>
  <si>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</si>
  <si>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</si>
  <si>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</si>
  <si>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</si>
  <si>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</si>
  <si>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</si>
  <si>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</si>
  <si>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</si>
  <si>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</si>
  <si>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</si>
  <si>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</si>
  <si>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</si>
  <si>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</si>
  <si>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</si>
  <si>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</si>
  <si>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</si>
  <si>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</si>
  <si>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</si>
  <si>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</si>
  <si>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</si>
  <si>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</si>
  <si>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</si>
  <si>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</si>
  <si>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</si>
  <si>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</si>
  <si>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</si>
  <si>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</si>
  <si>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</si>
  <si>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</si>
  <si>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</si>
  <si>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</si>
  <si>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</si>
  <si>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</si>
  <si>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</si>
  <si>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</si>
  <si>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</si>
  <si>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</si>
  <si>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</si>
  <si>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</si>
  <si>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</si>
  <si>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</si>
  <si>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</si>
  <si>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</si>
  <si>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</si>
  <si>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</si>
  <si>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</si>
  <si>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</si>
  <si>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</si>
  <si>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</si>
  <si>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</si>
  <si>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</si>
  <si>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</si>
  <si>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</si>
  <si>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</si>
  <si>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</si>
  <si>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</si>
  <si>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</si>
  <si>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</si>
  <si>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</si>
  <si>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</si>
  <si>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</si>
  <si>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</si>
  <si>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</si>
  <si>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</si>
  <si>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</si>
  <si>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</si>
  <si>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</si>
  <si>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</si>
  <si>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</si>
  <si>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</si>
  <si>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</si>
  <si>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</si>
  <si>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</si>
  <si>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</si>
  <si>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</si>
  <si>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</si>
  <si>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</si>
  <si>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</si>
  <si>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</si>
  <si>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</si>
  <si>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</si>
  <si>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</si>
  <si>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</si>
  <si>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</si>
  <si>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</si>
  <si>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</si>
  <si>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</si>
  <si>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</si>
  <si>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</si>
  <si>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</si>
  <si>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</si>
  <si>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</si>
  <si>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</si>
  <si>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</si>
  <si>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</si>
  <si>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</si>
  <si>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</si>
  <si>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</si>
  <si>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</si>
  <si>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</si>
  <si>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</si>
  <si>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</si>
  <si>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</si>
  <si>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</si>
  <si>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</si>
  <si>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</si>
  <si>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</si>
  <si>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</si>
  <si>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</si>
  <si>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</si>
  <si>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</si>
  <si>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</si>
  <si>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</si>
  <si>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</si>
  <si>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</si>
  <si>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</si>
  <si>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</si>
  <si>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</si>
  <si>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</si>
  <si>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</si>
  <si>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</si>
  <si>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</si>
  <si>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</si>
  <si>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</si>
  <si>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</si>
  <si>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</si>
  <si>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</si>
  <si>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</si>
  <si>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</si>
  <si>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</si>
  <si>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</si>
  <si>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</si>
  <si>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</si>
  <si>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</si>
  <si>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</si>
  <si>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</si>
  <si>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</si>
  <si>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</si>
  <si>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</si>
  <si>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</si>
  <si>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</si>
  <si>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</si>
  <si>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</si>
  <si>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</si>
  <si>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</si>
  <si>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</si>
  <si>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</si>
  <si>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</si>
  <si>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</si>
  <si>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</si>
  <si>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</si>
  <si>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</si>
  <si>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</si>
  <si>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</si>
  <si>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</si>
  <si>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</si>
  <si>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</si>
  <si>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</si>
  <si>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</si>
  <si>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</si>
  <si>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</si>
  <si>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</si>
  <si>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</si>
  <si>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</si>
  <si>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</si>
  <si>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</si>
  <si>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</si>
  <si>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</si>
  <si>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</si>
  <si>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</si>
  <si>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</si>
  <si>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</si>
  <si>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</si>
  <si>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</si>
  <si>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</si>
  <si>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</si>
  <si>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</si>
  <si>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</si>
  <si>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</si>
  <si>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</si>
  <si>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</si>
  <si>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</si>
  <si>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</si>
  <si>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</si>
  <si>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</si>
  <si>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</si>
  <si>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</si>
  <si>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</si>
  <si>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</si>
  <si>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</si>
  <si>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</si>
  <si>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</si>
  <si>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</si>
  <si>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</si>
  <si>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</si>
  <si>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</si>
  <si>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</si>
  <si>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</si>
  <si>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</si>
  <si>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</si>
  <si>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</si>
  <si>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</si>
  <si>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</si>
  <si>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</si>
  <si>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</si>
  <si>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</si>
  <si>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</si>
  <si>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</si>
  <si>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</si>
  <si>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</si>
  <si>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</si>
  <si>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</si>
  <si>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</si>
  <si>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</si>
  <si>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</si>
  <si>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</si>
  <si>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</si>
  <si>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</si>
  <si>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</si>
  <si>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</si>
  <si>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</si>
  <si>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</si>
  <si>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</si>
  <si>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</si>
  <si>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</si>
  <si>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</si>
  <si>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</si>
  <si>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</si>
  <si>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</si>
  <si>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</si>
  <si>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</si>
  <si>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</si>
  <si>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</si>
  <si>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</si>
  <si>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</si>
  <si>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</si>
  <si>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</si>
  <si>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</si>
  <si>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</si>
  <si>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</si>
  <si>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</si>
  <si>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</si>
  <si>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</si>
  <si>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</si>
  <si>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</si>
  <si>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</si>
  <si>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</si>
  <si>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</si>
  <si>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</si>
  <si>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</si>
  <si>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</si>
  <si>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</si>
  <si>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</si>
  <si>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</si>
  <si>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</si>
  <si>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</si>
  <si>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</si>
  <si>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</si>
  <si>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</si>
  <si>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</si>
  <si>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</si>
  <si>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</si>
  <si>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</si>
  <si>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</si>
  <si>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</si>
  <si>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</si>
  <si>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</si>
  <si>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</si>
  <si>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</si>
  <si>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</si>
  <si>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</si>
  <si>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</si>
  <si>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</si>
  <si>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</si>
  <si>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</si>
  <si>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</si>
  <si>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</si>
  <si>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</si>
  <si>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Em intervalo para exec. de soldas, inicado às 11h03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</si>
  <si>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</si>
  <si>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</si>
  <si>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</si>
  <si>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</si>
  <si>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</si>
  <si>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</si>
  <si>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</si>
  <si>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</si>
  <si>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</si>
  <si>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</si>
  <si>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</si>
  <si>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</si>
  <si>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Bloco MOD</t>
  </si>
  <si>
    <t>Descarga de dormentes MOD</t>
  </si>
  <si>
    <t>Execução de solda - Condicionado a temperatura (Entrada do AMV)</t>
  </si>
  <si>
    <t>TAP-TVI</t>
  </si>
  <si>
    <t>TAPTVI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</si>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</sst>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P154" sqref="BP15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/>
      <c r="BN150" s="14"/>
      <c r="BO150" s="165"/>
      <c r="BP150" s="16"/>
      <c r="BQ150" s="12" t="str">
        <f t="shared" si="15"/>
        <v>Produção</v>
      </c>
      <c r="BR150" s="18">
        <f t="shared" si="16"/>
        <v>0.99999999999999978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1589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1591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1592</v>
      </c>
      <c r="N153" s="204" t="s">
        <v>1593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1594</v>
      </c>
      <c r="BK153" s="16" t="s">
        <v>1595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1596</v>
      </c>
      <c r="BK154" s="16" t="s">
        <v>1597</v>
      </c>
      <c r="BL154" s="15"/>
      <c r="BM154" s="14"/>
      <c r="BN154" s="14"/>
      <c r="BO154" s="165"/>
      <c r="BP154" s="16" t="s">
        <v>1597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0.375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1598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0.33333333333333331</v>
      </c>
      <c r="AE159" s="217" t="s">
        <v>607</v>
      </c>
      <c r="AF159" s="217" t="s">
        <v>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1599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1600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1601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1602</v>
      </c>
      <c r="N165" s="204" t="s">
        <v>1603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1422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1605</v>
      </c>
      <c r="N167" s="204" t="s">
        <v>1606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1607</v>
      </c>
      <c r="W167" s="173" t="s">
        <v>1608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289</v>
      </c>
      <c r="L168" s="83">
        <v>288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ZRI-ZGT</v>
      </c>
      <c r="AN168" s="278" t="str">
        <f>IF(BS_CONTROLE[[#This Row],[SB]]=0, "-", BS_CONTROLE[[#This Row],[SB]])</f>
        <v>ZRIZGT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289</v>
      </c>
      <c r="AQ168" s="280">
        <f>IF(BS_CONTROLE[[#This Row],[KM - Fim]]=0, "-", BS_CONTROLE[[#This Row],[KM - Fim]])</f>
        <v>288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1609</v>
      </c>
      <c r="I169" s="173" t="s">
        <v>1609</v>
      </c>
      <c r="J169" s="217">
        <v>101</v>
      </c>
      <c r="K169" s="217">
        <v>1510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9" s="173">
        <v>0.375</v>
      </c>
      <c r="P169" s="173">
        <v>4.1666666666666664E-2</v>
      </c>
      <c r="Q169" s="83">
        <v>168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9" s="80" t="str">
        <f>IFERROR(_xlfn.XLOOKUP(J169, BASE_MAPA!$D$2:$D$359, BASE_MAPA!$E$2:$E$359), "ERRO")</f>
        <v>PORTO NACIONAL - OURO VERDE</v>
      </c>
      <c r="V169" s="198" t="s">
        <v>1610</v>
      </c>
      <c r="W169" s="173" t="s">
        <v>1611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POV-PJA</v>
      </c>
      <c r="AN169" s="278" t="str">
        <f>IF(BS_CONTROLE[[#This Row],[SB]]=0, "-", BS_CONTROLE[[#This Row],[SB]])</f>
        <v>POVPJA</v>
      </c>
      <c r="AO169" s="279">
        <f>IF(BS_CONTROLE[[#This Row],[SUB]]=0, "-", BS_CONTROLE[[#This Row],[SUB]])</f>
        <v>101</v>
      </c>
      <c r="AP169" s="280">
        <f>IF(BS_CONTROLE[[#This Row],[KM - Inicio]]=0, "-", BS_CONTROLE[[#This Row],[KM - Inicio]])</f>
        <v>1510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9" s="11" t="str">
        <f>IFERROR(_xlfn.XLOOKUP(AO169, BASE_MAPA!$D$2:$D$359, BASE_MAPA!$E$2:$E$359), "ERRO")</f>
        <v>PORTO NACIONAL - OURO VERDE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1612</v>
      </c>
      <c r="W170" s="173" t="s">
        <v>1613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1614</v>
      </c>
      <c r="D5" s="358"/>
      <c r="E5" s="358"/>
      <c r="F5" s="358"/>
      <c r="G5" s="358"/>
      <c r="H5" s="358"/>
      <c r="I5" s="358"/>
      <c r="J5" s="359"/>
      <c r="K5" s="360" t="s">
        <v>1615</v>
      </c>
      <c r="L5" s="361"/>
      <c r="M5" s="361"/>
      <c r="N5" s="361"/>
      <c r="O5" s="362" t="s">
        <v>1616</v>
      </c>
      <c r="P5" s="363"/>
      <c r="Q5" s="364"/>
    </row>
    <row r="6" spans="1:17" s="93" customFormat="1" ht="15.75" customHeight="1">
      <c r="A6" s="87" t="s">
        <v>1617</v>
      </c>
      <c r="B6" s="94" t="s">
        <v>1618</v>
      </c>
      <c r="C6" s="95" t="s">
        <v>1163</v>
      </c>
      <c r="D6" s="96" t="s">
        <v>1164</v>
      </c>
      <c r="E6" s="95" t="s">
        <v>1619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1620</v>
      </c>
      <c r="M6" s="139" t="s">
        <v>626</v>
      </c>
      <c r="N6" s="140" t="s">
        <v>1158</v>
      </c>
      <c r="O6" s="246" t="s">
        <v>1201</v>
      </c>
      <c r="P6" s="157"/>
      <c r="Q6" s="193" t="s">
        <v>1621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Em intervalo para exec. de soldas, inicado às 11h03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0.375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ZRI-ZGT</v>
      </c>
      <c r="H169" s="154">
        <f>IF(FN_MC!K168="","*",FN_MC!K168)</f>
        <v>289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ZRI-ZGT</v>
      </c>
      <c r="M169" s="141">
        <f>IF(FN_MC!AP168="","*",FN_MC!AP168)</f>
        <v>289</v>
      </c>
      <c r="N169" s="141" t="str">
        <f>IF(FN_MC!AM168="","*",FN_MC!AM168)</f>
        <v>ZRI-ZGT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PPN-POV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POV-PJA</v>
      </c>
      <c r="H170" s="154">
        <f>IF(FN_MC!K169="","*",FN_MC!K169)</f>
        <v>1510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POV-PJA</v>
      </c>
      <c r="M170" s="141">
        <f>IF(FN_MC!AP169="","*",FN_MC!AP169)</f>
        <v>1510</v>
      </c>
      <c r="N170" s="141" t="str">
        <f>IF(FN_MC!AM169="","*",FN_MC!AM169)</f>
        <v>POV-PJA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1622</v>
      </c>
      <c r="W1" s="370"/>
      <c r="X1" s="370"/>
      <c r="Y1" s="104"/>
    </row>
    <row r="2" spans="1:25" s="100" customFormat="1" ht="11.25" customHeight="1">
      <c r="A2" s="105" t="s">
        <v>1623</v>
      </c>
      <c r="B2" s="105" t="s">
        <v>1618</v>
      </c>
      <c r="C2" s="105" t="s">
        <v>603</v>
      </c>
      <c r="D2" s="106" t="s">
        <v>1163</v>
      </c>
      <c r="E2" s="106" t="s">
        <v>1164</v>
      </c>
      <c r="F2" s="106" t="s">
        <v>1617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1624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0.375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ZRI-ZGT</v>
      </c>
      <c r="L165" s="110" t="str">
        <f>IF(FN_MC!N168="","*",FN_MC!N168)</f>
        <v>ZRIZGT</v>
      </c>
      <c r="M165" s="111">
        <f>IF(FN_MC!J168="","*",FN_MC!J168)</f>
        <v>72</v>
      </c>
      <c r="N165" s="290">
        <f>IF(FN_MC!K168="","*",FN_MC!K168)</f>
        <v>289</v>
      </c>
      <c r="O165" s="290">
        <f>IF(FN_MC!L168="","*",FN_MC!L168)</f>
        <v>288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PPN-POV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POV-PJA</v>
      </c>
      <c r="L166" s="110" t="str">
        <f>IF(FN_MC!N169="","*",FN_MC!N169)</f>
        <v>POVPJA</v>
      </c>
      <c r="M166" s="111">
        <f>IF(FN_MC!J169="","*",FN_MC!J169)</f>
        <v>101</v>
      </c>
      <c r="N166" s="290">
        <f>IF(FN_MC!K169="","*",FN_MC!K169)</f>
        <v>1510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168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1625</v>
      </c>
      <c r="C2" s="95" t="s">
        <v>1148</v>
      </c>
      <c r="D2" s="95" t="s">
        <v>1150</v>
      </c>
      <c r="E2" s="95" t="s">
        <v>1626</v>
      </c>
      <c r="F2" s="95" t="s">
        <v>1627</v>
      </c>
      <c r="G2" s="95" t="s">
        <v>1628</v>
      </c>
      <c r="H2" s="95" t="s">
        <v>1629</v>
      </c>
      <c r="I2" s="95" t="s">
        <v>1630</v>
      </c>
      <c r="J2" s="95" t="s">
        <v>1631</v>
      </c>
      <c r="K2" s="131" t="s">
        <v>1632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ZRI-ZGT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POV-PJA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2025-11-11T17:18:08Z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