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422" documentId="8_{B6337239-1A00-434D-AAD0-422EA1FEB5AE}" xr6:coauthVersionLast="47" xr6:coauthVersionMax="47" xr10:uidLastSave="{BDEB23C4-1323-4A95-B442-B550BD644E02}"/>
  <bookViews>
    <workbookView xWindow="-120" yWindow="-120" windowWidth="20730" windowHeight="11040" firstSheet="4" activeTab="7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96" i="1" l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9" i="16" s="1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27" i="1" l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<sst xmlns="http://schemas.openxmlformats.org/spreadsheetml/2006/main" count="5225" uniqueCount="1495">
  <si>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</si>
  <si>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</si>
  <si>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</si>
  <si>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</si>
  <si>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</si>
  <si>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</si>
  <si>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</si>
  <si>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</si>
  <si>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</si>
  <si>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</si>
  <si>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</si>
  <si>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</si>
  <si>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</si>
  <si>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</si>
  <si>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</si>
  <si>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</si>
  <si>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</si>
  <si>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</si>
  <si>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</si>
  <si>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</si>
  <si>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</si>
  <si>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</si>
  <si>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</si>
  <si>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</si>
  <si>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</si>
  <si>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</si>
  <si>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</si>
  <si>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</si>
  <si>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</si>
  <si>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</si>
  <si>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</si>
  <si>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</si>
  <si>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</si>
  <si>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</si>
  <si>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</si>
  <si>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</si>
  <si>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</si>
  <si>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</si>
  <si>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</si>
  <si>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</si>
  <si>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</si>
  <si>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</si>
  <si>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</si>
  <si>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</si>
  <si>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</si>
  <si>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</si>
  <si>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</si>
  <si>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</si>
  <si>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</si>
  <si>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</si>
  <si>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</si>
  <si>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</si>
  <si>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</si>
  <si>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</si>
  <si>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</si>
  <si>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</si>
  <si>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</si>
  <si>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</si>
  <si>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</si>
  <si>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</si>
  <si>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</si>
  <si>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</si>
  <si>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</si>
  <si>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</si>
  <si>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</si>
  <si>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</si>
  <si>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</si>
  <si>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</si>
  <si>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</si>
  <si>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</si>
  <si>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</si>
  <si>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</si>
  <si>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</si>
  <si>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</si>
  <si>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</si>
  <si>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</si>
  <si>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</si>
  <si>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</si>
  <si>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</si>
  <si>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</si>
  <si>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</si>
  <si>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</si>
  <si>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</si>
  <si>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</si>
  <si>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</si>
  <si>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</si>
  <si>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</si>
  <si>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</si>
  <si>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</si>
  <si>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</si>
  <si>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</si>
  <si>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</si>
  <si>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</si>
  <si>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</si>
  <si>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</si>
  <si>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</si>
  <si>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</si>
  <si>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</si>
  <si>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</si>
  <si>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</si>
  <si>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</si>
  <si>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</si>
  <si>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</si>
  <si>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</si>
  <si>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</si>
  <si>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</si>
  <si>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</si>
  <si>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</si>
  <si>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</si>
  <si>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</si>
  <si>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</si>
  <si>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</si>
  <si>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</si>
  <si>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</si>
  <si>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</si>
  <si>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</si>
  <si>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</si>
  <si>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</si>
  <si>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</si>
  <si>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</si>
  <si>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</si>
  <si>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</si>
  <si>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</si>
  <si>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</si>
  <si>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</si>
  <si>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</si>
  <si>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</si>
  <si>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</si>
  <si>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</si>
  <si>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</si>
  <si>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</si>
  <si>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</si>
  <si>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</si>
  <si>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</si>
  <si>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</si>
  <si>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</si>
  <si>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</si>
  <si>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</si>
  <si>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</si>
  <si>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</si>
  <si>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</si>
  <si>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</si>
  <si>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</si>
  <si>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</si>
  <si>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</si>
  <si>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</si>
  <si>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</si>
  <si>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</si>
  <si>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</si>
  <si>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</si>
  <si>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</si>
  <si>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</si>
  <si>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</si>
  <si>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</si>
  <si>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</si>
  <si>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</si>
  <si>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</si>
  <si>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</si>
  <si>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</si>
  <si>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</si>
  <si>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</si>
  <si>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</si>
  <si>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</si>
  <si>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</si>
  <si>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</si>
  <si>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</si>
  <si>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</si>
  <si>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</si>
  <si>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</si>
  <si>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</si>
  <si>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</si>
  <si>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</si>
  <si>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</si>
  <si>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</si>
  <si>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</si>
  <si>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</si>
  <si>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</si>
  <si>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</si>
  <si>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</si>
  <si>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</si>
  <si>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</si>
  <si>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</si>
  <si>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</si>
  <si>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</si>
  <si>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</si>
  <si>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</si>
  <si>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</si>
  <si>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</si>
  <si>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</si>
  <si>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</si>
  <si>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</si>
  <si>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</si>
  <si>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</si>
  <si>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</si>
  <si>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</si>
  <si>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</si>
  <si>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</si>
  <si>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</si>
  <si>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</si>
  <si>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</si>
  <si>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</si>
  <si>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</si>
  <si>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</si>
  <si>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</si>
  <si>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</si>
  <si>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</si>
  <si>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</si>
  <si>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</si>
  <si>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</si>
  <si>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</si>
  <si>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</si>
  <si>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</si>
  <si>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</si>
  <si>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</si>
  <si>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</si>
  <si>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</si>
  <si>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</si>
  <si>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</si>
  <si>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</si>
  <si>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</si>
  <si>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</si>
  <si>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</si>
  <si>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</si>
  <si>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</si>
  <si>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</si>
  <si>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</si>
  <si>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</si>
  <si>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</si>
  <si>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</si>
  <si>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</si>
  <si>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</si>
  <si>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</si>
  <si>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</si>
  <si>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</si>
  <si>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</si>
  <si>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</si>
  <si>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</si>
  <si>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</si>
  <si>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</si>
  <si>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</si>
  <si>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</si>
  <si>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</si>
  <si>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</si>
  <si>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</si>
  <si>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</si>
  <si>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</si>
  <si>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</si>
  <si>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</si>
  <si>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</si>
  <si>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</si>
  <si>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</si>
  <si>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</si>
  <si>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</si>
  <si>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</si>
  <si>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</si>
  <si>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</si>
  <si>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</si>
  <si>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</si>
  <si>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</si>
  <si>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</si>
  <si>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</si>
  <si>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</si>
  <si>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</si>
  <si>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</si>
  <si>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</si>
  <si>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</si>
  <si>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</si>
  <si>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</si>
  <si>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</si>
  <si>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</si>
  <si>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</si>
  <si>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</si>
  <si>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</si>
  <si>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</si>
  <si>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</si>
  <si>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</si>
  <si>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</si>
  <si>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</si>
  <si>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</si>
  <si>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</si>
  <si>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</si>
  <si>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</si>
  <si>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</si>
  <si>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</si>
  <si>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</si>
  <si>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</si>
  <si>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</si>
  <si>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</si>
  <si>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</si>
  <si>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</si>
  <si>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</si>
  <si>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</si>
  <si>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</si>
  <si>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</si>
  <si>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</si>
  <si>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</si>
  <si>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</si>
  <si>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</si>
  <si>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</si>
  <si>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</si>
  <si>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</si>
  <si>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</si>
  <si>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</si>
  <si>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</si>
  <si>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</si>
  <si>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</si>
  <si>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</si>
  <si>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</si>
  <si>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</si>
  <si>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</si>
  <si>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</si>
  <si>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</si>
  <si>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</si>
  <si>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</si>
  <si>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</si>
  <si>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</si>
  <si>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</si>
  <si>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</si>
  <si>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</si>
  <si>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</si>
  <si>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</si>
  <si>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</si>
  <si>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</si>
  <si>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</si>
  <si>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</si>
  <si>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</si>
  <si>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</si>
  <si>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</si>
  <si>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</si>
  <si>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</si>
  <si>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</si>
  <si>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</si>
  <si>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</si>
  <si>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</si>
  <si>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</si>
  <si>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</si>
  <si>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</si>
  <si>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</si>
  <si>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</si>
  <si>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</si>
  <si>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</si>
  <si>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</si>
  <si>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</si>
  <si>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</si>
  <si>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</si>
  <si>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</si>
  <si>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</si>
  <si>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</si>
  <si>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</si>
  <si>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</si>
  <si>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</si>
  <si>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</si>
  <si>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</si>
  <si>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</si>
  <si>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</si>
  <si>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</si>
  <si>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</si>
  <si>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</si>
  <si>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</si>
  <si>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</si>
  <si>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</si>
  <si>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</si>
  <si>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</si>
  <si>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</si>
  <si>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</si>
  <si>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</si>
  <si>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</si>
  <si>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</si>
  <si>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</si>
  <si>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</si>
  <si>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</si>
  <si>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</si>
  <si>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</si>
  <si>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</si>
  <si>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</si>
  <si>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</si>
  <si>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</si>
  <si>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</si>
  <si>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</si>
  <si>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</si>
  <si>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</si>
  <si>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</si>
  <si>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</si>
  <si>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</si>
  <si>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</si>
  <si>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</si>
  <si>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</si>
  <si>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</si>
  <si>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</si>
  <si>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</si>
  <si>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</si>
  <si>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</si>
  <si>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</si>
  <si>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</si>
  <si>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</si>
  <si>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</si>
  <si>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</si>
  <si>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</si>
  <si>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</si>
  <si>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</si>
  <si>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</si>
  <si>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</si>
  <si>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</si>
  <si>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</si>
  <si>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</si>
  <si>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</si>
  <si>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</si>
  <si>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</si>
  <si>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</si>
  <si>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</si>
  <si>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</si>
  <si>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</si>
  <si>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</si>
  <si>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</si>
  <si>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</si>
  <si>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</si>
  <si>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</si>
  <si>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</si>
  <si>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</si>
  <si>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</si>
  <si>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</si>
  <si>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</si>
  <si>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</si>
  <si>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</si>
  <si>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</si>
  <si>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</si>
  <si>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</si>
  <si>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</si>
  <si>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</si>
  <si>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</si>
  <si>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</si>
  <si>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</si>
  <si>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</si>
  <si>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</si>
  <si>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</si>
  <si>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</si>
  <si>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</si>
  <si>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</si>
  <si>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</si>
  <si>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</si>
  <si>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</si>
  <si>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</si>
  <si>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</si>
  <si>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</si>
  <si>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</si>
  <si>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</si>
  <si>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</si>
  <si>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</si>
  <si>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</si>
  <si>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</si>
  <si>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</si>
  <si>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</si>
  <si>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</si>
  <si>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</si>
  <si>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</si>
  <si>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</si>
  <si>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</si>
  <si>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</si>
  <si>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</si>
  <si>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</si>
  <si>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</si>
  <si>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</si>
  <si>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</si>
  <si>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</si>
  <si>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</si>
  <si>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</si>
  <si>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</si>
  <si>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</si>
  <si>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</si>
  <si>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</si>
  <si>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</si>
  <si>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</si>
  <si>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</si>
  <si>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</si>
  <si>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</si>
  <si>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</si>
  <si>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</si>
  <si>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</si>
  <si>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</si>
  <si>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</si>
  <si>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</si>
  <si>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</si>
  <si>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</si>
  <si>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</si>
  <si>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</si>
  <si>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</si>
  <si>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</si>
  <si>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</si>
  <si>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</si>
  <si>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</si>
  <si>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</si>
  <si>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</si>
  <si>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</si>
  <si>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</si>
  <si>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</si>
  <si>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</si>
  <si>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</si>
  <si>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</si>
  <si>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</si>
  <si>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</si>
  <si>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</si>
  <si>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</si>
  <si>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</si>
  <si>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</si>
  <si>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</si>
  <si>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</si>
  <si>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</si>
  <si>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</si>
  <si>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</si>
  <si>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</si>
  <si>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</si>
  <si>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</si>
  <si>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</si>
  <si>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</si>
  <si>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</si>
  <si>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</si>
  <si>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</si>
  <si>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</si>
  <si>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</si>
  <si>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</si>
  <si>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</si>
  <si>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</si>
  <si>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</si>
  <si>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</si>
  <si>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</si>
  <si>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</si>
  <si>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</si>
  <si>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</si>
  <si>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</si>
  <si>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</si>
  <si>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</si>
  <si>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</si>
  <si>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</si>
  <si>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</si>
  <si>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</si>
  <si>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</si>
  <si>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</si>
  <si>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</si>
  <si>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</si>
  <si>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</si>
  <si>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</si>
  <si>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</si>
  <si>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</si>
  <si>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</si>
  <si>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</si>
  <si>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</si>
  <si>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</si>
  <si>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</si>
  <si>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</si>
  <si>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</si>
  <si>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</si>
  <si>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</si>
  <si>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</si>
  <si>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</si>
  <si>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</si>
  <si>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</si>
  <si>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</si>
  <si>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</si>
  <si>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</si>
  <si>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</si>
  <si>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</si>
  <si>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</si>
  <si>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</si>
  <si>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</si>
  <si>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</si>
  <si>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</si>
  <si>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</si>
  <si>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</si>
  <si>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</si>
  <si>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</si>
  <si>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</si>
  <si>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</si>
  <si>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</si>
  <si>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</si>
  <si>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</si>
  <si>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</si>
  <si>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</si>
  <si>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</si>
  <si>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</si>
  <si>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</si>
  <si>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</si>
  <si>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</si>
  <si>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</si>
  <si>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</si>
  <si>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</si>
  <si>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</si>
  <si>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</si>
  <si>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</si>
  <si>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</si>
  <si>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</si>
  <si>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</si>
  <si>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</si>
  <si>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</si>
  <si>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</si>
  <si>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</si>
  <si>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</si>
  <si>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</si>
  <si>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</si>
  <si>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</si>
  <si>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</si>
  <si>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</si>
  <si>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</si>
  <si>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</si>
  <si>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</si>
  <si>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</si>
  <si>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</si>
  <si>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</si>
  <si>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</si>
  <si>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</si>
  <si>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</si>
  <si>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</si>
  <si>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</si>
  <si>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</si>
  <si>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</si>
  <si>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</si>
  <si>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</si>
  <si>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</si>
  <si>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</si>
  <si>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</si>
  <si>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</si>
  <si>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</si>
  <si>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</si>
  <si>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</si>
  <si>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</si>
  <si>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</si>
  <si>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</si>
  <si>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</si>
  <si>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</si>
  <si>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</si>
  <si>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</si>
  <si>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</si>
  <si>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</si>
  <si>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</si>
  <si>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</si>
  <si>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</si>
  <si>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</si>
  <si>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</si>
  <si>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</si>
  <si>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</si>
  <si>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</si>
  <si>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</si>
  <si>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</si>
  <si>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</si>
  <si>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</si>
  <si>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</si>
  <si>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</si>
  <si>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</si>
  <si>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</si>
  <si>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</si>
  <si>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</si>
  <si>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</si>
  <si>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</si>
  <si>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</si>
  <si>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</si>
  <si>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</si>
  <si>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</si>
  <si>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</si>
  <si>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</si>
  <si>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</si>
  <si>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</si>
  <si>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</si>
  <si>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</si>
  <si>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</si>
  <si>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</si>
  <si>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</si>
  <si>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</si>
  <si>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</si>
  <si>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</si>
  <si>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</si>
  <si>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</si>
  <si>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</si>
  <si>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</si>
  <si>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</si>
  <si>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</si>
  <si>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</si>
  <si>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</si>
  <si>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</si>
  <si>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</si>
  <si>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</si>
  <si>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</si>
  <si>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</si>
  <si>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</si>
  <si>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</si>
  <si>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</si>
  <si>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</si>
  <si>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</si>
  <si>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</si>
  <si>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</si>
  <si>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</si>
  <si>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</si>
  <si>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</si>
  <si>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</si>
  <si>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</si>
  <si>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</si>
  <si>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</si>
  <si>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</si>
  <si>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</si>
  <si>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</si>
  <si>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</si>
  <si>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</si>
  <si>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</si>
  <si>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</si>
  <si>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</si>
  <si>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</si>
  <si>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</si>
  <si>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</si>
  <si>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</si>
  <si>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</si>
  <si>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</si>
  <si>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</si>
  <si>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</si>
  <si>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</si>
  <si>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</si>
  <si>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</si>
  <si>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</si>
  <si>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</si>
  <si>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</si>
  <si>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</si>
  <si>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</si>
  <si>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</si>
  <si>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</si>
  <si>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</si>
  <si>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</si>
  <si>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</si>
  <si>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</si>
  <si>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</si>
  <si>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</si>
  <si>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</si>
  <si>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</si>
  <si>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</si>
  <si>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</si>
  <si>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</si>
  <si>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</si>
  <si>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</si>
  <si>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</si>
  <si>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</si>
  <si>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</si>
  <si>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</si>
  <si>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</si>
  <si>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</si>
  <si>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</si>
  <si>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</si>
  <si>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</si>
  <si>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</si>
  <si>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</si>
  <si>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</si>
  <si>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</si>
  <si>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</si>
  <si>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</si>
  <si>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</si>
  <si>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</si>
  <si>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</si>
  <si>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</si>
  <si>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</si>
  <si>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</si>
  <si>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</si>
  <si>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</si>
  <si>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</si>
  <si>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</si>
  <si>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</si>
  <si>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</si>
  <si>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</si>
  <si>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</si>
  <si>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</si>
  <si>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</si>
  <si>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</si>
  <si>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</si>
  <si>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</si>
  <si>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</si>
  <si>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</si>
  <si>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</si>
  <si>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</si>
  <si>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</si>
  <si>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</si>
  <si>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</si>
  <si>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</si>
  <si>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</si>
  <si>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</si>
  <si>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</si>
  <si>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</si>
  <si>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</si>
  <si>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</si>
  <si>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</si>
  <si>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</si>
  <si>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</si>
  <si>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</si>
  <si>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</si>
  <si>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</si>
  <si>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</si>
  <si>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</si>
  <si>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</si>
  <si>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</si>
  <si>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</si>
  <si>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</si>
  <si>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</si>
  <si>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</si>
  <si>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</si>
  <si>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</si>
  <si>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</si>
  <si>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</si>
  <si>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</si>
  <si>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</si>
  <si>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</si>
  <si>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</si>
  <si>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</si>
  <si>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</si>
  <si>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</si>
  <si>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</si>
  <si>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</si>
  <si>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</si>
  <si>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</si>
  <si>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</si>
  <si>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</si>
  <si>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</si>
  <si>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</si>
  <si>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</si>
  <si>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</si>
  <si>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</si>
  <si>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</si>
  <si>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</si>
  <si>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</si>
  <si>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</si>
  <si>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</si>
  <si>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</si>
  <si>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</si>
  <si>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</si>
  <si>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</si>
  <si>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</si>
  <si>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</si>
  <si>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</si>
  <si>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</si>
  <si>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</si>
  <si>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</si>
  <si>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</si>
  <si>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</si>
  <si>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</si>
  <si>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</si>
  <si>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</si>
  <si>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</si>
  <si>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</si>
  <si>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</si>
  <si>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</si>
  <si>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</si>
  <si>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</si>
  <si>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</si>
  <si>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</si>
  <si>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</si>
  <si>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</si>
  <si>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</si>
  <si>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</si>
  <si>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</si>
  <si>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</si>
  <si>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</si>
  <si>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</si>
  <si>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</si>
  <si>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</si>
  <si>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</si>
  <si>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</si>
  <si>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</si>
  <si>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</si>
  <si>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</si>
  <si>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</si>
  <si>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</si>
  <si>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</si>
  <si>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</si>
  <si>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</si>
  <si>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</si>
  <si>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</si>
  <si>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</si>
  <si>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</si>
  <si>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</si>
  <si>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</si>
  <si>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</si>
  <si>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</si>
  <si>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</si>
  <si>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</si>
  <si>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</si>
  <si>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</si>
  <si>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</si>
  <si>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</si>
  <si>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</si>
  <si>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</si>
  <si>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</si>
  <si>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</si>
  <si>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</si>
  <si>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</si>
  <si>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</si>
  <si>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</si>
  <si>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</si>
  <si>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</si>
  <si>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</si>
  <si>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</si>
  <si>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</si>
  <si>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</si>
  <si>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</si>
  <si>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</si>
  <si>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</si>
  <si>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</si>
  <si>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</si>
  <si>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</si>
  <si>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</si>
  <si>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</si>
  <si>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</si>
  <si>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</si>
  <si>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</si>
  <si>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</si>
  <si>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</si>
  <si>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</si>
  <si>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</si>
  <si>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</si>
  <si>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</si>
  <si>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</si>
  <si>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</si>
  <si>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</si>
  <si>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</si>
  <si>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</si>
  <si>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</si>
  <si>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</si>
  <si>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</si>
  <si>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</si>
  <si>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</si>
  <si>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</si>
  <si>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</si>
  <si>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</si>
  <si>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</si>
  <si>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</si>
  <si>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</si>
  <si>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</si>
  <si>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</si>
  <si>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</si>
  <si>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</si>
  <si>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</si>
  <si>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</si>
  <si>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</si>
  <si>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</si>
  <si>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</si>
  <si>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</si>
  <si>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</si>
  <si>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</si>
  <si>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</si>
  <si>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</si>
  <si>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</si>
  <si>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</si>
  <si>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</si>
  <si>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</si>
  <si>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</si>
  <si>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</si>
  <si>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</si>
  <si>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</si>
  <si>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</si>
  <si>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</si>
  <si>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</si>
  <si>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</si>
  <si>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</si>
  <si>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</si>
  <si>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</si>
  <si>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</si>
  <si>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</si>
  <si>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</si>
  <si>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</si>
  <si>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</si>
  <si>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</si>
  <si>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</si>
  <si>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</si>
  <si>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</si>
  <si>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</si>
  <si>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</si>
  <si>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</si>
  <si>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</si>
  <si>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</si>
  <si>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</si>
  <si>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</si>
  <si>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</si>
  <si>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</si>
  <si>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</si>
  <si>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</si>
  <si>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</si>
  <si>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</si>
  <si>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</si>
  <si>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</si>
  <si>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</si>
  <si>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</si>
  <si>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</si>
  <si>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</si>
  <si>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</si>
  <si>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</si>
  <si>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</si>
  <si>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</si>
  <si>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</si>
  <si>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</si>
  <si>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</si>
  <si>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</si>
  <si>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</si>
  <si>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</si>
  <si>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</si>
  <si>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</si>
  <si>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</si>
  <si>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</si>
  <si>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</si>
  <si>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</si>
  <si>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</si>
  <si>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</si>
  <si>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</si>
  <si>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</si>
  <si>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</si>
  <si>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</si>
  <si>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</si>
  <si>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</si>
  <si>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</si>
  <si>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</si>
  <si>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</si>
  <si>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</si>
  <si>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</si>
  <si>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</si>
  <si>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</si>
  <si>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</si>
  <si>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</si>
  <si>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</si>
  <si>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</si>
  <si>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</si>
  <si>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</si>
  <si>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</si>
  <si>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</si>
  <si>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</si>
  <si>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</si>
  <si>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</si>
  <si>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</si>
  <si>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</si>
  <si>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</si>
  <si>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</si>
  <si>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</si>
  <si>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</si>
  <si>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</si>
  <si>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</si>
  <si>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</si>
  <si>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</si>
  <si>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</si>
  <si>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</si>
  <si>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</si>
  <si>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</si>
  <si>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</si>
  <si>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</si>
  <si>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</si>
  <si>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</si>
  <si>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</si>
  <si>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</si>
  <si>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</si>
  <si>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</si>
  <si>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</si>
  <si>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</si>
  <si>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</si>
  <si>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</si>
  <si>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</si>
  <si>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</si>
  <si>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</si>
  <si>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</si>
  <si>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</si>
  <si>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</si>
  <si>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</si>
  <si>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</si>
  <si>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</si>
  <si>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</si>
  <si>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</si>
  <si>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</si>
  <si>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</si>
  <si>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</si>
  <si>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</si>
  <si>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</si>
  <si>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</si>
  <si>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</si>
  <si>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</si>
  <si>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</si>
  <si>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</si>
  <si>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</si>
  <si>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</si>
  <si>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</si>
  <si>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</si>
  <si>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</si>
  <si>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</si>
  <si>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</si>
  <si>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</si>
  <si>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</si>
  <si>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</si>
  <si>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</si>
  <si>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</si>
  <si>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</si>
  <si>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</si>
  <si>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</si>
  <si>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</si>
  <si>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</si>
  <si>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</si>
  <si>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</si>
  <si>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</si>
  <si>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</si>
  <si>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</si>
  <si>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</si>
  <si>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</si>
  <si>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</si>
  <si>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</si>
  <si>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</si>
  <si>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</si>
  <si>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</si>
  <si>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</si>
  <si>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</si>
  <si>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</si>
  <si>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</si>
  <si>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</si>
  <si>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</si>
  <si>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</si>
  <si>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</si>
  <si>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</si>
  <si>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</si>
  <si>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</si>
  <si>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</si>
  <si>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</si>
  <si>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</si>
  <si>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</si>
  <si>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</si>
  <si>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</si>
  <si>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</si>
  <si>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</si>
  <si>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</si>
  <si>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</si>
  <si>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</si>
  <si>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</si>
  <si>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</si>
  <si>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</si>
  <si>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</si>
  <si>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</si>
  <si>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</si>
  <si>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</si>
  <si>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</si>
  <si>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</si>
  <si>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</si>
  <si>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</si>
  <si>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</si>
  <si>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</si>
  <si>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</si>
  <si>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</si>
  <si>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</si>
  <si>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</si>
  <si>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</si>
  <si>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</si>
  <si>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</si>
  <si>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</si>
  <si>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</si>
  <si>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</si>
  <si>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</si>
  <si>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</si>
  <si>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</si>
  <si>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</si>
  <si>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</si>
  <si>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</si>
  <si>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</si>
  <si>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</si>
  <si>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</si>
  <si>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</si>
  <si>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</si>
  <si>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</si>
  <si>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</si>
  <si>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</si>
  <si>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</si>
  <si>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</si>
  <si>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</si>
  <si>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</si>
  <si>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</si>
  <si>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</si>
  <si>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</si>
  <si>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</si>
  <si>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</si>
  <si>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</si>
  <si>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</si>
  <si>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</si>
  <si>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</si>
  <si>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</si>
  <si>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</si>
  <si>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</si>
  <si>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</si>
  <si>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</si>
  <si>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</si>
  <si>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</si>
  <si>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</si>
  <si>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</si>
  <si>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</si>
  <si>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</si>
  <si>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</si>
  <si>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</si>
  <si>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</si>
  <si>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</si>
  <si>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</si>
  <si>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</si>
  <si>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</si>
  <si>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</si>
  <si>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</si>
  <si>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</si>
  <si>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</si>
  <si>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</si>
  <si>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</si>
  <si>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</si>
  <si>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</si>
  <si>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</si>
  <si>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</si>
  <si>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</si>
  <si>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</si>
  <si>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</si>
  <si>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</si>
  <si>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</si>
  <si>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</si>
  <si>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</si>
  <si>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</si>
  <si>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</si>
  <si>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</si>
  <si>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</si>
  <si>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</si>
  <si>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</si>
  <si>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</si>
  <si>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</si>
  <si>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</si>
  <si>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</si>
  <si>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</si>
  <si>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</si>
  <si>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</si>
  <si>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</si>
  <si>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</si>
  <si>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</si>
  <si>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</si>
  <si>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</si>
  <si>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</si>
  <si>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</si>
  <si>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</si>
  <si>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</si>
  <si>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</si>
  <si>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</si>
  <si>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</si>
  <si>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</si>
  <si>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</si>
  <si>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</si>
  <si>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</si>
  <si>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</si>
  <si>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</si>
  <si>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</si>
  <si>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</si>
  <si>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</si>
  <si>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</si>
  <si>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</si>
  <si>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</si>
  <si>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</si>
  <si>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</si>
  <si>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</si>
  <si>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</si>
  <si>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</si>
  <si>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</si>
  <si>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</si>
  <si>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</si>
  <si>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</si>
  <si>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</si>
  <si>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</si>
  <si>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</si>
  <si>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</si>
  <si>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</si>
  <si>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</si>
  <si>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</si>
  <si>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</si>
  <si>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</si>
  <si>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</si>
  <si>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</si>
  <si>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</si>
  <si>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</si>
  <si>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</si>
  <si>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</si>
  <si>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</si>
  <si>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</si>
  <si>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</si>
  <si>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</si>
  <si>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</si>
  <si>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</si>
  <si>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</si>
  <si>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</si>
  <si>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</si>
  <si>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</si>
  <si>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</si>
  <si>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</si>
  <si>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</si>
  <si>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</si>
  <si>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</si>
  <si>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</si>
  <si>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</si>
  <si>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</si>
  <si>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</si>
  <si>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</si>
  <si>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</si>
  <si>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</si>
  <si>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</si>
  <si>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</si>
  <si>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</si>
  <si>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</si>
  <si>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</si>
  <si>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</si>
  <si>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</si>
  <si>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</si>
  <si>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</si>
  <si>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</si>
  <si>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</si>
  <si>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</si>
  <si>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</si>
  <si>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</si>
  <si>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</si>
  <si>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</si>
  <si>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</si>
  <si>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</si>
  <si>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</si>
  <si>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</si>
  <si>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</si>
  <si>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</si>
  <si>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</si>
  <si>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</si>
  <si>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</si>
  <si>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</si>
  <si>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</si>
  <si>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</si>
  <si>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</si>
  <si>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</si>
  <si>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</si>
  <si>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</si>
  <si>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</si>
  <si>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</si>
  <si>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</si>
  <si>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</si>
  <si>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</si>
  <si>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</si>
  <si>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</si>
  <si>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</si>
  <si>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</si>
  <si>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</si>
  <si>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</si>
  <si>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</si>
  <si>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</si>
  <si>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</si>
  <si>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</si>
  <si>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</si>
  <si>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</si>
  <si>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</si>
  <si>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</si>
  <si>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</si>
  <si>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</si>
  <si>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</si>
  <si>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</si>
  <si>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</si>
  <si>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</si>
  <si>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</si>
  <si>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</si>
  <si>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</si>
  <si>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</si>
  <si>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</si>
  <si>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</si>
  <si>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</si>
  <si>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</si>
  <si>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</si>
  <si>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</si>
  <si>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</si>
  <si>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</si>
  <si>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</si>
  <si>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</si>
  <si>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</si>
  <si>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</si>
  <si>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</si>
  <si>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</si>
  <si>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</si>
  <si>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</si>
  <si>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</si>
  <si>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</si>
  <si>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</si>
  <si>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</si>
  <si>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</si>
  <si>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</si>
  <si>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</si>
  <si>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</si>
  <si>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</si>
  <si>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</si>
  <si>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</si>
  <si>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</si>
  <si>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</si>
  <si>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</si>
  <si>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</si>
  <si>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</si>
  <si>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</si>
  <si>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</si>
  <si>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</si>
  <si>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</si>
  <si>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</si>
  <si>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</si>
  <si>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</si>
  <si>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</si>
  <si>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</si>
  <si>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</si>
  <si>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</si>
  <si>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</si>
  <si>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</si>
  <si>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</si>
  <si>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</si>
  <si>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</si>
  <si>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MC1 as 06:30h - Em intervalo das 14:35h as 15:05h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</si>
  <si>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</si>
  <si>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</si>
  <si>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</si>
  <si>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</si>
  <si>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</si>
  <si>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Sem faixa, alto fluxo de trens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</si>
  <si>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</si>
  <si>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</si>
  <si>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</si>
  <si>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</si>
  <si>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</si>
  <si>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</si>
  <si>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</si>
  <si>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</si>
  <si>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</si>
  <si>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</si>
  <si>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</si>
  <si>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</si>
  <si>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</si>
  <si>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</si>
  <si>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</si>
  <si>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</si>
  <si>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</si>
  <si>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</si>
  <si>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</si>
  <si>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</si>
  <si>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</si>
  <si>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</si>
  <si>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</si>
  <si>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>* Recolher em PIT</t>
  </si>
  <si>
    <t>* MC1 01h</t>
  </si>
  <si>
    <t>TIN-TCS</t>
  </si>
  <si>
    <t>74/093761-094842cv  8 barras</t>
  </si>
  <si>
    <t>2 (maicon + fiscal)</t>
  </si>
  <si>
    <t>TCS-TOM</t>
  </si>
  <si>
    <t>TCSTOM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</si>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</sst>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zoomScaleNormal="100" workbookViewId="0">
      <pane xSplit="6" topLeftCell="P1" activePane="topRight" state="frozen"/>
      <selection pane="topRight" activeCell="D100" sqref="D100:D10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1135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1136</v>
      </c>
      <c r="BI1" s="233"/>
      <c r="BJ1" s="233"/>
      <c r="BK1" s="233"/>
      <c r="BL1" s="43"/>
      <c r="BM1" s="231" t="s">
        <v>1137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2" t="s">
        <v>1138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1141</v>
      </c>
      <c r="AT2" s="234"/>
      <c r="AU2" s="234"/>
      <c r="AV2" s="234"/>
      <c r="AW2" s="234"/>
      <c r="AX2" s="234"/>
      <c r="AY2" s="234"/>
      <c r="AZ2" s="4"/>
      <c r="BA2" s="230" t="s">
        <v>1142</v>
      </c>
      <c r="BB2" s="230"/>
      <c r="BC2" s="232" t="s">
        <v>1139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0" t="s">
        <v>1143</v>
      </c>
      <c r="AJ3" s="230"/>
      <c r="AK3" s="230" t="s">
        <v>1144</v>
      </c>
      <c r="AL3" s="230"/>
      <c r="AM3" s="230"/>
      <c r="AN3" s="230"/>
      <c r="AO3" s="230"/>
      <c r="AP3" s="230"/>
      <c r="AQ3" s="230"/>
      <c r="AR3" s="160"/>
      <c r="AS3" s="235" t="s">
        <v>1150</v>
      </c>
      <c r="AT3" s="235"/>
      <c r="AU3" s="235" t="s">
        <v>1151</v>
      </c>
      <c r="AV3" s="235"/>
      <c r="AW3" s="235" t="s">
        <v>1152</v>
      </c>
      <c r="AX3" s="235"/>
      <c r="AY3" s="57" t="s">
        <v>1153</v>
      </c>
      <c r="AZ3" s="57"/>
      <c r="BA3" s="230"/>
      <c r="BB3" s="230"/>
      <c r="BC3" s="230" t="s">
        <v>1146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1154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222" t="s">
        <v>1399</v>
      </c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0.99999999999999911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14" t="s">
        <v>1400</v>
      </c>
      <c r="BK84" s="14" t="s">
        <v>1401</v>
      </c>
      <c r="BL84" s="13"/>
      <c r="BM84" s="12" t="s">
        <v>402</v>
      </c>
      <c r="BN84" s="12" t="s">
        <v>402</v>
      </c>
      <c r="BO84" s="12" t="s">
        <v>402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OKOK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0.125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/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1</v>
      </c>
      <c r="BI85" s="14"/>
      <c r="BJ85" s="14" t="s">
        <v>1404</v>
      </c>
      <c r="BK85" s="14" t="s">
        <v>1405</v>
      </c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0.6722222222222225</v>
      </c>
      <c r="BS85" s="15">
        <f t="shared" si="11"/>
        <v>0</v>
      </c>
      <c r="BT85" s="157" t="str">
        <f t="shared" si="7"/>
        <v/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1407</v>
      </c>
      <c r="BK86" s="14" t="s">
        <v>1407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1408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1409</v>
      </c>
      <c r="BK87" s="14" t="s">
        <v>1409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1410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1409</v>
      </c>
      <c r="BK88" s="14" t="s">
        <v>1409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1411</v>
      </c>
      <c r="BK89" s="14" t="s">
        <v>1412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/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1413</v>
      </c>
      <c r="BK90" s="14" t="s">
        <v>1413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Produção</v>
      </c>
      <c r="BR90" s="15">
        <f t="shared" si="10"/>
        <v>0.99999999999999978</v>
      </c>
      <c r="BS90" s="15">
        <f t="shared" si="11"/>
        <v>0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1414</v>
      </c>
      <c r="BK91" s="14" t="s">
        <v>1415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1416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1417</v>
      </c>
      <c r="W92" s="135" t="s">
        <v>1418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/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1</v>
      </c>
      <c r="BI92" s="14"/>
      <c r="BJ92" s="14" t="s">
        <v>1419</v>
      </c>
      <c r="BK92" s="14" t="s">
        <v>1420</v>
      </c>
      <c r="BL92" s="13"/>
      <c r="BM92" s="12"/>
      <c r="BN92" s="12"/>
      <c r="BO92" s="130"/>
      <c r="BP92" s="14"/>
      <c r="BQ92" s="10" t="str">
        <f t="shared" si="9"/>
        <v>Produção</v>
      </c>
      <c r="BR92" s="15">
        <f t="shared" si="10"/>
        <v>1.666666666666667</v>
      </c>
      <c r="BS92" s="15">
        <f t="shared" si="11"/>
        <v>0</v>
      </c>
      <c r="BT92" s="157" t="str">
        <f t="shared" si="7"/>
        <v/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1421</v>
      </c>
      <c r="W93" s="135" t="s">
        <v>1422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1423</v>
      </c>
      <c r="BK93" s="14" t="s">
        <v>1424</v>
      </c>
      <c r="BL93" s="13"/>
      <c r="BM93" s="12"/>
      <c r="BN93" s="12"/>
      <c r="BO93" s="130"/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/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1425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/>
      <c r="BI94" s="14"/>
      <c r="BJ94" s="14" t="s">
        <v>1426</v>
      </c>
      <c r="BK94" s="14" t="s">
        <v>1426</v>
      </c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/>
      <c r="AS100" s="32"/>
      <c r="AT100" s="32"/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0</v>
      </c>
      <c r="AZ100" s="11"/>
      <c r="BA100" s="60"/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Produção e Intervalo</v>
      </c>
      <c r="BR100" s="15">
        <f t="shared" si="10"/>
        <v>0</v>
      </c>
      <c r="BS100" s="15">
        <f t="shared" si="11"/>
        <v>0</v>
      </c>
      <c r="BT100" s="157" t="str">
        <f t="shared" si="7"/>
        <v/>
      </c>
    </row>
    <row r="101" spans="1:72" ht="14.45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1432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/>
      </c>
    </row>
    <row r="104" spans="1:72" ht="14.45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/>
      </c>
    </row>
    <row r="105" spans="1:72" ht="14.45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1433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1422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/>
      </c>
    </row>
    <row r="106" spans="1:72" ht="14.45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1417</v>
      </c>
      <c r="W106" s="135" t="s">
        <v>1434</v>
      </c>
      <c r="X106" s="152" t="s">
        <v>378</v>
      </c>
      <c r="Y106" s="129" t="s">
        <v>381</v>
      </c>
      <c r="Z106" s="129"/>
      <c r="AA106" s="71" t="s">
        <v>1435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/>
      </c>
    </row>
    <row r="107" spans="1:72" ht="14.45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1425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/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/>
      <c r="AS110" s="32"/>
      <c r="AT110" s="32"/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/>
      </c>
    </row>
    <row r="111" spans="1:72" ht="14.45" hidden="1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1436</v>
      </c>
      <c r="N111" s="149" t="s">
        <v>1437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1422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 hidden="1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/>
      </c>
    </row>
    <row r="114" spans="1:72" ht="14.45" hidden="1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227" t="s">
        <v>1107</v>
      </c>
      <c r="I114" s="227" t="s">
        <v>1118</v>
      </c>
      <c r="J114" s="151"/>
      <c r="K114" s="151"/>
      <c r="L114" s="71"/>
      <c r="M114" s="149"/>
      <c r="N114" s="149"/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 t="s">
        <v>1421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PGO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1438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1439</v>
      </c>
      <c r="X125" s="152" t="s">
        <v>378</v>
      </c>
      <c r="Y125" s="129"/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1440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1441</v>
      </c>
      <c r="N126" s="149" t="s">
        <v>1442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1422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/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1248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1417</v>
      </c>
      <c r="W133" s="227" t="s">
        <v>1443</v>
      </c>
      <c r="X133" s="152" t="s">
        <v>373</v>
      </c>
      <c r="Y133" s="129"/>
      <c r="Z133" s="129"/>
      <c r="AA133" s="71" t="s">
        <v>1435</v>
      </c>
      <c r="AB133" s="59" t="s">
        <v>380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/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1444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12" operator="equal">
      <formula>"ERRO"</formula>
    </cfRule>
  </conditionalFormatting>
  <conditionalFormatting sqref="X4 Y1:Z778">
    <cfRule type="cellIs" dxfId="120" priority="18501" operator="equal">
      <formula>"OPORTUNIDADE"</formula>
    </cfRule>
  </conditionalFormatting>
  <conditionalFormatting sqref="AZ6:AZ778">
    <cfRule type="expression" dxfId="119" priority="18496">
      <formula>$BU6=1</formula>
    </cfRule>
  </conditionalFormatting>
  <conditionalFormatting sqref="BQ6:BQ778">
    <cfRule type="cellIs" dxfId="118" priority="18507" operator="equal">
      <formula>"Produção e Intervalo"</formula>
    </cfRule>
    <cfRule type="cellIs" dxfId="117" priority="18508" operator="equal">
      <formula>"Aderente"</formula>
    </cfRule>
    <cfRule type="cellIs" dxfId="116" priority="18509" operator="equal">
      <formula>"Intervalo"</formula>
    </cfRule>
    <cfRule type="cellIs" dxfId="115" priority="18510" operator="equal">
      <formula>"Produção"</formula>
    </cfRule>
    <cfRule type="cellIs" dxfId="114" priority="18511" operator="equal">
      <formula>"ERRO"</formula>
    </cfRule>
  </conditionalFormatting>
  <conditionalFormatting sqref="BR6:BS778">
    <cfRule type="cellIs" dxfId="113" priority="18489" operator="equal">
      <formula>"*"</formula>
    </cfRule>
    <cfRule type="cellIs" dxfId="112" priority="18490" operator="greaterThanOrEqual">
      <formula>1</formula>
    </cfRule>
    <cfRule type="cellIs" dxfId="111" priority="18491" operator="lessThan">
      <formula>1</formula>
    </cfRule>
  </conditionalFormatting>
  <conditionalFormatting sqref="Y6:Z778">
    <cfRule type="cellIs" dxfId="110" priority="18437" operator="equal">
      <formula>"NÃO"</formula>
    </cfRule>
    <cfRule type="cellIs" dxfId="109" priority="18438" operator="equal">
      <formula>"SIM"</formula>
    </cfRule>
  </conditionalFormatting>
  <conditionalFormatting sqref="Y1047841:Y1048576">
    <cfRule type="cellIs" dxfId="108" priority="18318" operator="equal">
      <formula>"OPORTUNIDADE"</formula>
    </cfRule>
  </conditionalFormatting>
  <conditionalFormatting sqref="Y1047841:Y1048576">
    <cfRule type="cellIs" dxfId="107" priority="18316" operator="equal">
      <formula>"NÃO"</formula>
    </cfRule>
    <cfRule type="cellIs" dxfId="106" priority="18317" operator="equal">
      <formula>"SIM"</formula>
    </cfRule>
  </conditionalFormatting>
  <conditionalFormatting sqref="BK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:BK778 BK6 BK11:BK13 BK19:BK22 BK26 BK15:BK16 BK43 BK36:BK37 BK33:BK34 BK29:BK31 BK45 BK47 BK50:BK51 BK53:BK55 BK57:BK61 BK77:BK82 BK75 BK63:BK64 BK66:BK73">
    <cfRule type="iconSet" priority="23050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92:BO94 BO85:BO86 BO22 BO6:BO14 BO16:BO19 BO24:BO54 BO75:BO77 BO56:BO73 BO79:BO83 BO96:BO778">
    <cfRule type="iconSet" priority="23080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09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094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096">
      <iconSet showValue="0">
        <cfvo type="percent" val="0"/>
        <cfvo type="num" val="1"/>
        <cfvo type="num" val="1" gte="0"/>
      </iconSet>
    </cfRule>
    <cfRule type="iconSet" priority="2309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N84:BO84 BN87:BO91 BN95:BO95 BM6:BM778" xr:uid="{0374E4CD-E1C2-4373-A381-0828C9AFF6FF}">
      <formula1>IMPCAUSADOR</formula1>
    </dataValidation>
    <dataValidation type="list" allowBlank="1" showInputMessage="1" showErrorMessage="1" sqref="BN6:BN14 BN16:BN54 BN56:BN73 BN75:BN77 BN79:BN83 BN85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3 BO85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1445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1446</v>
      </c>
      <c r="E3" s="186" t="s">
        <v>1447</v>
      </c>
      <c r="F3" s="186" t="s">
        <v>1448</v>
      </c>
      <c r="G3" s="186" t="s">
        <v>1449</v>
      </c>
      <c r="H3" s="186" t="s">
        <v>1450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1451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1452</v>
      </c>
      <c r="D13" s="187">
        <v>9049</v>
      </c>
      <c r="E13" s="188">
        <v>46044</v>
      </c>
      <c r="F13" s="190" t="s">
        <v>1453</v>
      </c>
      <c r="G13" s="187" t="s">
        <v>1454</v>
      </c>
      <c r="H13" s="187"/>
    </row>
    <row r="14" spans="3:8">
      <c r="C14" s="187" t="s">
        <v>1452</v>
      </c>
      <c r="D14" s="187">
        <v>9044</v>
      </c>
      <c r="E14" s="188">
        <v>46044</v>
      </c>
      <c r="F14" s="190" t="s">
        <v>1455</v>
      </c>
      <c r="G14" s="187" t="s">
        <v>1456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1457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1457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1458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1459</v>
      </c>
      <c r="C4" s="191" t="s">
        <v>1460</v>
      </c>
      <c r="D4" s="191" t="s">
        <v>1461</v>
      </c>
      <c r="E4" s="191" t="s">
        <v>1462</v>
      </c>
      <c r="F4" s="191" t="s">
        <v>547</v>
      </c>
      <c r="G4" s="191" t="s">
        <v>1463</v>
      </c>
    </row>
    <row r="5" spans="2:7">
      <c r="B5" s="192" t="s">
        <v>1464</v>
      </c>
      <c r="C5" s="192">
        <v>309525</v>
      </c>
      <c r="D5" s="192" t="s">
        <v>1465</v>
      </c>
      <c r="E5" s="192" t="s">
        <v>249</v>
      </c>
      <c r="F5" s="192" t="s">
        <v>1466</v>
      </c>
      <c r="G5" s="193">
        <v>46296</v>
      </c>
    </row>
    <row r="6" spans="2:7">
      <c r="B6" s="192" t="s">
        <v>1467</v>
      </c>
      <c r="C6" s="192">
        <v>257410</v>
      </c>
      <c r="D6" s="192" t="s">
        <v>1468</v>
      </c>
      <c r="E6" s="192" t="s">
        <v>249</v>
      </c>
      <c r="F6" s="192" t="s">
        <v>1466</v>
      </c>
      <c r="G6" s="193"/>
    </row>
    <row r="7" spans="2:7">
      <c r="B7" s="192" t="s">
        <v>1259</v>
      </c>
      <c r="C7" s="192">
        <v>256875</v>
      </c>
      <c r="D7" s="192" t="s">
        <v>1469</v>
      </c>
      <c r="E7" s="192" t="s">
        <v>249</v>
      </c>
      <c r="F7" s="192" t="s">
        <v>1466</v>
      </c>
      <c r="G7" s="193">
        <v>46296</v>
      </c>
    </row>
    <row r="8" spans="2:7">
      <c r="B8" s="192" t="s">
        <v>1470</v>
      </c>
      <c r="C8" s="192">
        <v>257278</v>
      </c>
      <c r="D8" s="192" t="s">
        <v>1471</v>
      </c>
      <c r="E8" s="192" t="s">
        <v>240</v>
      </c>
      <c r="F8" s="192" t="s">
        <v>1472</v>
      </c>
      <c r="G8" s="193">
        <v>46235</v>
      </c>
    </row>
    <row r="9" spans="2:7">
      <c r="B9" s="192" t="s">
        <v>1473</v>
      </c>
      <c r="C9" s="192">
        <v>257033</v>
      </c>
      <c r="D9" s="192" t="s">
        <v>1474</v>
      </c>
      <c r="E9" s="192" t="s">
        <v>240</v>
      </c>
      <c r="F9" s="192" t="s">
        <v>564</v>
      </c>
      <c r="G9" s="192" t="s">
        <v>1475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abSelected="1" workbookViewId="0">
      <selection activeCell="F2" sqref="F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1223</v>
      </c>
      <c r="Q1" s="243"/>
      <c r="R1" s="88"/>
      <c r="S1" s="88"/>
      <c r="T1" s="89"/>
      <c r="U1" s="244" t="s">
        <v>1476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1477</v>
      </c>
      <c r="B2" s="91" t="s">
        <v>1478</v>
      </c>
      <c r="C2" s="91" t="s">
        <v>7</v>
      </c>
      <c r="D2" s="92" t="s">
        <v>1175</v>
      </c>
      <c r="E2" s="92" t="s">
        <v>547</v>
      </c>
      <c r="F2" s="92" t="s">
        <v>1479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1480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0.125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45910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>
        <f ca="1">_xlfn.XLOOKUP(G102&amp;$U$2,BS_CONTROLE[CHAVE],BS_CONTROLE[Quantidade_11],"-")</f>
        <v>0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>* Recolher em PIT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>* MC1 01h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2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1835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0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>74/093761-094842cv  8 barras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45910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0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1835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-</v>
      </c>
      <c r="E129" s="96" t="str">
        <f>IF(FN_MC!T114="","*",FN_MC!T114)</f>
        <v>-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PGO</v>
      </c>
      <c r="K129" s="96" t="str">
        <f>IF(FN_MC!M114="","*",FN_MC!M114)</f>
        <v>*</v>
      </c>
      <c r="L129" s="196" t="str">
        <f>IF(FN_MC!N114="","*",FN_MC!N114)</f>
        <v>*</v>
      </c>
      <c r="M129" s="97" t="str">
        <f>IF(FN_MC!J114="","*",FN_MC!J114)</f>
        <v>*</v>
      </c>
      <c r="N129" s="183" t="str">
        <f>IF(FN_MC!K114="","*",FN_MC!K114)</f>
        <v>*</v>
      </c>
      <c r="O129" s="183" t="str">
        <f>IF(FN_MC!L114="","*",FN_MC!L114)</f>
        <v>*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45910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IF(FN_MC!Y118="","*",FN_MC!Y118)</f>
        <v>*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1835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IF(FN_MC!Y125="","*",FN_MC!Y125)</f>
        <v>*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17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IF(FN_MC!Y126="","*",FN_MC!Y126)</f>
        <v>*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IF(FN_MC!Y127="","*",FN_MC!Y127)</f>
        <v>*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1</v>
      </c>
      <c r="V142" s="98">
        <f ca="1">_xlfn.XLOOKUP(G142&amp;$V$2,BS_CONTROLE[CHAVE],BS_CONTROLE[Quantidade_11],"-")</f>
        <v>2</v>
      </c>
      <c r="W142" s="98">
        <f ca="1">_xlfn.XLOOKUP(G142&amp;$W$2,BS_CONTROLE[CHAVE],BS_CONTROLE[Quantidade_11],"-")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IF(FN_MC!Y131="","*",FN_MC!Y131)</f>
        <v>*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IF(FN_MC!Y132="","*",FN_MC!Y132)</f>
        <v>*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0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IF(FN_MC!Y133="","*",FN_MC!Y133)</f>
        <v>*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1248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>
        <f ca="1">_xlfn.XLOOKUP(G156&amp;$W$2,BS_CONTROLE[CHAVE],BS_CONTROLE[Quantidade_11],"-")</f>
        <v>0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IF(FN_MC!Y135="","*",FN_MC!Y135)</f>
        <v>*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>
        <f ca="1">_xlfn.XLOOKUP(G158&amp;$U$2,BS_CONTROLE[CHAVE],BS_CONTROLE[Quantidade_11],"-")</f>
        <v>4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2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IF(FN_MC!Y136="","*",FN_MC!Y136)</f>
        <v>*</v>
      </c>
      <c r="B159" s="95" t="str">
        <f>IF(FN_MC!X136="","*",FN_MC!X136)</f>
        <v>*</v>
      </c>
      <c r="C159" s="95" t="str">
        <f>IF(FN_MC!Z136="","*",FN_MC!Z136)</f>
        <v>*</v>
      </c>
      <c r="D159" s="96" t="str">
        <f>IF(FN_MC!S136="","*",FN_MC!S136)</f>
        <v>-</v>
      </c>
      <c r="E159" s="96" t="str">
        <f>IF(FN_MC!T136="","*",FN_MC!T136)</f>
        <v>-</v>
      </c>
      <c r="F159" s="96" t="str">
        <f>IF(FN_MC!B136="","*",FN_MC!B136)</f>
        <v>*</v>
      </c>
      <c r="G159" s="96" t="str">
        <f>IF(FN_MC!D136="","*",FN_MC!D136)</f>
        <v>*</v>
      </c>
      <c r="H159" s="96" t="str">
        <f>IF(FN_MC!F136="","*",FN_MC!F136)</f>
        <v>*</v>
      </c>
      <c r="I159" s="96" t="str">
        <f>IF(FN_MC!H136="","*",FN_MC!H136)</f>
        <v>*</v>
      </c>
      <c r="J159" s="96" t="str">
        <f>IF(FN_MC!I136="","*",FN_MC!I136)</f>
        <v>*</v>
      </c>
      <c r="K159" s="96" t="str">
        <f>IF(FN_MC!M136="","*",FN_MC!M136)</f>
        <v>-</v>
      </c>
      <c r="L159" s="196" t="str">
        <f>IF(FN_MC!N136="","*",FN_MC!N136)</f>
        <v>-</v>
      </c>
      <c r="M159" s="97" t="str">
        <f>IF(FN_MC!J136="","*",FN_MC!J136)</f>
        <v>*</v>
      </c>
      <c r="N159" s="183" t="str">
        <f>IF(FN_MC!K136="","*",FN_MC!K136)</f>
        <v>*</v>
      </c>
      <c r="O159" s="183" t="str">
        <f>IF(FN_MC!L136="","*",FN_MC!L136)</f>
        <v>-</v>
      </c>
      <c r="P159" s="107" t="str">
        <f>IF(FN_MC!O136="","*",FN_MC!O136)</f>
        <v>*</v>
      </c>
      <c r="Q159" s="107" t="str">
        <f>IF(FN_MC!P136="","*",FN_MC!P136)</f>
        <v>*</v>
      </c>
      <c r="R159" s="96" t="str">
        <f>IF(FN_MC!Q136="","*",CONCATENATE(FN_MC!Q136," ",FN_MC!R136))</f>
        <v>*</v>
      </c>
      <c r="S159" s="96" t="str">
        <f>IF(FN_MC!V136="","*",FN_MC!V136)</f>
        <v>*</v>
      </c>
      <c r="T159" s="96" t="str">
        <f>IF(FN_MC!W136="","*",FN_MC!W136)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1481</v>
      </c>
      <c r="D5" s="246"/>
      <c r="E5" s="246"/>
      <c r="F5" s="246"/>
      <c r="G5" s="246"/>
      <c r="H5" s="246"/>
      <c r="I5" s="246"/>
      <c r="J5" s="247"/>
      <c r="K5" s="248" t="s">
        <v>1482</v>
      </c>
      <c r="L5" s="249"/>
      <c r="M5" s="249"/>
      <c r="N5" s="249"/>
      <c r="O5" s="250" t="s">
        <v>1483</v>
      </c>
      <c r="P5" s="251"/>
      <c r="Q5" s="252"/>
    </row>
    <row r="6" spans="1:17" s="81" customFormat="1" ht="15.75" customHeight="1">
      <c r="A6" s="75" t="s">
        <v>1479</v>
      </c>
      <c r="B6" s="82" t="s">
        <v>1478</v>
      </c>
      <c r="C6" s="83" t="s">
        <v>1175</v>
      </c>
      <c r="D6" s="84" t="s">
        <v>1176</v>
      </c>
      <c r="E6" s="83" t="s">
        <v>1484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1485</v>
      </c>
      <c r="M6" s="116" t="s">
        <v>29</v>
      </c>
      <c r="N6" s="117" t="s">
        <v>1170</v>
      </c>
      <c r="O6" s="165" t="s">
        <v>1213</v>
      </c>
      <c r="P6" s="128"/>
      <c r="Q6" s="139" t="s">
        <v>1486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2</v>
      </c>
      <c r="P85" s="78"/>
      <c r="Q85" s="120" t="str">
        <f>IF($A$2=1,IF(FN_MC!#REF!="","*",FN_MC!#REF!),IF(FN_MC!BK84="","*",FN_MC!BK84))</f>
        <v>MC1 as 06:30h - Em intervalo das 14:35h as 15:05h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0.125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1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1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0</v>
      </c>
      <c r="P108" s="78"/>
      <c r="Q108" s="120" t="str">
        <f>IF($A$2=1,IF(FN_MC!BJ101="","*",FN_MC!BJ101),IF(FN_MC!BK101="","*",FN_MC!BK101))</f>
        <v>*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>*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>*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0</v>
      </c>
      <c r="P116" s="78"/>
      <c r="Q116" s="120" t="str">
        <f>IF($A$2=1,IF(FN_MC!BJ104="","*",FN_MC!BJ104),IF(FN_MC!BK104="","*",FN_MC!BK104))</f>
        <v>*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0</v>
      </c>
      <c r="P117" s="78"/>
      <c r="Q117" s="120" t="str">
        <f>IF($A$2=1,IF(FN_MC!BJ105="","*",FN_MC!BJ105),IF(FN_MC!BK105="","*",FN_MC!BK105))</f>
        <v>*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>*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>*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*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>*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0</v>
      </c>
      <c r="P126" s="78"/>
      <c r="Q126" s="120" t="str">
        <f>IF($A$2=1,IF(FN_MC!BJ111="","*",FN_MC!BJ111),IF(FN_MC!BK111="","*",FN_MC!BK111))</f>
        <v>*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0</v>
      </c>
      <c r="P127" s="78"/>
      <c r="Q127" s="120" t="str">
        <f>IF($A$2=1,IF(FN_MC!BJ112="","*",FN_MC!BJ112),IF(FN_MC!BK112="","*",FN_MC!BK112))</f>
        <v>*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>*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-</v>
      </c>
      <c r="D129" s="87" t="str">
        <f>IF(FN_MC!T114="","*",FN_MC!T114)</f>
        <v>-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*</v>
      </c>
      <c r="H129" s="125" t="str">
        <f>IF(FN_MC!K114="","*",FN_MC!K114)</f>
        <v>*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-</v>
      </c>
      <c r="M129" s="118" t="str">
        <f>IF(FN_MC!AP114="","*",FN_MC!AP114)</f>
        <v>-</v>
      </c>
      <c r="N129" s="118" t="str">
        <f>IF(FN_MC!AM114="","*",FN_MC!AM114)</f>
        <v>-</v>
      </c>
      <c r="O129" s="136">
        <f>FN_MC!BH114</f>
        <v>0</v>
      </c>
      <c r="P129" s="78"/>
      <c r="Q129" s="120" t="str">
        <f>IF($A$2=1,IF(FN_MC!BJ114="","*",FN_MC!BJ114),IF(FN_MC!BK114="","*",FN_MC!BK114))</f>
        <v>*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1487</v>
      </c>
      <c r="C2" s="83" t="s">
        <v>1160</v>
      </c>
      <c r="D2" s="83" t="s">
        <v>1162</v>
      </c>
      <c r="E2" s="83" t="s">
        <v>1488</v>
      </c>
      <c r="F2" s="83" t="s">
        <v>1489</v>
      </c>
      <c r="G2" s="83" t="s">
        <v>1490</v>
      </c>
      <c r="H2" s="83" t="s">
        <v>1491</v>
      </c>
      <c r="I2" s="83" t="s">
        <v>1492</v>
      </c>
      <c r="J2" s="83" t="s">
        <v>1493</v>
      </c>
      <c r="K2" s="109" t="s">
        <v>1494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 hidden="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*</v>
      </c>
      <c r="G125" s="101" t="str">
        <f>IF(FN_MC!I114="","*",FN_MC!I114)</f>
        <v>PGO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*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*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*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*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*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 + ESCALA</v>
      </c>
      <c r="I152" s="101" t="str">
        <f>IF(FN_MC!AC133="","*",FN_MC!AC133)</f>
        <v>*</v>
      </c>
      <c r="J152" s="102" t="str">
        <f>IF(FN_MC!AA133="","*",FN_MC!AA133)</f>
        <v>2 (maicon + fiscal)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2026-03-07T02:26:38Z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