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262" documentId="8_{B6337239-1A00-434D-AAD0-422EA1FEB5AE}" xr6:coauthVersionLast="47" xr6:coauthVersionMax="47" xr10:uidLastSave="{3E51811D-E6D2-4126-BF25-F9257C39BB19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1" i="1" l="1"/>
  <c r="N251" i="1" a="1"/>
  <c r="N251" i="1"/>
  <c r="M251" i="1" a="1"/>
  <c r="M251" i="1"/>
  <c r="N250" i="1" a="1"/>
  <c r="N250" i="1"/>
  <c r="M250" i="1" a="1"/>
  <c r="M250" i="1"/>
  <c r="N249" i="1" a="1"/>
  <c r="N249" i="1"/>
  <c r="M249" i="1" a="1"/>
  <c r="M249" i="1"/>
  <c r="N247" i="1" a="1"/>
  <c r="N247" i="1" s="1"/>
  <c r="M247" i="1" a="1"/>
  <c r="M247" i="1" s="1"/>
  <c r="N245" i="1" a="1"/>
  <c r="N245" i="1" s="1"/>
  <c r="M245" i="1" a="1"/>
  <c r="M245" i="1" s="1"/>
  <c r="N244" i="1" a="1"/>
  <c r="N244" i="1" s="1"/>
  <c r="M244" i="1" a="1"/>
  <c r="M244" i="1" s="1"/>
  <c r="M243" i="1" a="1"/>
  <c r="M243" i="1" s="1"/>
  <c r="BT221" i="1"/>
  <c r="BT222" i="1"/>
  <c r="BT223" i="1"/>
  <c r="BT224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 s="1"/>
  <c r="T308" i="1" a="1"/>
  <c r="T308" i="1"/>
  <c r="S308" i="1" a="1"/>
  <c r="S308" i="1" s="1"/>
  <c r="D305" i="12" s="1"/>
  <c r="N308" i="1" a="1"/>
  <c r="N308" i="1" s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 s="1"/>
  <c r="L304" i="12" s="1"/>
  <c r="M307" i="1" a="1"/>
  <c r="M307" i="1" s="1"/>
  <c r="T306" i="1" a="1"/>
  <c r="T306" i="1" s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 s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 s="1"/>
  <c r="T302" i="1" a="1"/>
  <c r="T302" i="1" s="1"/>
  <c r="E299" i="12" s="1"/>
  <c r="S302" i="1" a="1"/>
  <c r="S302" i="1" s="1"/>
  <c r="N302" i="1" a="1"/>
  <c r="N302" i="1" s="1"/>
  <c r="L299" i="12" s="1"/>
  <c r="M302" i="1" a="1"/>
  <c r="M302" i="1" s="1"/>
  <c r="K299" i="12" s="1"/>
  <c r="T301" i="1" a="1"/>
  <c r="T301" i="1" s="1"/>
  <c r="S301" i="1" a="1"/>
  <c r="S301" i="1" s="1"/>
  <c r="N301" i="1" a="1"/>
  <c r="N301" i="1" s="1"/>
  <c r="L298" i="12" s="1"/>
  <c r="M301" i="1" a="1"/>
  <c r="M301" i="1" s="1"/>
  <c r="T300" i="1" a="1"/>
  <c r="T300" i="1"/>
  <c r="S300" i="1" a="1"/>
  <c r="S300" i="1" s="1"/>
  <c r="D297" i="12" s="1"/>
  <c r="N300" i="1" a="1"/>
  <c r="N300" i="1"/>
  <c r="L297" i="12" s="1"/>
  <c r="M300" i="1" a="1"/>
  <c r="M300" i="1" s="1"/>
  <c r="T299" i="1" a="1"/>
  <c r="T299" i="1" s="1"/>
  <c r="E296" i="12" s="1"/>
  <c r="S299" i="1" a="1"/>
  <c r="S299" i="1" s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 s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L248" i="12"/>
  <c r="T250" i="1" a="1"/>
  <c r="T250" i="1" s="1"/>
  <c r="S250" i="1" a="1"/>
  <c r="S250" i="1" s="1"/>
  <c r="L247" i="12"/>
  <c r="T249" i="1" a="1"/>
  <c r="T249" i="1" s="1"/>
  <c r="S249" i="1" a="1"/>
  <c r="S249" i="1" s="1"/>
  <c r="L246" i="12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L244" i="12"/>
  <c r="T246" i="1" a="1"/>
  <c r="T246" i="1" s="1"/>
  <c r="S246" i="1" a="1"/>
  <c r="S246" i="1" s="1"/>
  <c r="L243" i="12"/>
  <c r="T245" i="1" a="1"/>
  <c r="T245" i="1" s="1"/>
  <c r="S245" i="1" a="1"/>
  <c r="S245" i="1" s="1"/>
  <c r="L242" i="12"/>
  <c r="T244" i="1" a="1"/>
  <c r="T244" i="1" s="1"/>
  <c r="S244" i="1" a="1"/>
  <c r="S244" i="1" s="1"/>
  <c r="L241" i="12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T243" i="1" a="1"/>
  <c r="T243" i="1" s="1"/>
  <c r="S243" i="1" a="1"/>
  <c r="S243" i="1" s="1"/>
  <c r="L240" i="12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L238" i="12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L230" i="12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A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H245" i="12"/>
  <c r="H246" i="12"/>
  <c r="H247" i="12"/>
  <c r="H248" i="12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H230" i="12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H238" i="12"/>
  <c r="H239" i="12"/>
  <c r="H240" i="12"/>
  <c r="H241" i="12"/>
  <c r="H242" i="12"/>
  <c r="H243" i="12"/>
  <c r="H244" i="12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4" i="1"/>
  <c r="AJ235" i="1"/>
  <c r="AJ236" i="1"/>
  <c r="AJ237" i="1"/>
  <c r="AJ238" i="1"/>
  <c r="AJ239" i="1"/>
  <c r="AJ240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73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S240" i="12" s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S241" i="12" s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S242" i="12" s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S243" i="12" s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S244" i="12" s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R239" i="1" l="1"/>
  <c r="R262" i="1"/>
  <c r="R265" i="1"/>
  <c r="R242" i="1"/>
  <c r="S239" i="12" s="1"/>
  <c r="R250" i="1"/>
  <c r="S247" i="12" s="1"/>
  <c r="R271" i="1"/>
  <c r="R274" i="1"/>
  <c r="R256" i="1"/>
  <c r="K381" i="12"/>
  <c r="AM384" i="1"/>
  <c r="AN24" i="1"/>
  <c r="AN26" i="1"/>
  <c r="R233" i="1"/>
  <c r="S230" i="12" s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S245" i="12" s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S246" i="12" s="1"/>
  <c r="R267" i="1"/>
  <c r="R261" i="1"/>
  <c r="R255" i="1"/>
  <c r="AI242" i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Q188" i="1" s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R270" i="1"/>
  <c r="BQ270" i="1" s="1"/>
  <c r="BR264" i="1"/>
  <c r="BS258" i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AI247" i="1"/>
  <c r="AI244" i="1"/>
  <c r="AI241" i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35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B241" i="1" l="1"/>
  <c r="AJ241" i="1"/>
  <c r="BB242" i="1"/>
  <c r="AJ242" i="1"/>
  <c r="BB251" i="1"/>
  <c r="AJ251" i="1"/>
  <c r="BQ258" i="1"/>
  <c r="BQ234" i="1"/>
  <c r="BB249" i="1"/>
  <c r="AJ249" i="1"/>
  <c r="BB250" i="1"/>
  <c r="AJ250" i="1"/>
  <c r="BB248" i="1"/>
  <c r="AJ248" i="1"/>
  <c r="BB247" i="1"/>
  <c r="AJ247" i="1"/>
  <c r="BB246" i="1"/>
  <c r="AJ246" i="1"/>
  <c r="BB245" i="1"/>
  <c r="AJ245" i="1"/>
  <c r="BB244" i="1"/>
  <c r="AJ244" i="1"/>
  <c r="BB243" i="1"/>
  <c r="AJ243" i="1"/>
  <c r="BB233" i="1"/>
  <c r="AJ233" i="1"/>
  <c r="BQ240" i="1"/>
  <c r="BQ198" i="1"/>
  <c r="BQ179" i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<sst xmlns="http://schemas.openxmlformats.org/spreadsheetml/2006/main" count="8436" uniqueCount="1790">
  <si>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</si>
  <si>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</si>
  <si>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</si>
  <si>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</si>
  <si>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</si>
  <si>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</si>
  <si>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</si>
  <si>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</si>
  <si>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</si>
  <si>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</si>
  <si>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</si>
  <si>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</si>
  <si>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</si>
  <si>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</si>
  <si>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</si>
  <si>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</si>
  <si>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</si>
  <si>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</si>
  <si>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</si>
  <si>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</si>
  <si>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</si>
  <si>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</si>
  <si>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</si>
  <si>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</si>
  <si>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</si>
  <si>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</si>
  <si>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</si>
  <si>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</si>
  <si>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</si>
  <si>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</si>
  <si>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</si>
  <si>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</si>
  <si>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</si>
  <si>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</si>
  <si>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</si>
  <si>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</si>
  <si>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</si>
  <si>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</si>
  <si>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</si>
  <si>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</si>
  <si>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</si>
  <si>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</si>
  <si>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</si>
  <si>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</si>
  <si>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</si>
  <si>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</si>
  <si>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</si>
  <si>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</si>
  <si>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</si>
  <si>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</si>
  <si>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</si>
  <si>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</si>
  <si>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</si>
  <si>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</si>
  <si>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</si>
  <si>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</si>
  <si>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</si>
  <si>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</si>
  <si>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</si>
  <si>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</si>
  <si>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</si>
  <si>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</si>
  <si>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</si>
  <si>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</si>
  <si>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</si>
  <si>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</si>
  <si>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</si>
  <si>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</si>
  <si>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</si>
  <si>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</si>
  <si>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</si>
  <si>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</si>
  <si>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</si>
  <si>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</si>
  <si>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</si>
  <si>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</si>
  <si>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</si>
  <si>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</si>
  <si>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</si>
  <si>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</si>
  <si>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</si>
  <si>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</si>
  <si>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</si>
  <si>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</si>
  <si>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</si>
  <si>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</si>
  <si>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</si>
  <si>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</si>
  <si>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</si>
  <si>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</si>
  <si>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</si>
  <si>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</si>
  <si>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</si>
  <si>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</si>
  <si>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</si>
  <si>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</si>
  <si>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</si>
  <si>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</si>
  <si>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</si>
  <si>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</si>
  <si>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</si>
  <si>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</si>
  <si>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</si>
  <si>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</si>
  <si>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</si>
  <si>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</si>
  <si>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</si>
  <si>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</si>
  <si>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</si>
  <si>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</si>
  <si>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</si>
  <si>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</si>
  <si>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</si>
  <si>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</si>
  <si>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</si>
  <si>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</si>
  <si>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</si>
  <si>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</si>
  <si>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</si>
  <si>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</si>
  <si>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</si>
  <si>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</si>
  <si>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</si>
  <si>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</si>
  <si>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</si>
  <si>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</si>
  <si>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</si>
  <si>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</si>
  <si>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</si>
  <si>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</si>
  <si>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</si>
  <si>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</si>
  <si>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</si>
  <si>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</si>
  <si>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</si>
  <si>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</si>
  <si>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</si>
  <si>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</si>
  <si>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</si>
  <si>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</si>
  <si>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</si>
  <si>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</si>
  <si>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</si>
  <si>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</si>
  <si>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</si>
  <si>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</si>
  <si>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</si>
  <si>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</si>
  <si>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</si>
  <si>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</si>
  <si>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</si>
  <si>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</si>
  <si>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</si>
  <si>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</si>
  <si>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</si>
  <si>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</si>
  <si>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</si>
  <si>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</si>
  <si>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</si>
  <si>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</si>
  <si>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</si>
  <si>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</si>
  <si>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</si>
  <si>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</si>
  <si>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</si>
  <si>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</si>
  <si>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</si>
  <si>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</si>
  <si>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</si>
  <si>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</si>
  <si>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</si>
  <si>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</si>
  <si>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</si>
  <si>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</si>
  <si>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</si>
  <si>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</si>
  <si>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</si>
  <si>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</si>
  <si>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</si>
  <si>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</si>
  <si>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</si>
  <si>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</si>
  <si>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</si>
  <si>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</si>
  <si>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</si>
  <si>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</si>
  <si>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</si>
  <si>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</si>
  <si>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</si>
  <si>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</si>
  <si>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</si>
  <si>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</si>
  <si>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</si>
  <si>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</si>
  <si>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</si>
  <si>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</si>
  <si>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</si>
  <si>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</si>
  <si>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</si>
  <si>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</si>
  <si>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</si>
  <si>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</si>
  <si>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</si>
  <si>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</si>
  <si>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</si>
  <si>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</si>
  <si>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</si>
  <si>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</si>
  <si>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</si>
  <si>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</si>
  <si>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</si>
  <si>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</si>
  <si>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</si>
  <si>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</si>
  <si>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</si>
  <si>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</si>
  <si>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</si>
  <si>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</si>
  <si>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</si>
  <si>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</si>
  <si>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</si>
  <si>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</si>
  <si>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</si>
  <si>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</si>
  <si>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</si>
  <si>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</si>
  <si>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</si>
  <si>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</si>
  <si>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</si>
  <si>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</si>
  <si>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</si>
  <si>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</si>
  <si>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</si>
  <si>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</si>
  <si>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</si>
  <si>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</si>
  <si>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</si>
  <si>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</si>
  <si>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</si>
  <si>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</si>
  <si>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</si>
  <si>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</si>
  <si>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</si>
  <si>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</si>
  <si>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</si>
  <si>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</si>
  <si>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</si>
  <si>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</si>
  <si>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</si>
  <si>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</si>
  <si>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</si>
  <si>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</si>
  <si>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</si>
  <si>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</si>
  <si>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</si>
  <si>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</si>
  <si>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</si>
  <si>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</si>
  <si>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</si>
  <si>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</si>
  <si>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</si>
  <si>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</si>
  <si>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</si>
  <si>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</si>
  <si>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</si>
  <si>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</si>
  <si>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</si>
  <si>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</si>
  <si>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</si>
  <si>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</si>
  <si>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</si>
  <si>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</si>
  <si>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</si>
  <si>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</si>
  <si>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</si>
  <si>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</si>
  <si>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</si>
  <si>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</si>
  <si>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</si>
  <si>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</si>
  <si>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</si>
  <si>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</si>
  <si>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</si>
  <si>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</si>
  <si>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</si>
  <si>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</si>
  <si>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</si>
  <si>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</si>
  <si>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</si>
  <si>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</si>
  <si>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</si>
  <si>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</si>
  <si>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</si>
  <si>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</si>
  <si>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</si>
  <si>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</si>
  <si>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</si>
  <si>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</si>
  <si>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</si>
  <si>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</si>
  <si>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</si>
  <si>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</si>
  <si>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</si>
  <si>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</si>
  <si>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</si>
  <si>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</si>
  <si>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</si>
  <si>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</si>
  <si>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</si>
  <si>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</si>
  <si>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</si>
  <si>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</si>
  <si>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</si>
  <si>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</si>
  <si>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</si>
  <si>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</si>
  <si>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</si>
  <si>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</si>
  <si>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</si>
  <si>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</si>
  <si>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</si>
  <si>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</si>
  <si>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</si>
  <si>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</si>
  <si>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</si>
  <si>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</si>
  <si>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</si>
  <si>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</si>
  <si>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</si>
  <si>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</si>
  <si>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</si>
  <si>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</si>
  <si>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</si>
  <si>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</si>
  <si>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</si>
  <si>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</si>
  <si>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</si>
  <si>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</si>
  <si>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</si>
  <si>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</si>
  <si>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</si>
  <si>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</si>
  <si>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</si>
  <si>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</si>
  <si>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</si>
  <si>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</si>
  <si>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</si>
  <si>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</si>
  <si>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</si>
  <si>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</si>
  <si>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</si>
  <si>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</si>
  <si>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</si>
  <si>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</si>
  <si>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</si>
  <si>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</si>
  <si>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</si>
  <si>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</si>
  <si>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</si>
  <si>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</si>
  <si>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</si>
  <si>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</si>
  <si>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</si>
  <si>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</si>
  <si>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</si>
  <si>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</si>
  <si>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</si>
  <si>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</si>
  <si>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</si>
  <si>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</si>
  <si>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</si>
  <si>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</si>
  <si>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</si>
  <si>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</si>
  <si>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</si>
  <si>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</si>
  <si>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</si>
  <si>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</si>
  <si>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</si>
  <si>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</si>
  <si>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</si>
  <si>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</si>
  <si>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</si>
  <si>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</si>
  <si>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</si>
  <si>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</si>
  <si>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</si>
  <si>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</si>
  <si>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</si>
  <si>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</si>
  <si>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</si>
  <si>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</si>
  <si>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</si>
  <si>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</si>
  <si>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</si>
  <si>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</si>
  <si>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</si>
  <si>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</si>
  <si>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</si>
  <si>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</si>
  <si>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</si>
  <si>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</si>
  <si>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</si>
  <si>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</si>
  <si>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</si>
  <si>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</si>
  <si>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</si>
  <si>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</si>
  <si>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</si>
  <si>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</si>
  <si>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</si>
  <si>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</si>
  <si>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</si>
  <si>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</si>
  <si>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</si>
  <si>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</si>
  <si>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</si>
  <si>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</si>
  <si>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</si>
  <si>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</si>
  <si>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</si>
  <si>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</si>
  <si>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</si>
  <si>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</si>
  <si>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</si>
  <si>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</si>
  <si>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</si>
  <si>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</si>
  <si>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</si>
  <si>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</si>
  <si>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</si>
  <si>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</si>
  <si>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</si>
  <si>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</si>
  <si>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</si>
  <si>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</si>
  <si>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</si>
  <si>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</si>
  <si>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</si>
  <si>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</si>
  <si>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</si>
  <si>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</si>
  <si>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</si>
  <si>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</si>
  <si>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</si>
  <si>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</si>
  <si>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</si>
  <si>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</si>
  <si>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</si>
  <si>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</si>
  <si>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</si>
  <si>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</si>
  <si>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</si>
  <si>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</si>
  <si>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</si>
  <si>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</si>
  <si>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</si>
  <si>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</si>
  <si>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</si>
  <si>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</si>
  <si>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</si>
  <si>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</si>
  <si>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</si>
  <si>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</si>
  <si>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</si>
  <si>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</si>
  <si>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</si>
  <si>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</si>
  <si>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</si>
  <si>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</si>
  <si>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</si>
  <si>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</si>
  <si>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</si>
  <si>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</si>
  <si>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</si>
  <si>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</si>
  <si>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</si>
  <si>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</si>
  <si>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</si>
  <si>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</si>
  <si>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</si>
  <si>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</si>
  <si>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</si>
  <si>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</si>
  <si>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</si>
  <si>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</si>
  <si>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</si>
  <si>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</si>
  <si>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</si>
  <si>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</si>
  <si>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</si>
  <si>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</si>
  <si>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</si>
  <si>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</si>
  <si>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</si>
  <si>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</si>
  <si>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</si>
  <si>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</si>
  <si>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</si>
  <si>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</si>
  <si>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</si>
  <si>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</si>
  <si>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</si>
  <si>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</si>
  <si>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</si>
  <si>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</si>
  <si>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</si>
  <si>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</si>
  <si>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</si>
  <si>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</si>
  <si>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</si>
  <si>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</si>
  <si>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</si>
  <si>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</si>
  <si>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</si>
  <si>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</si>
  <si>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</si>
  <si>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</si>
  <si>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</si>
  <si>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</si>
  <si>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</si>
  <si>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</si>
  <si>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</si>
  <si>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</si>
  <si>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</si>
  <si>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</si>
  <si>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</si>
  <si>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</si>
  <si>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</si>
  <si>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</si>
  <si>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</si>
  <si>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</si>
  <si>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</si>
  <si>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</si>
  <si>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</si>
  <si>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</si>
  <si>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</si>
  <si>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</si>
  <si>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</si>
  <si>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</si>
  <si>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</si>
  <si>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</si>
  <si>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</si>
  <si>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</si>
  <si>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</si>
  <si>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</si>
  <si>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</si>
  <si>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</si>
  <si>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</si>
  <si>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</si>
  <si>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</si>
  <si>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</si>
  <si>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</si>
  <si>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</si>
  <si>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</si>
  <si>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</si>
  <si>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</si>
  <si>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</si>
  <si>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</si>
  <si>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</si>
  <si>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</si>
  <si>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</si>
  <si>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</si>
  <si>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</si>
  <si>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</si>
  <si>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</si>
  <si>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</si>
  <si>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</si>
  <si>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</si>
  <si>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</si>
  <si>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</si>
  <si>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</si>
  <si>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</si>
  <si>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</si>
  <si>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</si>
  <si>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</si>
  <si>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</si>
  <si>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</si>
  <si>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</si>
  <si>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</si>
  <si>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</si>
  <si>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</si>
  <si>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</si>
  <si>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</si>
  <si>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</si>
  <si>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</si>
  <si>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</si>
  <si>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</si>
  <si>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</si>
  <si>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</si>
  <si>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</si>
  <si>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</si>
  <si>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</si>
  <si>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</si>
  <si>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</si>
  <si>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</si>
  <si>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</si>
  <si>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</si>
  <si>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</si>
  <si>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</si>
  <si>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</si>
  <si>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</si>
  <si>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</si>
  <si>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</si>
  <si>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</si>
  <si>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</si>
  <si>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</si>
  <si>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</si>
  <si>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</si>
  <si>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</si>
  <si>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</si>
  <si>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</si>
  <si>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</si>
  <si>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</si>
  <si>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</si>
  <si>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</si>
  <si>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</si>
  <si>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</si>
  <si>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</si>
  <si>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</si>
  <si>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</si>
  <si>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</si>
  <si>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</si>
  <si>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</si>
  <si>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</si>
  <si>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</si>
  <si>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</si>
  <si>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</si>
  <si>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</si>
  <si>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</si>
  <si>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</si>
  <si>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</si>
  <si>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</si>
  <si>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</si>
  <si>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</si>
  <si>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</si>
  <si>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</si>
  <si>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</si>
  <si>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</si>
  <si>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</si>
  <si>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</si>
  <si>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</si>
  <si>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</si>
  <si>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</si>
  <si>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</si>
  <si>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</si>
  <si>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</si>
  <si>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</si>
  <si>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</si>
  <si>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</si>
  <si>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</si>
  <si>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</si>
  <si>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</si>
  <si>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</si>
  <si>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</si>
  <si>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</si>
  <si>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</si>
  <si>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</si>
  <si>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</si>
  <si>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</si>
  <si>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</si>
  <si>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</si>
  <si>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</si>
  <si>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</si>
  <si>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</si>
  <si>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</si>
  <si>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</si>
  <si>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</si>
  <si>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</si>
  <si>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</si>
  <si>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</si>
  <si>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</si>
  <si>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</si>
  <si>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</si>
  <si>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</si>
  <si>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</si>
  <si>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</si>
  <si>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</si>
  <si>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</si>
  <si>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</si>
  <si>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</si>
  <si>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</si>
  <si>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</si>
  <si>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</si>
  <si>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</si>
  <si>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</si>
  <si>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</si>
  <si>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</si>
  <si>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</si>
  <si>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</si>
  <si>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</si>
  <si>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</si>
  <si>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</si>
  <si>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</si>
  <si>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</si>
  <si>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</si>
  <si>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</si>
  <si>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</si>
  <si>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</si>
  <si>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</si>
  <si>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</si>
  <si>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</si>
  <si>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</si>
  <si>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</si>
  <si>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</si>
  <si>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</si>
  <si>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</si>
  <si>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</si>
  <si>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</si>
  <si>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</si>
  <si>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</si>
  <si>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</si>
  <si>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</si>
  <si>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</si>
  <si>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</si>
  <si>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</si>
  <si>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</si>
  <si>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</si>
  <si>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</si>
  <si>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</si>
  <si>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</si>
  <si>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</si>
  <si>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</si>
  <si>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</si>
  <si>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</si>
  <si>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</si>
  <si>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</si>
  <si>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</si>
  <si>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</si>
  <si>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</si>
  <si>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</si>
  <si>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</si>
  <si>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</si>
  <si>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</si>
  <si>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</si>
  <si>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</si>
  <si>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</si>
  <si>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</si>
  <si>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</si>
  <si>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</si>
  <si>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</si>
  <si>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</si>
  <si>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</si>
  <si>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</si>
  <si>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</si>
  <si>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</si>
  <si>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</si>
  <si>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</si>
  <si>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</si>
  <si>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</si>
  <si>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</si>
  <si>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</si>
  <si>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</si>
  <si>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</si>
  <si>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</si>
  <si>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</si>
  <si>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</si>
  <si>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</si>
  <si>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</si>
  <si>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</si>
  <si>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</si>
  <si>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</si>
  <si>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</si>
  <si>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</si>
  <si>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</si>
  <si>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</si>
  <si>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</si>
  <si>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</si>
  <si>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</si>
  <si>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</si>
  <si>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</si>
  <si>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</si>
  <si>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</si>
  <si>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</si>
  <si>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</si>
  <si>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</si>
  <si>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</si>
  <si>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</si>
  <si>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</si>
  <si>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</si>
  <si>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</si>
  <si>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</si>
  <si>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</si>
  <si>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</si>
  <si>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</si>
  <si>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</si>
  <si>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</si>
  <si>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</si>
  <si>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</si>
  <si>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</si>
  <si>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</si>
  <si>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</si>
  <si>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</si>
  <si>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</si>
  <si>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</si>
  <si>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</si>
  <si>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</si>
  <si>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</si>
  <si>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</si>
  <si>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</si>
  <si>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</si>
  <si>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</si>
  <si>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</si>
  <si>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</si>
  <si>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</si>
  <si>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</si>
  <si>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</si>
  <si>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</si>
  <si>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</si>
  <si>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</si>
  <si>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</si>
  <si>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</si>
  <si>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</si>
  <si>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</si>
  <si>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</si>
  <si>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</si>
  <si>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</si>
  <si>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</si>
  <si>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</si>
  <si>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</si>
  <si>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</si>
  <si>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</si>
  <si>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</si>
  <si>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</si>
  <si>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</si>
  <si>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</si>
  <si>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</si>
  <si>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</si>
  <si>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</si>
  <si>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</si>
  <si>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</si>
  <si>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</si>
  <si>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</si>
  <si>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</si>
  <si>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</si>
  <si>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</si>
  <si>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</si>
  <si>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</si>
  <si>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</si>
  <si>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</si>
  <si>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</si>
  <si>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</si>
  <si>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</si>
  <si>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</si>
  <si>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</si>
  <si>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</si>
  <si>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</si>
  <si>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</si>
  <si>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</si>
  <si>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</si>
  <si>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</si>
  <si>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</si>
  <si>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</si>
  <si>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</si>
  <si>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</si>
  <si>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</si>
  <si>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</si>
  <si>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</si>
  <si>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</si>
  <si>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</si>
  <si>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</si>
  <si>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</si>
  <si>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</si>
  <si>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</si>
  <si>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</si>
  <si>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</si>
  <si>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</si>
  <si>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</si>
  <si>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</si>
  <si>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</si>
  <si>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</si>
  <si>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</si>
  <si>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</si>
  <si>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</si>
  <si>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</si>
  <si>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</si>
  <si>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</si>
  <si>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</si>
  <si>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</si>
  <si>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</si>
  <si>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</si>
  <si>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</si>
  <si>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</si>
  <si>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</si>
  <si>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</si>
  <si>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</si>
  <si>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</si>
  <si>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</si>
  <si>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</si>
  <si>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</si>
  <si>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</si>
  <si>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</si>
  <si>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</si>
  <si>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</si>
  <si>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</si>
  <si>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</si>
  <si>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</si>
  <si>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</si>
  <si>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</si>
  <si>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</si>
  <si>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</si>
  <si>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</si>
  <si>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</si>
  <si>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</si>
  <si>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</si>
  <si>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</si>
  <si>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</si>
  <si>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</si>
  <si>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</si>
  <si>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</si>
  <si>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</si>
  <si>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</si>
  <si>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</si>
  <si>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</si>
  <si>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</si>
  <si>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</si>
  <si>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</si>
  <si>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</si>
  <si>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</si>
  <si>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</si>
  <si>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</si>
  <si>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</si>
  <si>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</si>
  <si>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</si>
  <si>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</si>
  <si>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</si>
  <si>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</si>
  <si>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</si>
  <si>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</si>
  <si>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</si>
  <si>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</si>
  <si>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</si>
  <si>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</si>
  <si>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</si>
  <si>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</si>
  <si>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</si>
  <si>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</si>
  <si>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</si>
  <si>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</si>
  <si>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</si>
  <si>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</si>
  <si>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</si>
  <si>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</si>
  <si>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</si>
  <si>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</si>
  <si>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</si>
  <si>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</si>
  <si>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</si>
  <si>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</si>
  <si>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</si>
  <si>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</si>
  <si>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</si>
  <si>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</si>
  <si>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</si>
  <si>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</si>
  <si>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</si>
  <si>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</si>
  <si>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</si>
  <si>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</si>
  <si>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</si>
  <si>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</si>
  <si>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</si>
  <si>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</si>
  <si>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</si>
  <si>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</si>
  <si>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</si>
  <si>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</si>
  <si>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</si>
  <si>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</si>
  <si>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</si>
  <si>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</si>
  <si>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</si>
  <si>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</si>
  <si>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</si>
  <si>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</si>
  <si>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</si>
  <si>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</si>
  <si>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</si>
  <si>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</si>
  <si>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</si>
  <si>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</si>
  <si>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</si>
  <si>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</si>
  <si>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</si>
  <si>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</si>
  <si>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</si>
  <si>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</si>
  <si>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</si>
  <si>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</si>
  <si>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</si>
  <si>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</si>
  <si>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</si>
  <si>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</si>
  <si>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</si>
  <si>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</si>
  <si>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</si>
  <si>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</si>
  <si>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</si>
  <si>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</si>
  <si>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</si>
  <si>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</si>
  <si>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</si>
  <si>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</si>
  <si>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</si>
  <si>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</si>
  <si>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</si>
  <si>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</si>
  <si>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</si>
  <si>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</si>
  <si>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</si>
  <si>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</si>
  <si>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</si>
  <si>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</si>
  <si>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</si>
  <si>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</si>
  <si>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</si>
  <si>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</si>
  <si>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</si>
  <si>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</si>
  <si>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</si>
  <si>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</si>
  <si>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</si>
  <si>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</si>
  <si>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</si>
  <si>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</si>
  <si>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</si>
  <si>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</si>
  <si>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</si>
  <si>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</si>
  <si>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</si>
  <si>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</si>
  <si>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</si>
  <si>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</si>
  <si>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</si>
  <si>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</si>
  <si>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</si>
  <si>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</si>
  <si>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</si>
  <si>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</si>
  <si>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</si>
  <si>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</si>
  <si>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</si>
  <si>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</si>
  <si>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</si>
  <si>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</si>
  <si>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</si>
  <si>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</si>
  <si>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</si>
  <si>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</si>
  <si>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</si>
  <si>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</si>
  <si>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</si>
  <si>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</si>
  <si>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</si>
  <si>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</si>
  <si>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</si>
  <si>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</si>
  <si>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</si>
  <si>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</si>
  <si>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</si>
  <si>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</si>
  <si>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</si>
  <si>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</si>
  <si>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</si>
  <si>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</si>
  <si>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</si>
  <si>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</si>
  <si>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</si>
  <si>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</si>
  <si>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</si>
  <si>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</si>
  <si>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</si>
  <si>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</si>
  <si>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</si>
  <si>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</si>
  <si>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</si>
  <si>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</si>
  <si>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</si>
  <si>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</si>
  <si>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</si>
  <si>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</si>
  <si>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</si>
  <si>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</si>
  <si>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</si>
  <si>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</si>
  <si>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</si>
  <si>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</si>
  <si>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</si>
  <si>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</si>
  <si>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</si>
  <si>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</si>
  <si>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</si>
  <si>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</si>
  <si>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</si>
  <si>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</si>
  <si>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</si>
  <si>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</si>
  <si>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</si>
  <si>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</si>
  <si>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</si>
  <si>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</si>
  <si>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</si>
  <si>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</si>
  <si>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</si>
  <si>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</si>
  <si>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</si>
  <si>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</si>
  <si>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</si>
  <si>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</si>
  <si>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</si>
  <si>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</si>
  <si>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</si>
  <si>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</si>
  <si>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</si>
  <si>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</si>
  <si>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</si>
  <si>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</si>
  <si>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</si>
  <si>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</si>
  <si>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</si>
  <si>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</si>
  <si>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</si>
  <si>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</si>
  <si>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</si>
  <si>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</si>
  <si>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</si>
  <si>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</si>
  <si>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</si>
  <si>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</si>
  <si>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</si>
  <si>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</si>
  <si>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</si>
  <si>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</si>
  <si>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</si>
  <si>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</si>
  <si>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</si>
  <si>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</si>
  <si>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</si>
  <si>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</si>
  <si>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</si>
  <si>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</si>
  <si>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</si>
  <si>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</si>
  <si>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</si>
  <si>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</si>
  <si>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</si>
  <si>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</si>
  <si>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</si>
  <si>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</si>
  <si>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</si>
  <si>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</si>
  <si>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</si>
  <si>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</si>
  <si>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</si>
  <si>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</si>
  <si>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</si>
  <si>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</si>
  <si>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</si>
  <si>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</si>
  <si>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</si>
  <si>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</si>
  <si>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</si>
  <si>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</si>
  <si>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</si>
  <si>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</si>
  <si>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</si>
  <si>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</si>
  <si>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</si>
  <si>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</si>
  <si>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</si>
  <si>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</si>
  <si>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</si>
  <si>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</si>
  <si>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</si>
  <si>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</si>
  <si>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</si>
  <si>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</si>
  <si>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</si>
  <si>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</si>
  <si>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</si>
  <si>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</si>
  <si>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</si>
  <si>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</si>
  <si>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</si>
  <si>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</si>
  <si>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</si>
  <si>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</si>
  <si>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</si>
  <si>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</si>
  <si>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</si>
  <si>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</si>
  <si>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</si>
  <si>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</si>
  <si>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</si>
  <si>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</si>
  <si>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</si>
  <si>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</si>
  <si>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</si>
  <si>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</si>
  <si>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</si>
  <si>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</si>
  <si>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</si>
  <si>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</si>
  <si>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</si>
  <si>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</si>
  <si>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</si>
  <si>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</si>
  <si>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</si>
  <si>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</si>
  <si>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</si>
  <si>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</si>
  <si>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</si>
  <si>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</si>
  <si>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</si>
  <si>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</si>
  <si>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</si>
  <si>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</si>
  <si>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</si>
  <si>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</si>
  <si>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</si>
  <si>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</si>
  <si>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</si>
  <si>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</si>
  <si>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</si>
  <si>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</si>
  <si>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</si>
  <si>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</si>
  <si>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</si>
  <si>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</si>
  <si>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</si>
  <si>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</si>
  <si>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</si>
  <si>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</si>
  <si>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</si>
  <si>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</si>
  <si>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</si>
  <si>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</si>
  <si>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</si>
  <si>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</si>
  <si>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</si>
  <si>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</si>
  <si>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</si>
  <si>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</si>
  <si>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</si>
  <si>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</si>
  <si>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</si>
  <si>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</si>
  <si>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</si>
  <si>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</si>
  <si>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</si>
  <si>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</si>
  <si>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</si>
  <si>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</si>
  <si>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</si>
  <si>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</si>
  <si>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</si>
  <si>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</si>
  <si>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</si>
  <si>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</si>
  <si>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</si>
  <si>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</si>
  <si>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</si>
  <si>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</si>
  <si>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</si>
  <si>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</si>
  <si>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</si>
  <si>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</si>
  <si>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</si>
  <si>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</si>
  <si>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</si>
  <si>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</si>
  <si>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</si>
  <si>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</si>
  <si>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</si>
  <si>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</si>
  <si>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</si>
  <si>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</si>
  <si>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</si>
  <si>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</si>
  <si>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</si>
  <si>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</si>
  <si>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</si>
  <si>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</si>
  <si>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</si>
  <si>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</si>
  <si>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</si>
  <si>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</si>
  <si>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</si>
  <si>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</si>
  <si>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</si>
  <si>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</si>
  <si>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</si>
  <si>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</si>
  <si>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</si>
  <si>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</si>
  <si>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</si>
  <si>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</si>
  <si>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</si>
  <si>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</si>
  <si>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</si>
  <si>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</si>
  <si>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</si>
  <si>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</si>
  <si>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</si>
  <si>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</si>
  <si>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</si>
  <si>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</si>
  <si>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</si>
  <si>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</si>
  <si>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</si>
  <si>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</si>
  <si>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</si>
  <si>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</si>
  <si>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</si>
  <si>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</si>
  <si>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</si>
  <si>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</si>
  <si>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</si>
  <si>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</si>
  <si>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</si>
  <si>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</si>
  <si>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</si>
  <si>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</si>
  <si>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</si>
  <si>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</si>
  <si>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</si>
  <si>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</si>
  <si>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</si>
  <si>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</si>
  <si>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</si>
  <si>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</si>
  <si>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</si>
  <si>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</si>
  <si>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</si>
  <si>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</si>
  <si>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</si>
  <si>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</si>
  <si>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</si>
  <si>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</si>
  <si>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</si>
  <si>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</si>
  <si>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</si>
  <si>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</si>
  <si>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</si>
  <si>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</si>
  <si>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</si>
  <si>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</si>
  <si>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</si>
  <si>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</si>
  <si>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</si>
  <si>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</si>
  <si>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</si>
  <si>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</si>
  <si>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</si>
  <si>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</si>
  <si>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</si>
  <si>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</si>
  <si>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</si>
  <si>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</si>
  <si>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</si>
  <si>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</si>
  <si>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</si>
  <si>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</si>
  <si>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</si>
  <si>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</si>
  <si>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</si>
  <si>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</si>
  <si>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</si>
  <si>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</si>
  <si>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</si>
  <si>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</si>
  <si>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</si>
  <si>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</si>
  <si>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</si>
  <si>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</si>
  <si>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</si>
  <si>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</si>
  <si>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</si>
  <si>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</si>
  <si>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</si>
  <si>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</si>
  <si>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</si>
  <si>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</si>
  <si>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</si>
  <si>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</si>
  <si>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</si>
  <si>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</si>
  <si>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</si>
  <si>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</si>
  <si>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</si>
  <si>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</si>
  <si>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</si>
  <si>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</si>
  <si>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</si>
  <si>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</si>
  <si>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</si>
  <si>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</si>
  <si>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</si>
  <si>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</si>
  <si>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</si>
  <si>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</si>
  <si>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</si>
  <si>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</si>
  <si>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</si>
  <si>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</si>
  <si>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</si>
  <si>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</si>
  <si>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</si>
  <si>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</si>
  <si>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</si>
  <si>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</si>
  <si>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</si>
  <si>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</si>
  <si>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</si>
  <si>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</si>
  <si>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</si>
  <si>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</si>
  <si>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</si>
  <si>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</si>
  <si>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</si>
  <si>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</si>
  <si>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</si>
  <si>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</si>
  <si>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</si>
  <si>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</si>
  <si>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</si>
  <si>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</si>
  <si>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</si>
  <si>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</si>
  <si>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</si>
  <si>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</si>
  <si>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</si>
  <si>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</si>
  <si>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</si>
  <si>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</si>
  <si>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</si>
  <si>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</si>
  <si>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</si>
  <si>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</si>
  <si>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</si>
  <si>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</si>
  <si>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</si>
  <si>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</si>
  <si>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</si>
  <si>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</si>
  <si>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</si>
  <si>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</si>
  <si>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</si>
  <si>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</si>
  <si>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</si>
  <si>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</si>
  <si>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</si>
  <si>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</si>
  <si>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</si>
  <si>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</si>
  <si>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</si>
  <si>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</si>
  <si>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</si>
  <si>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</si>
  <si>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</si>
  <si>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</si>
  <si>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</si>
  <si>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</si>
  <si>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</si>
  <si>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</si>
  <si>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</si>
  <si>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</si>
  <si>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</si>
  <si>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</si>
  <si>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</si>
  <si>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</si>
  <si>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</si>
  <si>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</si>
  <si>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</si>
  <si>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</si>
  <si>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</si>
  <si>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</si>
  <si>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</si>
  <si>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</si>
  <si>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</si>
  <si>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</si>
  <si>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</si>
  <si>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</si>
  <si>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</si>
  <si>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</si>
  <si>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</si>
  <si>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</si>
  <si>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</si>
  <si>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</si>
  <si>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</si>
  <si>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</si>
  <si>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</si>
  <si>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</si>
  <si>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</si>
  <si>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</si>
  <si>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</si>
  <si>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</si>
  <si>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</si>
  <si>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</si>
  <si>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</si>
  <si>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</si>
  <si>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</si>
  <si>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</si>
  <si>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</si>
  <si>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</si>
  <si>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</si>
  <si>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</si>
  <si>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</si>
  <si>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</si>
  <si>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</si>
  <si>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</si>
  <si>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</si>
  <si>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</si>
  <si>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</si>
  <si>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</si>
  <si>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</si>
  <si>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</si>
  <si>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</si>
  <si>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</si>
  <si>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</si>
  <si>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</si>
  <si>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</si>
  <si>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</si>
  <si>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</si>
  <si>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</si>
  <si>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</si>
  <si>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</si>
  <si>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</si>
  <si>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</si>
  <si>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</si>
  <si>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</si>
  <si>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</si>
  <si>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</si>
  <si>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</si>
  <si>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</si>
  <si>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</si>
  <si>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</si>
  <si>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</si>
  <si>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</si>
  <si>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</si>
  <si>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</si>
  <si>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</si>
  <si>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</si>
  <si>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</si>
  <si>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</si>
  <si>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</si>
  <si>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</si>
  <si>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</si>
  <si>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</si>
  <si>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</si>
  <si>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</si>
  <si>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</si>
  <si>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</si>
  <si>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</si>
  <si>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</si>
  <si>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</si>
  <si>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</si>
  <si>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</si>
  <si>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</si>
  <si>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</si>
  <si>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</si>
  <si>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</si>
  <si>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</si>
  <si>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</si>
  <si>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</si>
  <si>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</si>
  <si>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</si>
  <si>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</si>
  <si>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</si>
  <si>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</si>
  <si>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</si>
  <si>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</si>
  <si>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</si>
  <si>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</si>
  <si>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</si>
  <si>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</si>
  <si>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</si>
  <si>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</si>
  <si>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</si>
  <si>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</si>
  <si>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</si>
  <si>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</si>
  <si>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</si>
  <si>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</si>
  <si>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</si>
  <si>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</si>
  <si>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</si>
  <si>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</si>
  <si>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</si>
  <si>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</si>
  <si>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</si>
  <si>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</si>
  <si>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</si>
  <si>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</si>
  <si>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</si>
  <si>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</si>
  <si>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</si>
  <si>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</si>
  <si>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</si>
  <si>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</si>
  <si>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</si>
  <si>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</si>
  <si>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</si>
  <si>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</si>
  <si>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</si>
  <si>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</si>
  <si>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</si>
  <si>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</si>
  <si>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</si>
  <si>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</si>
  <si>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</si>
  <si>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</si>
  <si>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</si>
  <si>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</si>
  <si>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</si>
  <si>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</si>
  <si>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</si>
  <si>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</si>
  <si>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</si>
  <si>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</si>
  <si>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</si>
  <si>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</si>
  <si>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</si>
  <si>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</si>
  <si>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</si>
  <si>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</si>
  <si>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</si>
  <si>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</si>
  <si>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</si>
  <si>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</si>
  <si>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</si>
  <si>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</si>
  <si>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</si>
  <si>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</si>
  <si>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</si>
  <si>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</si>
  <si>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</si>
  <si>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</si>
  <si>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</si>
  <si>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</si>
  <si>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</si>
  <si>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</si>
  <si>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</si>
  <si>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</si>
  <si>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</si>
  <si>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</si>
  <si>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</si>
  <si>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</si>
  <si>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</si>
  <si>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</si>
  <si>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</si>
  <si>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</si>
  <si>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</si>
  <si>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</si>
  <si>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</si>
  <si>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</si>
  <si>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</si>
  <si>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</si>
  <si>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</si>
  <si>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</si>
  <si>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</si>
  <si>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</si>
  <si>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</si>
  <si>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</si>
  <si>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</si>
  <si>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</si>
  <si>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</si>
  <si>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</si>
  <si>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</si>
  <si>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</si>
  <si>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</si>
  <si>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</si>
  <si>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</si>
  <si>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</si>
  <si>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</si>
  <si>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</si>
  <si>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</si>
  <si>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</si>
  <si>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</si>
  <si>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</si>
  <si>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</si>
  <si>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</si>
  <si>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</si>
  <si>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</si>
  <si>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</si>
  <si>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</si>
  <si>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</si>
  <si>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</si>
  <si>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</si>
  <si>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</si>
  <si>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</si>
  <si>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</si>
  <si>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</si>
  <si>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</si>
  <si>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</si>
  <si>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</si>
  <si>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</si>
  <si>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</si>
  <si>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</si>
  <si>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</si>
  <si>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</si>
  <si>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</si>
  <si>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</si>
  <si>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</si>
  <si>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</si>
  <si>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</si>
  <si>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</si>
  <si>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</si>
  <si>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</si>
  <si>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</si>
  <si>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</si>
  <si>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</si>
  <si>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</si>
  <si>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</si>
  <si>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</si>
  <si>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</si>
  <si>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</si>
  <si>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</si>
  <si>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</si>
  <si>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</si>
  <si>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</si>
  <si>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</si>
  <si>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</si>
  <si>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</si>
  <si>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</si>
  <si>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</si>
  <si>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>TP pronta 08:10 em intervalo 10:33 ate 11:53/sem. inf prod.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</si>
  <si>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</si>
  <si>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</si>
  <si>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 xml:space="preserve">Verificando maquinista cm a escala </t>
  </si>
  <si>
    <t>752TVD</t>
  </si>
  <si>
    <t>Deslocamento para TRO</t>
  </si>
  <si>
    <t>Confirmando FX com CCO para deslocamento do W71 deTGR-RVD, MC1 às 19h00</t>
  </si>
  <si>
    <t>Confirmado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</si>
  <si>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</si>
  <si>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</si>
  <si>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</si>
  <si>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</si>
  <si>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</si>
  <si>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</si>
  <si>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</si>
  <si>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</si>
  <si>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</si>
  <si>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</si>
  <si>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>TP pronta 09:15 prev após I86 13hrs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</si>
  <si>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</si>
  <si>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</si>
  <si>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</si>
  <si>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</si>
  <si>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</si>
  <si>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</si>
  <si>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</si>
  <si>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sem infor. prod</t>
  </si>
  <si>
    <t>Descarga de materiais</t>
  </si>
  <si>
    <t xml:space="preserve">MC1 previsão as 13hrs , atraso dos maquinista </t>
  </si>
  <si>
    <t>TP pronta 09:00 trabalhando na licença do caminhão rodo ferroviario das 09:20 ate 12:20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</si>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</sst>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85" tableBorderDxfId="2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83"/>
    <tableColumn id="8" xr3:uid="{69D5AC3B-4F64-4F8F-AD2A-0AD158918DDD}" name="CORRELATO" dataDxfId="2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0" totalsRowDxfId="149" tableBorderDxfId="148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0</v>
      </c>
      <c r="B1" s="342" t="s">
        <v>1</v>
      </c>
      <c r="C1" s="342" t="s">
        <v>2</v>
      </c>
      <c r="D1" s="342" t="s">
        <v>3</v>
      </c>
      <c r="E1" s="342" t="s">
        <v>4</v>
      </c>
      <c r="F1" s="343" t="s">
        <v>5</v>
      </c>
      <c r="G1" s="343" t="s">
        <v>6</v>
      </c>
      <c r="H1" s="342" t="s">
        <v>7</v>
      </c>
      <c r="I1" s="342" t="s">
        <v>8</v>
      </c>
      <c r="J1" s="342" t="s">
        <v>9</v>
      </c>
      <c r="K1" s="344" t="s">
        <v>10</v>
      </c>
    </row>
    <row r="2" spans="1:14">
      <c r="A2" s="319" t="s">
        <v>11</v>
      </c>
      <c r="B2" s="320" t="s">
        <v>12</v>
      </c>
      <c r="C2" s="320" t="s">
        <v>13</v>
      </c>
      <c r="D2" s="320" t="s">
        <v>14</v>
      </c>
      <c r="E2" s="320">
        <v>98</v>
      </c>
      <c r="F2" s="321">
        <v>501.30900000000003</v>
      </c>
      <c r="G2" s="321">
        <v>512</v>
      </c>
      <c r="H2" s="320" t="s">
        <v>15</v>
      </c>
      <c r="I2" s="320" t="s">
        <v>16</v>
      </c>
      <c r="J2" s="320" t="s">
        <v>17</v>
      </c>
      <c r="K2" s="322" t="s">
        <v>18</v>
      </c>
    </row>
    <row r="3" spans="1:14">
      <c r="A3" s="323" t="s">
        <v>11</v>
      </c>
      <c r="B3" s="324" t="s">
        <v>12</v>
      </c>
      <c r="C3" s="324" t="s">
        <v>13</v>
      </c>
      <c r="D3" s="324" t="s">
        <v>14</v>
      </c>
      <c r="E3" s="324">
        <v>98</v>
      </c>
      <c r="F3" s="325">
        <v>512</v>
      </c>
      <c r="G3" s="325">
        <v>521</v>
      </c>
      <c r="H3" s="324" t="s">
        <v>15</v>
      </c>
      <c r="I3" s="324">
        <v>512521</v>
      </c>
      <c r="J3" s="324" t="s">
        <v>17</v>
      </c>
      <c r="K3" s="326" t="s">
        <v>18</v>
      </c>
    </row>
    <row r="4" spans="1:14">
      <c r="A4" s="327" t="s">
        <v>11</v>
      </c>
      <c r="B4" s="328" t="s">
        <v>12</v>
      </c>
      <c r="C4" s="328" t="s">
        <v>13</v>
      </c>
      <c r="D4" s="328" t="s">
        <v>14</v>
      </c>
      <c r="E4" s="328">
        <v>98</v>
      </c>
      <c r="F4" s="329">
        <v>521</v>
      </c>
      <c r="G4" s="329">
        <v>529.20000000000005</v>
      </c>
      <c r="H4" s="328" t="s">
        <v>15</v>
      </c>
      <c r="I4" s="328" t="s">
        <v>19</v>
      </c>
      <c r="J4" s="328" t="s">
        <v>17</v>
      </c>
      <c r="K4" s="330" t="s">
        <v>18</v>
      </c>
    </row>
    <row r="5" spans="1:14">
      <c r="A5" s="323" t="s">
        <v>11</v>
      </c>
      <c r="B5" s="324" t="s">
        <v>12</v>
      </c>
      <c r="C5" s="324" t="s">
        <v>13</v>
      </c>
      <c r="D5" s="324" t="s">
        <v>14</v>
      </c>
      <c r="E5" s="324">
        <v>98</v>
      </c>
      <c r="F5" s="325">
        <v>529.20000000000005</v>
      </c>
      <c r="G5" s="325">
        <v>531.91399999999999</v>
      </c>
      <c r="H5" s="324" t="s">
        <v>20</v>
      </c>
      <c r="I5" s="324" t="s">
        <v>21</v>
      </c>
      <c r="J5" s="324" t="s">
        <v>17</v>
      </c>
      <c r="K5" s="326" t="s">
        <v>18</v>
      </c>
    </row>
    <row r="6" spans="1:14">
      <c r="A6" s="327" t="s">
        <v>11</v>
      </c>
      <c r="B6" s="328" t="s">
        <v>12</v>
      </c>
      <c r="C6" s="328" t="s">
        <v>13</v>
      </c>
      <c r="D6" s="328" t="s">
        <v>14</v>
      </c>
      <c r="E6" s="328">
        <v>98</v>
      </c>
      <c r="F6" s="329">
        <v>529.20000000000005</v>
      </c>
      <c r="G6" s="329">
        <v>531.91399999999999</v>
      </c>
      <c r="H6" s="328" t="s">
        <v>20</v>
      </c>
      <c r="I6" s="328" t="s">
        <v>22</v>
      </c>
      <c r="J6" s="328" t="s">
        <v>17</v>
      </c>
      <c r="K6" s="330" t="s">
        <v>18</v>
      </c>
    </row>
    <row r="7" spans="1:14">
      <c r="A7" s="323" t="s">
        <v>11</v>
      </c>
      <c r="B7" s="324" t="s">
        <v>12</v>
      </c>
      <c r="C7" s="324" t="s">
        <v>13</v>
      </c>
      <c r="D7" s="324" t="s">
        <v>14</v>
      </c>
      <c r="E7" s="324">
        <v>98</v>
      </c>
      <c r="F7" s="325">
        <v>531.91399999999999</v>
      </c>
      <c r="G7" s="325">
        <v>539</v>
      </c>
      <c r="H7" s="324" t="s">
        <v>23</v>
      </c>
      <c r="I7" s="324" t="s">
        <v>24</v>
      </c>
      <c r="J7" s="324" t="s">
        <v>17</v>
      </c>
      <c r="K7" s="326" t="s">
        <v>18</v>
      </c>
    </row>
    <row r="8" spans="1:14">
      <c r="A8" s="327" t="s">
        <v>11</v>
      </c>
      <c r="B8" s="328" t="s">
        <v>12</v>
      </c>
      <c r="C8" s="328" t="s">
        <v>13</v>
      </c>
      <c r="D8" s="328" t="s">
        <v>14</v>
      </c>
      <c r="E8" s="328">
        <v>98</v>
      </c>
      <c r="F8" s="329">
        <v>539</v>
      </c>
      <c r="G8" s="329">
        <v>548.154</v>
      </c>
      <c r="H8" s="328" t="s">
        <v>23</v>
      </c>
      <c r="I8" s="328" t="s">
        <v>25</v>
      </c>
      <c r="J8" s="328" t="s">
        <v>17</v>
      </c>
      <c r="K8" s="330" t="s">
        <v>18</v>
      </c>
      <c r="N8" s="219"/>
    </row>
    <row r="9" spans="1:14">
      <c r="A9" s="323" t="s">
        <v>11</v>
      </c>
      <c r="B9" s="324" t="s">
        <v>12</v>
      </c>
      <c r="C9" s="324" t="s">
        <v>13</v>
      </c>
      <c r="D9" s="324" t="s">
        <v>14</v>
      </c>
      <c r="E9" s="324">
        <v>98</v>
      </c>
      <c r="F9" s="325">
        <v>548.154</v>
      </c>
      <c r="G9" s="325">
        <v>550.87599999999998</v>
      </c>
      <c r="H9" s="324" t="s">
        <v>26</v>
      </c>
      <c r="I9" s="324" t="s">
        <v>27</v>
      </c>
      <c r="J9" s="324" t="s">
        <v>17</v>
      </c>
      <c r="K9" s="326" t="s">
        <v>18</v>
      </c>
    </row>
    <row r="10" spans="1:14">
      <c r="A10" s="327" t="s">
        <v>11</v>
      </c>
      <c r="B10" s="328" t="s">
        <v>12</v>
      </c>
      <c r="C10" s="328" t="s">
        <v>13</v>
      </c>
      <c r="D10" s="328" t="s">
        <v>14</v>
      </c>
      <c r="E10" s="328">
        <v>98</v>
      </c>
      <c r="F10" s="329">
        <v>548.154</v>
      </c>
      <c r="G10" s="329">
        <v>550.87599999999998</v>
      </c>
      <c r="H10" s="328" t="s">
        <v>26</v>
      </c>
      <c r="I10" s="328" t="s">
        <v>28</v>
      </c>
      <c r="J10" s="328" t="s">
        <v>17</v>
      </c>
      <c r="K10" s="330" t="s">
        <v>18</v>
      </c>
    </row>
    <row r="11" spans="1:14">
      <c r="A11" s="323" t="s">
        <v>11</v>
      </c>
      <c r="B11" s="324" t="s">
        <v>12</v>
      </c>
      <c r="C11" s="324" t="s">
        <v>13</v>
      </c>
      <c r="D11" s="324" t="s">
        <v>14</v>
      </c>
      <c r="E11" s="324">
        <v>98</v>
      </c>
      <c r="F11" s="325">
        <v>550.87599999999998</v>
      </c>
      <c r="G11" s="325">
        <v>556</v>
      </c>
      <c r="H11" s="324" t="s">
        <v>29</v>
      </c>
      <c r="I11" s="324" t="s">
        <v>30</v>
      </c>
      <c r="J11" s="324" t="s">
        <v>17</v>
      </c>
      <c r="K11" s="326" t="s">
        <v>18</v>
      </c>
    </row>
    <row r="12" spans="1:14">
      <c r="A12" s="327" t="s">
        <v>11</v>
      </c>
      <c r="B12" s="328" t="s">
        <v>12</v>
      </c>
      <c r="C12" s="328" t="s">
        <v>13</v>
      </c>
      <c r="D12" s="328" t="s">
        <v>14</v>
      </c>
      <c r="E12" s="328">
        <v>98</v>
      </c>
      <c r="F12" s="329">
        <v>556</v>
      </c>
      <c r="G12" s="329">
        <v>562.79200000000003</v>
      </c>
      <c r="H12" s="328" t="s">
        <v>29</v>
      </c>
      <c r="I12" s="328" t="s">
        <v>31</v>
      </c>
      <c r="J12" s="328" t="s">
        <v>17</v>
      </c>
      <c r="K12" s="330" t="s">
        <v>18</v>
      </c>
    </row>
    <row r="13" spans="1:14">
      <c r="A13" s="323" t="s">
        <v>11</v>
      </c>
      <c r="B13" s="324" t="s">
        <v>12</v>
      </c>
      <c r="C13" s="324" t="s">
        <v>13</v>
      </c>
      <c r="D13" s="324" t="s">
        <v>14</v>
      </c>
      <c r="E13" s="324">
        <v>98</v>
      </c>
      <c r="F13" s="325">
        <v>562.79200000000003</v>
      </c>
      <c r="G13" s="325">
        <v>565.49900000000002</v>
      </c>
      <c r="H13" s="324" t="s">
        <v>32</v>
      </c>
      <c r="I13" s="324" t="s">
        <v>33</v>
      </c>
      <c r="J13" s="324" t="s">
        <v>17</v>
      </c>
      <c r="K13" s="326" t="s">
        <v>18</v>
      </c>
    </row>
    <row r="14" spans="1:14">
      <c r="A14" s="327" t="s">
        <v>11</v>
      </c>
      <c r="B14" s="328" t="s">
        <v>12</v>
      </c>
      <c r="C14" s="328" t="s">
        <v>13</v>
      </c>
      <c r="D14" s="328" t="s">
        <v>14</v>
      </c>
      <c r="E14" s="328">
        <v>98</v>
      </c>
      <c r="F14" s="329">
        <v>562.79200000000003</v>
      </c>
      <c r="G14" s="329">
        <v>565.49900000000002</v>
      </c>
      <c r="H14" s="328" t="s">
        <v>32</v>
      </c>
      <c r="I14" s="328" t="s">
        <v>34</v>
      </c>
      <c r="J14" s="328" t="s">
        <v>17</v>
      </c>
      <c r="K14" s="330" t="s">
        <v>18</v>
      </c>
    </row>
    <row r="15" spans="1:14">
      <c r="A15" s="323" t="s">
        <v>11</v>
      </c>
      <c r="B15" s="324" t="s">
        <v>12</v>
      </c>
      <c r="C15" s="324" t="s">
        <v>13</v>
      </c>
      <c r="D15" s="324" t="s">
        <v>14</v>
      </c>
      <c r="E15" s="324">
        <v>98</v>
      </c>
      <c r="F15" s="325">
        <v>565.49900000000002</v>
      </c>
      <c r="G15" s="325">
        <v>575</v>
      </c>
      <c r="H15" s="324" t="s">
        <v>35</v>
      </c>
      <c r="I15" s="324" t="s">
        <v>36</v>
      </c>
      <c r="J15" s="324" t="s">
        <v>17</v>
      </c>
      <c r="K15" s="326" t="s">
        <v>18</v>
      </c>
    </row>
    <row r="16" spans="1:14">
      <c r="A16" s="327" t="s">
        <v>11</v>
      </c>
      <c r="B16" s="328" t="s">
        <v>12</v>
      </c>
      <c r="C16" s="328" t="s">
        <v>13</v>
      </c>
      <c r="D16" s="328" t="s">
        <v>14</v>
      </c>
      <c r="E16" s="328">
        <v>98</v>
      </c>
      <c r="F16" s="329">
        <v>575</v>
      </c>
      <c r="G16" s="329">
        <v>585</v>
      </c>
      <c r="H16" s="328" t="s">
        <v>35</v>
      </c>
      <c r="I16" s="328">
        <v>575585</v>
      </c>
      <c r="J16" s="328" t="s">
        <v>17</v>
      </c>
      <c r="K16" s="330" t="s">
        <v>18</v>
      </c>
    </row>
    <row r="17" spans="1:11">
      <c r="A17" s="323" t="s">
        <v>11</v>
      </c>
      <c r="B17" s="324" t="s">
        <v>12</v>
      </c>
      <c r="C17" s="324" t="s">
        <v>13</v>
      </c>
      <c r="D17" s="324" t="s">
        <v>14</v>
      </c>
      <c r="E17" s="324">
        <v>98</v>
      </c>
      <c r="F17" s="325">
        <v>585</v>
      </c>
      <c r="G17" s="325">
        <v>596.16099999999994</v>
      </c>
      <c r="H17" s="324" t="s">
        <v>35</v>
      </c>
      <c r="I17" s="324" t="s">
        <v>37</v>
      </c>
      <c r="J17" s="324" t="s">
        <v>17</v>
      </c>
      <c r="K17" s="326" t="s">
        <v>18</v>
      </c>
    </row>
    <row r="18" spans="1:11">
      <c r="A18" s="327" t="s">
        <v>11</v>
      </c>
      <c r="B18" s="328" t="s">
        <v>12</v>
      </c>
      <c r="C18" s="328" t="s">
        <v>13</v>
      </c>
      <c r="D18" s="328" t="s">
        <v>14</v>
      </c>
      <c r="E18" s="328">
        <v>98</v>
      </c>
      <c r="F18" s="329">
        <v>596.16099999999994</v>
      </c>
      <c r="G18" s="329">
        <v>599.19899999999996</v>
      </c>
      <c r="H18" s="328" t="s">
        <v>38</v>
      </c>
      <c r="I18" s="328" t="s">
        <v>39</v>
      </c>
      <c r="J18" s="328" t="s">
        <v>17</v>
      </c>
      <c r="K18" s="330" t="s">
        <v>18</v>
      </c>
    </row>
    <row r="19" spans="1:11">
      <c r="A19" s="323" t="s">
        <v>11</v>
      </c>
      <c r="B19" s="324" t="s">
        <v>12</v>
      </c>
      <c r="C19" s="324" t="s">
        <v>13</v>
      </c>
      <c r="D19" s="324" t="s">
        <v>14</v>
      </c>
      <c r="E19" s="324">
        <v>98</v>
      </c>
      <c r="F19" s="325">
        <v>596.16099999999994</v>
      </c>
      <c r="G19" s="325">
        <v>599.19899999999996</v>
      </c>
      <c r="H19" s="324" t="s">
        <v>38</v>
      </c>
      <c r="I19" s="324" t="s">
        <v>40</v>
      </c>
      <c r="J19" s="324" t="s">
        <v>17</v>
      </c>
      <c r="K19" s="326" t="s">
        <v>18</v>
      </c>
    </row>
    <row r="20" spans="1:11">
      <c r="A20" s="327" t="s">
        <v>11</v>
      </c>
      <c r="B20" s="328" t="s">
        <v>12</v>
      </c>
      <c r="C20" s="328" t="s">
        <v>13</v>
      </c>
      <c r="D20" s="328" t="s">
        <v>14</v>
      </c>
      <c r="E20" s="328">
        <v>98</v>
      </c>
      <c r="F20" s="329">
        <v>599.19899999999996</v>
      </c>
      <c r="G20" s="329">
        <v>612.44899999999996</v>
      </c>
      <c r="H20" s="328" t="s">
        <v>41</v>
      </c>
      <c r="I20" s="328" t="s">
        <v>42</v>
      </c>
      <c r="J20" s="328" t="s">
        <v>17</v>
      </c>
      <c r="K20" s="330" t="s">
        <v>18</v>
      </c>
    </row>
    <row r="21" spans="1:11">
      <c r="A21" s="323" t="s">
        <v>11</v>
      </c>
      <c r="B21" s="324" t="s">
        <v>12</v>
      </c>
      <c r="C21" s="324" t="s">
        <v>13</v>
      </c>
      <c r="D21" s="324" t="s">
        <v>14</v>
      </c>
      <c r="E21" s="324">
        <v>98</v>
      </c>
      <c r="F21" s="325">
        <v>612.44899999999996</v>
      </c>
      <c r="G21" s="325">
        <v>614.60799999999995</v>
      </c>
      <c r="H21" s="324" t="s">
        <v>43</v>
      </c>
      <c r="I21" s="324" t="s">
        <v>44</v>
      </c>
      <c r="J21" s="324" t="s">
        <v>17</v>
      </c>
      <c r="K21" s="326" t="s">
        <v>18</v>
      </c>
    </row>
    <row r="22" spans="1:11">
      <c r="A22" s="327" t="s">
        <v>11</v>
      </c>
      <c r="B22" s="328" t="s">
        <v>12</v>
      </c>
      <c r="C22" s="328" t="s">
        <v>13</v>
      </c>
      <c r="D22" s="328" t="s">
        <v>14</v>
      </c>
      <c r="E22" s="328">
        <v>98</v>
      </c>
      <c r="F22" s="329">
        <v>612.44899999999996</v>
      </c>
      <c r="G22" s="329">
        <v>614.60799999999995</v>
      </c>
      <c r="H22" s="328" t="s">
        <v>43</v>
      </c>
      <c r="I22" s="328" t="s">
        <v>45</v>
      </c>
      <c r="J22" s="328" t="s">
        <v>17</v>
      </c>
      <c r="K22" s="330" t="s">
        <v>18</v>
      </c>
    </row>
    <row r="23" spans="1:11">
      <c r="A23" s="323" t="s">
        <v>11</v>
      </c>
      <c r="B23" s="324" t="s">
        <v>12</v>
      </c>
      <c r="C23" s="324" t="s">
        <v>13</v>
      </c>
      <c r="D23" s="324" t="s">
        <v>14</v>
      </c>
      <c r="E23" s="324">
        <v>98</v>
      </c>
      <c r="F23" s="325">
        <v>614.60799999999995</v>
      </c>
      <c r="G23" s="325">
        <v>615.40800000000002</v>
      </c>
      <c r="H23" s="324" t="s">
        <v>46</v>
      </c>
      <c r="I23" s="324" t="s">
        <v>47</v>
      </c>
      <c r="J23" s="324" t="s">
        <v>17</v>
      </c>
      <c r="K23" s="326" t="s">
        <v>18</v>
      </c>
    </row>
    <row r="24" spans="1:11">
      <c r="A24" s="327" t="s">
        <v>11</v>
      </c>
      <c r="B24" s="328" t="s">
        <v>12</v>
      </c>
      <c r="C24" s="328" t="s">
        <v>13</v>
      </c>
      <c r="D24" s="328" t="s">
        <v>14</v>
      </c>
      <c r="E24" s="328">
        <v>98</v>
      </c>
      <c r="F24" s="329">
        <v>614.60799999999995</v>
      </c>
      <c r="G24" s="329">
        <v>615.40800000000002</v>
      </c>
      <c r="H24" s="328" t="s">
        <v>46</v>
      </c>
      <c r="I24" s="328" t="s">
        <v>48</v>
      </c>
      <c r="J24" s="328" t="s">
        <v>17</v>
      </c>
      <c r="K24" s="330" t="s">
        <v>18</v>
      </c>
    </row>
    <row r="25" spans="1:11">
      <c r="A25" s="323" t="s">
        <v>11</v>
      </c>
      <c r="B25" s="324" t="s">
        <v>12</v>
      </c>
      <c r="C25" s="324" t="s">
        <v>13</v>
      </c>
      <c r="D25" s="324" t="s">
        <v>14</v>
      </c>
      <c r="E25" s="324">
        <v>98</v>
      </c>
      <c r="F25" s="325">
        <v>615.40800000000002</v>
      </c>
      <c r="G25" s="325">
        <v>617.928</v>
      </c>
      <c r="H25" s="324" t="s">
        <v>49</v>
      </c>
      <c r="I25" s="324" t="s">
        <v>50</v>
      </c>
      <c r="J25" s="324" t="s">
        <v>17</v>
      </c>
      <c r="K25" s="326" t="s">
        <v>18</v>
      </c>
    </row>
    <row r="26" spans="1:11">
      <c r="A26" s="327" t="s">
        <v>11</v>
      </c>
      <c r="B26" s="328" t="s">
        <v>12</v>
      </c>
      <c r="C26" s="328" t="s">
        <v>13</v>
      </c>
      <c r="D26" s="328" t="s">
        <v>14</v>
      </c>
      <c r="E26" s="328">
        <v>98</v>
      </c>
      <c r="F26" s="329">
        <v>615.40800000000002</v>
      </c>
      <c r="G26" s="329">
        <v>617.928</v>
      </c>
      <c r="H26" s="328" t="s">
        <v>49</v>
      </c>
      <c r="I26" s="328" t="s">
        <v>51</v>
      </c>
      <c r="J26" s="328" t="s">
        <v>17</v>
      </c>
      <c r="K26" s="330" t="s">
        <v>18</v>
      </c>
    </row>
    <row r="27" spans="1:11">
      <c r="A27" s="323" t="s">
        <v>11</v>
      </c>
      <c r="B27" s="324" t="s">
        <v>12</v>
      </c>
      <c r="C27" s="324" t="s">
        <v>13</v>
      </c>
      <c r="D27" s="324" t="s">
        <v>14</v>
      </c>
      <c r="E27" s="324">
        <v>98</v>
      </c>
      <c r="F27" s="325">
        <v>617.928</v>
      </c>
      <c r="G27" s="325">
        <v>630.08600000000001</v>
      </c>
      <c r="H27" s="324" t="s">
        <v>52</v>
      </c>
      <c r="I27" s="324" t="s">
        <v>53</v>
      </c>
      <c r="J27" s="324" t="s">
        <v>17</v>
      </c>
      <c r="K27" s="326" t="s">
        <v>18</v>
      </c>
    </row>
    <row r="28" spans="1:11">
      <c r="A28" s="327" t="s">
        <v>11</v>
      </c>
      <c r="B28" s="328" t="s">
        <v>12</v>
      </c>
      <c r="C28" s="328" t="s">
        <v>13</v>
      </c>
      <c r="D28" s="328" t="s">
        <v>14</v>
      </c>
      <c r="E28" s="328">
        <v>98</v>
      </c>
      <c r="F28" s="329">
        <v>630.08600000000001</v>
      </c>
      <c r="G28" s="329">
        <v>633.15800000000002</v>
      </c>
      <c r="H28" s="328" t="s">
        <v>54</v>
      </c>
      <c r="I28" s="328" t="s">
        <v>55</v>
      </c>
      <c r="J28" s="328" t="s">
        <v>17</v>
      </c>
      <c r="K28" s="330" t="s">
        <v>18</v>
      </c>
    </row>
    <row r="29" spans="1:11">
      <c r="A29" s="323" t="s">
        <v>11</v>
      </c>
      <c r="B29" s="324" t="s">
        <v>12</v>
      </c>
      <c r="C29" s="324" t="s">
        <v>13</v>
      </c>
      <c r="D29" s="324" t="s">
        <v>14</v>
      </c>
      <c r="E29" s="324">
        <v>98</v>
      </c>
      <c r="F29" s="325">
        <v>630.08600000000001</v>
      </c>
      <c r="G29" s="325">
        <v>633.15800000000002</v>
      </c>
      <c r="H29" s="324" t="s">
        <v>54</v>
      </c>
      <c r="I29" s="324" t="s">
        <v>56</v>
      </c>
      <c r="J29" s="324" t="s">
        <v>17</v>
      </c>
      <c r="K29" s="326" t="s">
        <v>18</v>
      </c>
    </row>
    <row r="30" spans="1:11">
      <c r="A30" s="327" t="s">
        <v>11</v>
      </c>
      <c r="B30" s="328" t="s">
        <v>12</v>
      </c>
      <c r="C30" s="328" t="s">
        <v>13</v>
      </c>
      <c r="D30" s="328" t="s">
        <v>14</v>
      </c>
      <c r="E30" s="328">
        <v>98</v>
      </c>
      <c r="F30" s="329">
        <v>633.15800000000002</v>
      </c>
      <c r="G30" s="329">
        <v>643</v>
      </c>
      <c r="H30" s="328" t="s">
        <v>57</v>
      </c>
      <c r="I30" s="328" t="s">
        <v>58</v>
      </c>
      <c r="J30" s="328" t="s">
        <v>17</v>
      </c>
      <c r="K30" s="330" t="s">
        <v>18</v>
      </c>
    </row>
    <row r="31" spans="1:11">
      <c r="A31" s="323" t="s">
        <v>11</v>
      </c>
      <c r="B31" s="324" t="s">
        <v>12</v>
      </c>
      <c r="C31" s="324" t="s">
        <v>13</v>
      </c>
      <c r="D31" s="324" t="s">
        <v>14</v>
      </c>
      <c r="E31" s="324">
        <v>98</v>
      </c>
      <c r="F31" s="325">
        <v>643</v>
      </c>
      <c r="G31" s="325">
        <v>651</v>
      </c>
      <c r="H31" s="324" t="s">
        <v>57</v>
      </c>
      <c r="I31" s="324">
        <v>643651</v>
      </c>
      <c r="J31" s="324" t="s">
        <v>17</v>
      </c>
      <c r="K31" s="326" t="s">
        <v>18</v>
      </c>
    </row>
    <row r="32" spans="1:11">
      <c r="A32" s="327" t="s">
        <v>11</v>
      </c>
      <c r="B32" s="328" t="s">
        <v>12</v>
      </c>
      <c r="C32" s="328" t="s">
        <v>13</v>
      </c>
      <c r="D32" s="328" t="s">
        <v>14</v>
      </c>
      <c r="E32" s="328">
        <v>98</v>
      </c>
      <c r="F32" s="329">
        <v>651</v>
      </c>
      <c r="G32" s="329">
        <v>659.65</v>
      </c>
      <c r="H32" s="328" t="s">
        <v>57</v>
      </c>
      <c r="I32" s="328" t="s">
        <v>59</v>
      </c>
      <c r="J32" s="328" t="s">
        <v>17</v>
      </c>
      <c r="K32" s="330" t="s">
        <v>18</v>
      </c>
    </row>
    <row r="33" spans="1:11">
      <c r="A33" s="323" t="s">
        <v>11</v>
      </c>
      <c r="B33" s="324" t="s">
        <v>12</v>
      </c>
      <c r="C33" s="324" t="s">
        <v>13</v>
      </c>
      <c r="D33" s="324" t="s">
        <v>14</v>
      </c>
      <c r="E33" s="324">
        <v>98</v>
      </c>
      <c r="F33" s="325">
        <v>659.65</v>
      </c>
      <c r="G33" s="325">
        <v>662.37</v>
      </c>
      <c r="H33" s="324" t="s">
        <v>60</v>
      </c>
      <c r="I33" s="324" t="s">
        <v>61</v>
      </c>
      <c r="J33" s="324" t="s">
        <v>17</v>
      </c>
      <c r="K33" s="326" t="s">
        <v>18</v>
      </c>
    </row>
    <row r="34" spans="1:11">
      <c r="A34" s="327" t="s">
        <v>11</v>
      </c>
      <c r="B34" s="328" t="s">
        <v>12</v>
      </c>
      <c r="C34" s="328" t="s">
        <v>13</v>
      </c>
      <c r="D34" s="328" t="s">
        <v>14</v>
      </c>
      <c r="E34" s="328">
        <v>98</v>
      </c>
      <c r="F34" s="329">
        <v>659.65</v>
      </c>
      <c r="G34" s="329">
        <v>662.37</v>
      </c>
      <c r="H34" s="328" t="s">
        <v>60</v>
      </c>
      <c r="I34" s="328" t="s">
        <v>62</v>
      </c>
      <c r="J34" s="328" t="s">
        <v>17</v>
      </c>
      <c r="K34" s="330" t="s">
        <v>18</v>
      </c>
    </row>
    <row r="35" spans="1:11">
      <c r="A35" s="323" t="s">
        <v>11</v>
      </c>
      <c r="B35" s="324" t="s">
        <v>12</v>
      </c>
      <c r="C35" s="324" t="s">
        <v>13</v>
      </c>
      <c r="D35" s="324" t="s">
        <v>14</v>
      </c>
      <c r="E35" s="324">
        <v>98</v>
      </c>
      <c r="F35" s="325">
        <v>662.37</v>
      </c>
      <c r="G35" s="325">
        <v>671</v>
      </c>
      <c r="H35" s="324" t="s">
        <v>63</v>
      </c>
      <c r="I35" s="324" t="s">
        <v>64</v>
      </c>
      <c r="J35" s="324" t="s">
        <v>17</v>
      </c>
      <c r="K35" s="326" t="s">
        <v>18</v>
      </c>
    </row>
    <row r="36" spans="1:11">
      <c r="A36" s="327" t="s">
        <v>11</v>
      </c>
      <c r="B36" s="328" t="s">
        <v>12</v>
      </c>
      <c r="C36" s="328" t="s">
        <v>13</v>
      </c>
      <c r="D36" s="328" t="s">
        <v>14</v>
      </c>
      <c r="E36" s="328">
        <v>98</v>
      </c>
      <c r="F36" s="329">
        <v>671</v>
      </c>
      <c r="G36" s="329">
        <v>677</v>
      </c>
      <c r="H36" s="328" t="s">
        <v>63</v>
      </c>
      <c r="I36" s="328">
        <v>671677</v>
      </c>
      <c r="J36" s="328" t="s">
        <v>17</v>
      </c>
      <c r="K36" s="330" t="s">
        <v>18</v>
      </c>
    </row>
    <row r="37" spans="1:11">
      <c r="A37" s="323" t="s">
        <v>11</v>
      </c>
      <c r="B37" s="324" t="s">
        <v>12</v>
      </c>
      <c r="C37" s="324" t="s">
        <v>13</v>
      </c>
      <c r="D37" s="324" t="s">
        <v>14</v>
      </c>
      <c r="E37" s="324">
        <v>98</v>
      </c>
      <c r="F37" s="325">
        <v>677</v>
      </c>
      <c r="G37" s="325">
        <v>688.38199999999995</v>
      </c>
      <c r="H37" s="324" t="s">
        <v>63</v>
      </c>
      <c r="I37" s="324" t="s">
        <v>65</v>
      </c>
      <c r="J37" s="324" t="s">
        <v>17</v>
      </c>
      <c r="K37" s="326" t="s">
        <v>18</v>
      </c>
    </row>
    <row r="38" spans="1:11">
      <c r="A38" s="327" t="s">
        <v>11</v>
      </c>
      <c r="B38" s="328" t="s">
        <v>12</v>
      </c>
      <c r="C38" s="328" t="s">
        <v>13</v>
      </c>
      <c r="D38" s="328" t="s">
        <v>14</v>
      </c>
      <c r="E38" s="328">
        <v>98</v>
      </c>
      <c r="F38" s="329">
        <v>688.38199999999995</v>
      </c>
      <c r="G38" s="329">
        <v>691.12900000000002</v>
      </c>
      <c r="H38" s="328" t="s">
        <v>66</v>
      </c>
      <c r="I38" s="328" t="s">
        <v>67</v>
      </c>
      <c r="J38" s="328" t="s">
        <v>17</v>
      </c>
      <c r="K38" s="330" t="s">
        <v>18</v>
      </c>
    </row>
    <row r="39" spans="1:11">
      <c r="A39" s="323" t="s">
        <v>11</v>
      </c>
      <c r="B39" s="324" t="s">
        <v>12</v>
      </c>
      <c r="C39" s="324" t="s">
        <v>13</v>
      </c>
      <c r="D39" s="324" t="s">
        <v>14</v>
      </c>
      <c r="E39" s="324">
        <v>98</v>
      </c>
      <c r="F39" s="325">
        <v>688.38199999999995</v>
      </c>
      <c r="G39" s="325">
        <v>691.12900000000002</v>
      </c>
      <c r="H39" s="324" t="s">
        <v>66</v>
      </c>
      <c r="I39" s="324" t="s">
        <v>68</v>
      </c>
      <c r="J39" s="324" t="s">
        <v>17</v>
      </c>
      <c r="K39" s="326" t="s">
        <v>18</v>
      </c>
    </row>
    <row r="40" spans="1:11">
      <c r="A40" s="327" t="s">
        <v>11</v>
      </c>
      <c r="B40" s="328" t="s">
        <v>12</v>
      </c>
      <c r="C40" s="328" t="s">
        <v>13</v>
      </c>
      <c r="D40" s="328" t="s">
        <v>14</v>
      </c>
      <c r="E40" s="328">
        <v>98</v>
      </c>
      <c r="F40" s="329">
        <v>691.12900000000002</v>
      </c>
      <c r="G40" s="329">
        <v>699</v>
      </c>
      <c r="H40" s="328" t="s">
        <v>69</v>
      </c>
      <c r="I40" s="328" t="s">
        <v>70</v>
      </c>
      <c r="J40" s="328" t="s">
        <v>17</v>
      </c>
      <c r="K40" s="330" t="s">
        <v>18</v>
      </c>
    </row>
    <row r="41" spans="1:11">
      <c r="A41" s="323" t="s">
        <v>11</v>
      </c>
      <c r="B41" s="324" t="s">
        <v>12</v>
      </c>
      <c r="C41" s="324" t="s">
        <v>13</v>
      </c>
      <c r="D41" s="324" t="s">
        <v>14</v>
      </c>
      <c r="E41" s="324">
        <v>98</v>
      </c>
      <c r="F41" s="325">
        <v>699</v>
      </c>
      <c r="G41" s="325">
        <v>710</v>
      </c>
      <c r="H41" s="324" t="s">
        <v>69</v>
      </c>
      <c r="I41" s="324">
        <v>699710</v>
      </c>
      <c r="J41" s="324" t="s">
        <v>17</v>
      </c>
      <c r="K41" s="326" t="s">
        <v>18</v>
      </c>
    </row>
    <row r="42" spans="1:11">
      <c r="A42" s="327" t="s">
        <v>11</v>
      </c>
      <c r="B42" s="328" t="s">
        <v>12</v>
      </c>
      <c r="C42" s="328" t="s">
        <v>13</v>
      </c>
      <c r="D42" s="328" t="s">
        <v>14</v>
      </c>
      <c r="E42" s="328">
        <v>98</v>
      </c>
      <c r="F42" s="329">
        <v>710</v>
      </c>
      <c r="G42" s="329">
        <v>719.14099999999996</v>
      </c>
      <c r="H42" s="328" t="s">
        <v>69</v>
      </c>
      <c r="I42" s="328" t="s">
        <v>71</v>
      </c>
      <c r="J42" s="328" t="s">
        <v>17</v>
      </c>
      <c r="K42" s="330" t="s">
        <v>18</v>
      </c>
    </row>
    <row r="43" spans="1:11">
      <c r="A43" s="323" t="s">
        <v>11</v>
      </c>
      <c r="B43" s="324" t="s">
        <v>12</v>
      </c>
      <c r="C43" s="324" t="s">
        <v>13</v>
      </c>
      <c r="D43" s="324" t="s">
        <v>14</v>
      </c>
      <c r="E43" s="324">
        <v>98</v>
      </c>
      <c r="F43" s="325">
        <v>719.14099999999996</v>
      </c>
      <c r="G43" s="325">
        <v>721.86699999999996</v>
      </c>
      <c r="H43" s="324" t="s">
        <v>72</v>
      </c>
      <c r="I43" s="324" t="s">
        <v>73</v>
      </c>
      <c r="J43" s="324" t="s">
        <v>17</v>
      </c>
      <c r="K43" s="326" t="s">
        <v>18</v>
      </c>
    </row>
    <row r="44" spans="1:11">
      <c r="A44" s="327" t="s">
        <v>11</v>
      </c>
      <c r="B44" s="328" t="s">
        <v>12</v>
      </c>
      <c r="C44" s="328" t="s">
        <v>13</v>
      </c>
      <c r="D44" s="328" t="s">
        <v>14</v>
      </c>
      <c r="E44" s="328">
        <v>98</v>
      </c>
      <c r="F44" s="329">
        <v>719.14099999999996</v>
      </c>
      <c r="G44" s="329">
        <v>721.86699999999996</v>
      </c>
      <c r="H44" s="328" t="s">
        <v>72</v>
      </c>
      <c r="I44" s="328" t="s">
        <v>74</v>
      </c>
      <c r="J44" s="328" t="s">
        <v>17</v>
      </c>
      <c r="K44" s="330" t="s">
        <v>18</v>
      </c>
    </row>
    <row r="45" spans="1:11">
      <c r="A45" s="323" t="s">
        <v>11</v>
      </c>
      <c r="B45" s="324" t="s">
        <v>12</v>
      </c>
      <c r="C45" s="324" t="s">
        <v>13</v>
      </c>
      <c r="D45" s="324" t="s">
        <v>14</v>
      </c>
      <c r="E45" s="324">
        <v>98</v>
      </c>
      <c r="F45" s="325">
        <v>721.86699999999996</v>
      </c>
      <c r="G45" s="325">
        <v>732</v>
      </c>
      <c r="H45" s="324" t="s">
        <v>75</v>
      </c>
      <c r="I45" s="324" t="s">
        <v>76</v>
      </c>
      <c r="J45" s="324" t="s">
        <v>17</v>
      </c>
      <c r="K45" s="326" t="s">
        <v>18</v>
      </c>
    </row>
    <row r="46" spans="1:11">
      <c r="A46" s="327" t="s">
        <v>11</v>
      </c>
      <c r="B46" s="328" t="s">
        <v>12</v>
      </c>
      <c r="C46" s="328" t="s">
        <v>13</v>
      </c>
      <c r="D46" s="328" t="s">
        <v>14</v>
      </c>
      <c r="E46" s="328">
        <v>98</v>
      </c>
      <c r="F46" s="329">
        <v>732</v>
      </c>
      <c r="G46" s="329">
        <v>744</v>
      </c>
      <c r="H46" s="328" t="s">
        <v>75</v>
      </c>
      <c r="I46" s="328">
        <v>732744</v>
      </c>
      <c r="J46" s="328" t="s">
        <v>17</v>
      </c>
      <c r="K46" s="330" t="s">
        <v>18</v>
      </c>
    </row>
    <row r="47" spans="1:11">
      <c r="A47" s="323" t="s">
        <v>11</v>
      </c>
      <c r="B47" s="324" t="s">
        <v>12</v>
      </c>
      <c r="C47" s="324" t="s">
        <v>13</v>
      </c>
      <c r="D47" s="324" t="s">
        <v>14</v>
      </c>
      <c r="E47" s="324">
        <v>98</v>
      </c>
      <c r="F47" s="325">
        <v>744</v>
      </c>
      <c r="G47" s="325">
        <v>751.5</v>
      </c>
      <c r="H47" s="324" t="s">
        <v>75</v>
      </c>
      <c r="I47" s="324" t="s">
        <v>77</v>
      </c>
      <c r="J47" s="324" t="s">
        <v>17</v>
      </c>
      <c r="K47" s="326" t="s">
        <v>18</v>
      </c>
    </row>
    <row r="48" spans="1:11">
      <c r="A48" s="327" t="s">
        <v>11</v>
      </c>
      <c r="B48" s="328" t="s">
        <v>12</v>
      </c>
      <c r="C48" s="328" t="s">
        <v>13</v>
      </c>
      <c r="D48" s="328" t="s">
        <v>14</v>
      </c>
      <c r="E48" s="328">
        <v>98</v>
      </c>
      <c r="F48" s="329">
        <v>751.5</v>
      </c>
      <c r="G48" s="329">
        <v>754.15599999999995</v>
      </c>
      <c r="H48" s="328" t="s">
        <v>75</v>
      </c>
      <c r="I48" s="328" t="s">
        <v>78</v>
      </c>
      <c r="J48" s="328" t="s">
        <v>17</v>
      </c>
      <c r="K48" s="330" t="s">
        <v>18</v>
      </c>
    </row>
    <row r="49" spans="1:11">
      <c r="A49" s="323" t="s">
        <v>11</v>
      </c>
      <c r="B49" s="324" t="s">
        <v>12</v>
      </c>
      <c r="C49" s="324" t="s">
        <v>13</v>
      </c>
      <c r="D49" s="324" t="s">
        <v>14</v>
      </c>
      <c r="E49" s="324">
        <v>98</v>
      </c>
      <c r="F49" s="325">
        <v>751.56500000000005</v>
      </c>
      <c r="G49" s="325">
        <v>754.15599999999995</v>
      </c>
      <c r="H49" s="324" t="s">
        <v>75</v>
      </c>
      <c r="I49" s="324" t="s">
        <v>79</v>
      </c>
      <c r="J49" s="324" t="s">
        <v>17</v>
      </c>
      <c r="K49" s="326" t="s">
        <v>18</v>
      </c>
    </row>
    <row r="50" spans="1:11">
      <c r="A50" s="327" t="s">
        <v>11</v>
      </c>
      <c r="B50" s="328" t="s">
        <v>12</v>
      </c>
      <c r="C50" s="328" t="s">
        <v>13</v>
      </c>
      <c r="D50" s="328" t="s">
        <v>14</v>
      </c>
      <c r="E50" s="328">
        <v>98</v>
      </c>
      <c r="F50" s="329">
        <v>754.15599999999995</v>
      </c>
      <c r="G50" s="329">
        <v>759.3</v>
      </c>
      <c r="H50" s="328" t="s">
        <v>80</v>
      </c>
      <c r="I50" s="328" t="s">
        <v>81</v>
      </c>
      <c r="J50" s="328" t="s">
        <v>17</v>
      </c>
      <c r="K50" s="330" t="s">
        <v>18</v>
      </c>
    </row>
    <row r="51" spans="1:11">
      <c r="A51" s="323" t="s">
        <v>11</v>
      </c>
      <c r="B51" s="324" t="s">
        <v>12</v>
      </c>
      <c r="C51" s="324" t="s">
        <v>13</v>
      </c>
      <c r="D51" s="324" t="s">
        <v>14</v>
      </c>
      <c r="E51" s="324">
        <v>98</v>
      </c>
      <c r="F51" s="325">
        <v>754.15599999999995</v>
      </c>
      <c r="G51" s="325">
        <v>757.66499999999996</v>
      </c>
      <c r="H51" s="324" t="s">
        <v>80</v>
      </c>
      <c r="I51" s="324" t="s">
        <v>82</v>
      </c>
      <c r="J51" s="324" t="s">
        <v>17</v>
      </c>
      <c r="K51" s="326" t="s">
        <v>18</v>
      </c>
    </row>
    <row r="52" spans="1:11">
      <c r="A52" s="327" t="s">
        <v>11</v>
      </c>
      <c r="B52" s="328" t="s">
        <v>83</v>
      </c>
      <c r="C52" s="328" t="s">
        <v>84</v>
      </c>
      <c r="D52" s="328" t="s">
        <v>85</v>
      </c>
      <c r="E52" s="328">
        <v>101</v>
      </c>
      <c r="F52" s="329">
        <v>717.93700000000001</v>
      </c>
      <c r="G52" s="329">
        <v>718.27099999999996</v>
      </c>
      <c r="H52" s="328" t="s">
        <v>86</v>
      </c>
      <c r="I52" s="328" t="s">
        <v>87</v>
      </c>
      <c r="J52" s="328" t="s">
        <v>88</v>
      </c>
      <c r="K52" s="330" t="s">
        <v>89</v>
      </c>
    </row>
    <row r="53" spans="1:11">
      <c r="A53" s="323" t="s">
        <v>11</v>
      </c>
      <c r="B53" s="324" t="s">
        <v>83</v>
      </c>
      <c r="C53" s="324" t="s">
        <v>84</v>
      </c>
      <c r="D53" s="324" t="s">
        <v>85</v>
      </c>
      <c r="E53" s="324">
        <v>101</v>
      </c>
      <c r="F53" s="325">
        <v>718.27099999999996</v>
      </c>
      <c r="G53" s="325">
        <v>719.50400000000002</v>
      </c>
      <c r="H53" s="324" t="s">
        <v>86</v>
      </c>
      <c r="I53" s="324" t="s">
        <v>90</v>
      </c>
      <c r="J53" s="324" t="s">
        <v>88</v>
      </c>
      <c r="K53" s="326" t="s">
        <v>89</v>
      </c>
    </row>
    <row r="54" spans="1:11">
      <c r="A54" s="327" t="s">
        <v>11</v>
      </c>
      <c r="B54" s="328" t="s">
        <v>83</v>
      </c>
      <c r="C54" s="328" t="s">
        <v>84</v>
      </c>
      <c r="D54" s="328" t="s">
        <v>85</v>
      </c>
      <c r="E54" s="328">
        <v>101</v>
      </c>
      <c r="F54" s="329">
        <v>719.50400000000002</v>
      </c>
      <c r="G54" s="329">
        <v>719.92200000000003</v>
      </c>
      <c r="H54" s="328" t="s">
        <v>86</v>
      </c>
      <c r="I54" s="328" t="s">
        <v>91</v>
      </c>
      <c r="J54" s="328" t="s">
        <v>88</v>
      </c>
      <c r="K54" s="330" t="s">
        <v>89</v>
      </c>
    </row>
    <row r="55" spans="1:11">
      <c r="A55" s="323" t="s">
        <v>11</v>
      </c>
      <c r="B55" s="324" t="s">
        <v>83</v>
      </c>
      <c r="C55" s="324" t="s">
        <v>84</v>
      </c>
      <c r="D55" s="324" t="s">
        <v>85</v>
      </c>
      <c r="E55" s="324">
        <v>101</v>
      </c>
      <c r="F55" s="325">
        <v>719.92200000000003</v>
      </c>
      <c r="G55" s="325">
        <v>724.01700000000005</v>
      </c>
      <c r="H55" s="324" t="s">
        <v>92</v>
      </c>
      <c r="I55" s="324" t="s">
        <v>93</v>
      </c>
      <c r="J55" s="324" t="s">
        <v>88</v>
      </c>
      <c r="K55" s="326" t="s">
        <v>89</v>
      </c>
    </row>
    <row r="56" spans="1:11">
      <c r="A56" s="327" t="s">
        <v>11</v>
      </c>
      <c r="B56" s="328" t="s">
        <v>83</v>
      </c>
      <c r="C56" s="328" t="s">
        <v>84</v>
      </c>
      <c r="D56" s="328" t="s">
        <v>85</v>
      </c>
      <c r="E56" s="328">
        <v>101</v>
      </c>
      <c r="F56" s="329">
        <v>719.92200000000003</v>
      </c>
      <c r="G56" s="329">
        <v>724.01700000000005</v>
      </c>
      <c r="H56" s="328" t="s">
        <v>92</v>
      </c>
      <c r="I56" s="328" t="s">
        <v>94</v>
      </c>
      <c r="J56" s="328" t="s">
        <v>88</v>
      </c>
      <c r="K56" s="330" t="s">
        <v>89</v>
      </c>
    </row>
    <row r="57" spans="1:11">
      <c r="A57" s="323" t="s">
        <v>11</v>
      </c>
      <c r="B57" s="324" t="s">
        <v>83</v>
      </c>
      <c r="C57" s="324" t="s">
        <v>84</v>
      </c>
      <c r="D57" s="324" t="s">
        <v>85</v>
      </c>
      <c r="E57" s="324">
        <v>101</v>
      </c>
      <c r="F57" s="325">
        <v>724.01700000000005</v>
      </c>
      <c r="G57" s="325">
        <v>726</v>
      </c>
      <c r="H57" s="324" t="s">
        <v>92</v>
      </c>
      <c r="I57" s="324" t="s">
        <v>95</v>
      </c>
      <c r="J57" s="324" t="s">
        <v>88</v>
      </c>
      <c r="K57" s="326" t="s">
        <v>89</v>
      </c>
    </row>
    <row r="58" spans="1:11">
      <c r="A58" s="327" t="s">
        <v>11</v>
      </c>
      <c r="B58" s="328" t="s">
        <v>83</v>
      </c>
      <c r="C58" s="328" t="s">
        <v>84</v>
      </c>
      <c r="D58" s="328" t="s">
        <v>85</v>
      </c>
      <c r="E58" s="328">
        <v>101</v>
      </c>
      <c r="F58" s="329">
        <v>726</v>
      </c>
      <c r="G58" s="329">
        <v>747.34299999999996</v>
      </c>
      <c r="H58" s="328" t="s">
        <v>96</v>
      </c>
      <c r="I58" s="328" t="s">
        <v>97</v>
      </c>
      <c r="J58" s="328" t="s">
        <v>88</v>
      </c>
      <c r="K58" s="330" t="s">
        <v>89</v>
      </c>
    </row>
    <row r="59" spans="1:11">
      <c r="A59" s="323" t="s">
        <v>11</v>
      </c>
      <c r="B59" s="324" t="s">
        <v>83</v>
      </c>
      <c r="C59" s="324" t="s">
        <v>84</v>
      </c>
      <c r="D59" s="324" t="s">
        <v>85</v>
      </c>
      <c r="E59" s="324">
        <v>101</v>
      </c>
      <c r="F59" s="325">
        <v>747.34299999999996</v>
      </c>
      <c r="G59" s="325">
        <v>749.721</v>
      </c>
      <c r="H59" s="324" t="s">
        <v>98</v>
      </c>
      <c r="I59" s="324" t="s">
        <v>99</v>
      </c>
      <c r="J59" s="324" t="s">
        <v>88</v>
      </c>
      <c r="K59" s="326" t="s">
        <v>89</v>
      </c>
    </row>
    <row r="60" spans="1:11">
      <c r="A60" s="327" t="s">
        <v>11</v>
      </c>
      <c r="B60" s="328" t="s">
        <v>83</v>
      </c>
      <c r="C60" s="328" t="s">
        <v>84</v>
      </c>
      <c r="D60" s="328" t="s">
        <v>85</v>
      </c>
      <c r="E60" s="328">
        <v>101</v>
      </c>
      <c r="F60" s="329">
        <v>747.34299999999996</v>
      </c>
      <c r="G60" s="329">
        <v>749.721</v>
      </c>
      <c r="H60" s="328" t="s">
        <v>98</v>
      </c>
      <c r="I60" s="328" t="s">
        <v>100</v>
      </c>
      <c r="J60" s="328" t="s">
        <v>88</v>
      </c>
      <c r="K60" s="330" t="s">
        <v>89</v>
      </c>
    </row>
    <row r="61" spans="1:11">
      <c r="A61" s="323" t="s">
        <v>11</v>
      </c>
      <c r="B61" s="324" t="s">
        <v>83</v>
      </c>
      <c r="C61" s="324" t="s">
        <v>84</v>
      </c>
      <c r="D61" s="324" t="s">
        <v>85</v>
      </c>
      <c r="E61" s="324">
        <v>101</v>
      </c>
      <c r="F61" s="325">
        <v>749.721</v>
      </c>
      <c r="G61" s="325">
        <v>794.49400000000003</v>
      </c>
      <c r="H61" s="324" t="s">
        <v>101</v>
      </c>
      <c r="I61" s="324" t="s">
        <v>102</v>
      </c>
      <c r="J61" s="324" t="s">
        <v>88</v>
      </c>
      <c r="K61" s="326" t="s">
        <v>89</v>
      </c>
    </row>
    <row r="62" spans="1:11">
      <c r="A62" s="327" t="s">
        <v>11</v>
      </c>
      <c r="B62" s="328" t="s">
        <v>83</v>
      </c>
      <c r="C62" s="328" t="s">
        <v>84</v>
      </c>
      <c r="D62" s="328" t="s">
        <v>85</v>
      </c>
      <c r="E62" s="328">
        <v>101</v>
      </c>
      <c r="F62" s="329">
        <v>794.49400000000003</v>
      </c>
      <c r="G62" s="329">
        <v>796.53099999999995</v>
      </c>
      <c r="H62" s="328" t="s">
        <v>103</v>
      </c>
      <c r="I62" s="328" t="s">
        <v>104</v>
      </c>
      <c r="J62" s="328" t="s">
        <v>88</v>
      </c>
      <c r="K62" s="330" t="s">
        <v>89</v>
      </c>
    </row>
    <row r="63" spans="1:11">
      <c r="A63" s="323" t="s">
        <v>11</v>
      </c>
      <c r="B63" s="324" t="s">
        <v>83</v>
      </c>
      <c r="C63" s="324" t="s">
        <v>84</v>
      </c>
      <c r="D63" s="324" t="s">
        <v>85</v>
      </c>
      <c r="E63" s="324">
        <v>101</v>
      </c>
      <c r="F63" s="325">
        <v>794.49400000000003</v>
      </c>
      <c r="G63" s="325">
        <v>796.53099999999995</v>
      </c>
      <c r="H63" s="324" t="s">
        <v>103</v>
      </c>
      <c r="I63" s="324" t="s">
        <v>105</v>
      </c>
      <c r="J63" s="324" t="s">
        <v>88</v>
      </c>
      <c r="K63" s="326" t="s">
        <v>89</v>
      </c>
    </row>
    <row r="64" spans="1:11">
      <c r="A64" s="327" t="s">
        <v>11</v>
      </c>
      <c r="B64" s="328" t="s">
        <v>83</v>
      </c>
      <c r="C64" s="328" t="s">
        <v>84</v>
      </c>
      <c r="D64" s="328" t="s">
        <v>85</v>
      </c>
      <c r="E64" s="328">
        <v>101</v>
      </c>
      <c r="F64" s="329">
        <v>796.53099999999995</v>
      </c>
      <c r="G64" s="329">
        <v>841.83199999999999</v>
      </c>
      <c r="H64" s="328" t="s">
        <v>106</v>
      </c>
      <c r="I64" s="328" t="s">
        <v>107</v>
      </c>
      <c r="J64" s="328" t="s">
        <v>88</v>
      </c>
      <c r="K64" s="330" t="s">
        <v>89</v>
      </c>
    </row>
    <row r="65" spans="1:11">
      <c r="A65" s="323" t="s">
        <v>11</v>
      </c>
      <c r="B65" s="324" t="s">
        <v>83</v>
      </c>
      <c r="C65" s="324" t="s">
        <v>84</v>
      </c>
      <c r="D65" s="324" t="s">
        <v>85</v>
      </c>
      <c r="E65" s="324">
        <v>101</v>
      </c>
      <c r="F65" s="325">
        <v>841.83199999999999</v>
      </c>
      <c r="G65" s="325">
        <v>843.66700000000003</v>
      </c>
      <c r="H65" s="324" t="s">
        <v>108</v>
      </c>
      <c r="I65" s="324" t="s">
        <v>109</v>
      </c>
      <c r="J65" s="324" t="s">
        <v>88</v>
      </c>
      <c r="K65" s="326" t="s">
        <v>89</v>
      </c>
    </row>
    <row r="66" spans="1:11">
      <c r="A66" s="327" t="s">
        <v>11</v>
      </c>
      <c r="B66" s="328" t="s">
        <v>83</v>
      </c>
      <c r="C66" s="328" t="s">
        <v>84</v>
      </c>
      <c r="D66" s="328" t="s">
        <v>85</v>
      </c>
      <c r="E66" s="328">
        <v>101</v>
      </c>
      <c r="F66" s="329">
        <v>841.83199999999999</v>
      </c>
      <c r="G66" s="329">
        <v>843.66700000000003</v>
      </c>
      <c r="H66" s="328" t="s">
        <v>108</v>
      </c>
      <c r="I66" s="328" t="s">
        <v>110</v>
      </c>
      <c r="J66" s="328" t="s">
        <v>88</v>
      </c>
      <c r="K66" s="330" t="s">
        <v>89</v>
      </c>
    </row>
    <row r="67" spans="1:11">
      <c r="A67" s="323" t="s">
        <v>11</v>
      </c>
      <c r="B67" s="324" t="s">
        <v>83</v>
      </c>
      <c r="C67" s="324" t="s">
        <v>84</v>
      </c>
      <c r="D67" s="324" t="s">
        <v>85</v>
      </c>
      <c r="E67" s="324">
        <v>101</v>
      </c>
      <c r="F67" s="325">
        <v>843.66700000000003</v>
      </c>
      <c r="G67" s="325">
        <v>890.08</v>
      </c>
      <c r="H67" s="324" t="s">
        <v>111</v>
      </c>
      <c r="I67" s="324" t="s">
        <v>112</v>
      </c>
      <c r="J67" s="324" t="s">
        <v>88</v>
      </c>
      <c r="K67" s="326" t="s">
        <v>89</v>
      </c>
    </row>
    <row r="68" spans="1:11">
      <c r="A68" s="327" t="s">
        <v>11</v>
      </c>
      <c r="B68" s="328" t="s">
        <v>83</v>
      </c>
      <c r="C68" s="328" t="s">
        <v>84</v>
      </c>
      <c r="D68" s="328" t="s">
        <v>85</v>
      </c>
      <c r="E68" s="328">
        <v>101</v>
      </c>
      <c r="F68" s="329">
        <v>890.08</v>
      </c>
      <c r="G68" s="329">
        <v>892.09400000000005</v>
      </c>
      <c r="H68" s="328" t="s">
        <v>113</v>
      </c>
      <c r="I68" s="328" t="s">
        <v>114</v>
      </c>
      <c r="J68" s="328" t="s">
        <v>88</v>
      </c>
      <c r="K68" s="330" t="s">
        <v>89</v>
      </c>
    </row>
    <row r="69" spans="1:11">
      <c r="A69" s="323" t="s">
        <v>11</v>
      </c>
      <c r="B69" s="324" t="s">
        <v>83</v>
      </c>
      <c r="C69" s="324" t="s">
        <v>84</v>
      </c>
      <c r="D69" s="324" t="s">
        <v>85</v>
      </c>
      <c r="E69" s="324">
        <v>101</v>
      </c>
      <c r="F69" s="325">
        <v>890.08</v>
      </c>
      <c r="G69" s="325">
        <v>892.09400000000005</v>
      </c>
      <c r="H69" s="324" t="s">
        <v>113</v>
      </c>
      <c r="I69" s="324" t="s">
        <v>115</v>
      </c>
      <c r="J69" s="324" t="s">
        <v>88</v>
      </c>
      <c r="K69" s="326" t="s">
        <v>89</v>
      </c>
    </row>
    <row r="70" spans="1:11">
      <c r="A70" s="327" t="s">
        <v>11</v>
      </c>
      <c r="B70" s="328" t="s">
        <v>83</v>
      </c>
      <c r="C70" s="328" t="s">
        <v>84</v>
      </c>
      <c r="D70" s="328" t="s">
        <v>85</v>
      </c>
      <c r="E70" s="328">
        <v>101</v>
      </c>
      <c r="F70" s="329">
        <v>892.09400000000005</v>
      </c>
      <c r="G70" s="329">
        <v>937.95899999999995</v>
      </c>
      <c r="H70" s="328" t="s">
        <v>116</v>
      </c>
      <c r="I70" s="328" t="s">
        <v>117</v>
      </c>
      <c r="J70" s="328" t="s">
        <v>88</v>
      </c>
      <c r="K70" s="330" t="s">
        <v>89</v>
      </c>
    </row>
    <row r="71" spans="1:11">
      <c r="A71" s="323" t="s">
        <v>11</v>
      </c>
      <c r="B71" s="324" t="s">
        <v>83</v>
      </c>
      <c r="C71" s="324" t="s">
        <v>84</v>
      </c>
      <c r="D71" s="324" t="s">
        <v>85</v>
      </c>
      <c r="E71" s="324">
        <v>101</v>
      </c>
      <c r="F71" s="325">
        <v>937.95899999999995</v>
      </c>
      <c r="G71" s="325">
        <v>940.71400000000006</v>
      </c>
      <c r="H71" s="324" t="s">
        <v>118</v>
      </c>
      <c r="I71" s="324" t="s">
        <v>119</v>
      </c>
      <c r="J71" s="324" t="s">
        <v>88</v>
      </c>
      <c r="K71" s="326" t="s">
        <v>89</v>
      </c>
    </row>
    <row r="72" spans="1:11">
      <c r="A72" s="327" t="s">
        <v>11</v>
      </c>
      <c r="B72" s="328" t="s">
        <v>83</v>
      </c>
      <c r="C72" s="328" t="s">
        <v>84</v>
      </c>
      <c r="D72" s="328" t="s">
        <v>85</v>
      </c>
      <c r="E72" s="328">
        <v>101</v>
      </c>
      <c r="F72" s="329">
        <v>937.95899999999995</v>
      </c>
      <c r="G72" s="329">
        <v>940.71400000000006</v>
      </c>
      <c r="H72" s="328" t="s">
        <v>118</v>
      </c>
      <c r="I72" s="328" t="s">
        <v>120</v>
      </c>
      <c r="J72" s="328" t="s">
        <v>88</v>
      </c>
      <c r="K72" s="330" t="s">
        <v>89</v>
      </c>
    </row>
    <row r="73" spans="1:11">
      <c r="A73" s="323" t="s">
        <v>11</v>
      </c>
      <c r="B73" s="324" t="s">
        <v>83</v>
      </c>
      <c r="C73" s="324" t="s">
        <v>84</v>
      </c>
      <c r="D73" s="324" t="s">
        <v>85</v>
      </c>
      <c r="E73" s="324">
        <v>101</v>
      </c>
      <c r="F73" s="325">
        <v>940.71400000000006</v>
      </c>
      <c r="G73" s="325">
        <v>987.22199999999998</v>
      </c>
      <c r="H73" s="324" t="s">
        <v>121</v>
      </c>
      <c r="I73" s="324" t="s">
        <v>122</v>
      </c>
      <c r="J73" s="324" t="s">
        <v>88</v>
      </c>
      <c r="K73" s="326" t="s">
        <v>89</v>
      </c>
    </row>
    <row r="74" spans="1:11">
      <c r="A74" s="327" t="s">
        <v>11</v>
      </c>
      <c r="B74" s="328" t="s">
        <v>83</v>
      </c>
      <c r="C74" s="328" t="s">
        <v>84</v>
      </c>
      <c r="D74" s="328" t="s">
        <v>85</v>
      </c>
      <c r="E74" s="328">
        <v>101</v>
      </c>
      <c r="F74" s="329">
        <v>987.22199999999998</v>
      </c>
      <c r="G74" s="329">
        <v>989.50800000000004</v>
      </c>
      <c r="H74" s="328" t="s">
        <v>123</v>
      </c>
      <c r="I74" s="328" t="s">
        <v>124</v>
      </c>
      <c r="J74" s="328" t="s">
        <v>88</v>
      </c>
      <c r="K74" s="330" t="s">
        <v>89</v>
      </c>
    </row>
    <row r="75" spans="1:11">
      <c r="A75" s="323" t="s">
        <v>11</v>
      </c>
      <c r="B75" s="324" t="s">
        <v>83</v>
      </c>
      <c r="C75" s="324" t="s">
        <v>84</v>
      </c>
      <c r="D75" s="324" t="s">
        <v>85</v>
      </c>
      <c r="E75" s="324">
        <v>101</v>
      </c>
      <c r="F75" s="325">
        <v>987.22199999999998</v>
      </c>
      <c r="G75" s="325">
        <v>989.50800000000004</v>
      </c>
      <c r="H75" s="324" t="s">
        <v>123</v>
      </c>
      <c r="I75" s="324" t="s">
        <v>125</v>
      </c>
      <c r="J75" s="324" t="s">
        <v>88</v>
      </c>
      <c r="K75" s="326" t="s">
        <v>89</v>
      </c>
    </row>
    <row r="76" spans="1:11">
      <c r="A76" s="327" t="s">
        <v>11</v>
      </c>
      <c r="B76" s="328" t="s">
        <v>83</v>
      </c>
      <c r="C76" s="328" t="s">
        <v>84</v>
      </c>
      <c r="D76" s="328" t="s">
        <v>85</v>
      </c>
      <c r="E76" s="328">
        <v>101</v>
      </c>
      <c r="F76" s="329">
        <v>989.50800000000004</v>
      </c>
      <c r="G76" s="329">
        <v>1008.2859999999999</v>
      </c>
      <c r="H76" s="328" t="s">
        <v>126</v>
      </c>
      <c r="I76" s="328" t="s">
        <v>127</v>
      </c>
      <c r="J76" s="328" t="s">
        <v>88</v>
      </c>
      <c r="K76" s="330" t="s">
        <v>89</v>
      </c>
    </row>
    <row r="77" spans="1:11">
      <c r="A77" s="323" t="s">
        <v>11</v>
      </c>
      <c r="B77" s="324" t="s">
        <v>83</v>
      </c>
      <c r="C77" s="324" t="s">
        <v>84</v>
      </c>
      <c r="D77" s="324" t="s">
        <v>85</v>
      </c>
      <c r="E77" s="324">
        <v>101</v>
      </c>
      <c r="F77" s="325">
        <v>1008.2859999999999</v>
      </c>
      <c r="G77" s="325">
        <v>1040.482</v>
      </c>
      <c r="H77" s="324" t="s">
        <v>128</v>
      </c>
      <c r="I77" s="324" t="s">
        <v>129</v>
      </c>
      <c r="J77" s="324" t="s">
        <v>88</v>
      </c>
      <c r="K77" s="326" t="s">
        <v>89</v>
      </c>
    </row>
    <row r="78" spans="1:11">
      <c r="A78" s="327" t="s">
        <v>11</v>
      </c>
      <c r="B78" s="328" t="s">
        <v>83</v>
      </c>
      <c r="C78" s="328" t="s">
        <v>84</v>
      </c>
      <c r="D78" s="328" t="s">
        <v>85</v>
      </c>
      <c r="E78" s="328">
        <v>101</v>
      </c>
      <c r="F78" s="329">
        <v>1040.482</v>
      </c>
      <c r="G78" s="329">
        <v>1042.4680000000001</v>
      </c>
      <c r="H78" s="328" t="s">
        <v>130</v>
      </c>
      <c r="I78" s="328" t="s">
        <v>131</v>
      </c>
      <c r="J78" s="328" t="s">
        <v>88</v>
      </c>
      <c r="K78" s="330" t="s">
        <v>89</v>
      </c>
    </row>
    <row r="79" spans="1:11">
      <c r="A79" s="323" t="s">
        <v>11</v>
      </c>
      <c r="B79" s="324" t="s">
        <v>83</v>
      </c>
      <c r="C79" s="324" t="s">
        <v>84</v>
      </c>
      <c r="D79" s="324" t="s">
        <v>85</v>
      </c>
      <c r="E79" s="324">
        <v>101</v>
      </c>
      <c r="F79" s="325">
        <v>1040.482</v>
      </c>
      <c r="G79" s="325">
        <v>1042.4680000000001</v>
      </c>
      <c r="H79" s="324" t="s">
        <v>130</v>
      </c>
      <c r="I79" s="324" t="s">
        <v>132</v>
      </c>
      <c r="J79" s="324" t="s">
        <v>88</v>
      </c>
      <c r="K79" s="326" t="s">
        <v>89</v>
      </c>
    </row>
    <row r="80" spans="1:11">
      <c r="A80" s="327" t="s">
        <v>11</v>
      </c>
      <c r="B80" s="328" t="s">
        <v>83</v>
      </c>
      <c r="C80" s="328" t="s">
        <v>84</v>
      </c>
      <c r="D80" s="328" t="s">
        <v>85</v>
      </c>
      <c r="E80" s="328">
        <v>101</v>
      </c>
      <c r="F80" s="329">
        <v>1042.4680000000001</v>
      </c>
      <c r="G80" s="329">
        <v>1097.702</v>
      </c>
      <c r="H80" s="328" t="s">
        <v>133</v>
      </c>
      <c r="I80" s="328" t="s">
        <v>134</v>
      </c>
      <c r="J80" s="328" t="s">
        <v>88</v>
      </c>
      <c r="K80" s="330" t="s">
        <v>89</v>
      </c>
    </row>
    <row r="81" spans="1:11">
      <c r="A81" s="323" t="s">
        <v>11</v>
      </c>
      <c r="B81" s="324" t="s">
        <v>83</v>
      </c>
      <c r="C81" s="324" t="s">
        <v>84</v>
      </c>
      <c r="D81" s="324" t="s">
        <v>85</v>
      </c>
      <c r="E81" s="324">
        <v>101</v>
      </c>
      <c r="F81" s="325">
        <v>1097.702</v>
      </c>
      <c r="G81" s="325">
        <v>1099.663</v>
      </c>
      <c r="H81" s="324" t="s">
        <v>135</v>
      </c>
      <c r="I81" s="324" t="s">
        <v>136</v>
      </c>
      <c r="J81" s="324" t="s">
        <v>88</v>
      </c>
      <c r="K81" s="326" t="s">
        <v>89</v>
      </c>
    </row>
    <row r="82" spans="1:11">
      <c r="A82" s="327" t="s">
        <v>11</v>
      </c>
      <c r="B82" s="328" t="s">
        <v>83</v>
      </c>
      <c r="C82" s="328" t="s">
        <v>84</v>
      </c>
      <c r="D82" s="328" t="s">
        <v>85</v>
      </c>
      <c r="E82" s="328">
        <v>101</v>
      </c>
      <c r="F82" s="329">
        <v>1097.702</v>
      </c>
      <c r="G82" s="329">
        <v>1099.663</v>
      </c>
      <c r="H82" s="328" t="s">
        <v>135</v>
      </c>
      <c r="I82" s="328" t="s">
        <v>137</v>
      </c>
      <c r="J82" s="328" t="s">
        <v>88</v>
      </c>
      <c r="K82" s="330" t="s">
        <v>89</v>
      </c>
    </row>
    <row r="83" spans="1:11">
      <c r="A83" s="323" t="s">
        <v>11</v>
      </c>
      <c r="B83" s="324" t="s">
        <v>83</v>
      </c>
      <c r="C83" s="324" t="s">
        <v>84</v>
      </c>
      <c r="D83" s="324" t="s">
        <v>85</v>
      </c>
      <c r="E83" s="324">
        <v>101</v>
      </c>
      <c r="F83" s="325">
        <v>1099.663</v>
      </c>
      <c r="G83" s="325">
        <v>1142.702</v>
      </c>
      <c r="H83" s="324" t="s">
        <v>138</v>
      </c>
      <c r="I83" s="324" t="s">
        <v>139</v>
      </c>
      <c r="J83" s="324" t="s">
        <v>88</v>
      </c>
      <c r="K83" s="326" t="s">
        <v>89</v>
      </c>
    </row>
    <row r="84" spans="1:11">
      <c r="A84" s="327" t="s">
        <v>11</v>
      </c>
      <c r="B84" s="328" t="s">
        <v>83</v>
      </c>
      <c r="C84" s="328" t="s">
        <v>84</v>
      </c>
      <c r="D84" s="328" t="s">
        <v>85</v>
      </c>
      <c r="E84" s="328">
        <v>101</v>
      </c>
      <c r="F84" s="329">
        <v>1142.702</v>
      </c>
      <c r="G84" s="329">
        <v>1144.771</v>
      </c>
      <c r="H84" s="328" t="s">
        <v>140</v>
      </c>
      <c r="I84" s="328" t="s">
        <v>141</v>
      </c>
      <c r="J84" s="328" t="s">
        <v>88</v>
      </c>
      <c r="K84" s="330" t="s">
        <v>89</v>
      </c>
    </row>
    <row r="85" spans="1:11">
      <c r="A85" s="323" t="s">
        <v>11</v>
      </c>
      <c r="B85" s="324" t="s">
        <v>83</v>
      </c>
      <c r="C85" s="324" t="s">
        <v>84</v>
      </c>
      <c r="D85" s="324" t="s">
        <v>85</v>
      </c>
      <c r="E85" s="324">
        <v>101</v>
      </c>
      <c r="F85" s="325">
        <v>1142.702</v>
      </c>
      <c r="G85" s="325">
        <v>1144.771</v>
      </c>
      <c r="H85" s="324" t="s">
        <v>140</v>
      </c>
      <c r="I85" s="324" t="s">
        <v>142</v>
      </c>
      <c r="J85" s="324" t="s">
        <v>88</v>
      </c>
      <c r="K85" s="326" t="s">
        <v>89</v>
      </c>
    </row>
    <row r="86" spans="1:11">
      <c r="A86" s="327" t="s">
        <v>11</v>
      </c>
      <c r="B86" s="328" t="s">
        <v>83</v>
      </c>
      <c r="C86" s="328" t="s">
        <v>84</v>
      </c>
      <c r="D86" s="328" t="s">
        <v>85</v>
      </c>
      <c r="E86" s="328">
        <v>101</v>
      </c>
      <c r="F86" s="329">
        <v>1144.771</v>
      </c>
      <c r="G86" s="329">
        <v>1185.557</v>
      </c>
      <c r="H86" s="328" t="s">
        <v>143</v>
      </c>
      <c r="I86" s="328" t="s">
        <v>144</v>
      </c>
      <c r="J86" s="328" t="s">
        <v>88</v>
      </c>
      <c r="K86" s="330" t="s">
        <v>89</v>
      </c>
    </row>
    <row r="87" spans="1:11">
      <c r="A87" s="323" t="s">
        <v>11</v>
      </c>
      <c r="B87" s="324" t="s">
        <v>83</v>
      </c>
      <c r="C87" s="324" t="s">
        <v>84</v>
      </c>
      <c r="D87" s="324" t="s">
        <v>85</v>
      </c>
      <c r="E87" s="324">
        <v>101</v>
      </c>
      <c r="F87" s="325">
        <v>1185.557</v>
      </c>
      <c r="G87" s="325">
        <v>1187.587</v>
      </c>
      <c r="H87" s="324" t="s">
        <v>145</v>
      </c>
      <c r="I87" s="324" t="s">
        <v>146</v>
      </c>
      <c r="J87" s="324" t="s">
        <v>88</v>
      </c>
      <c r="K87" s="326" t="s">
        <v>89</v>
      </c>
    </row>
    <row r="88" spans="1:11">
      <c r="A88" s="327" t="s">
        <v>11</v>
      </c>
      <c r="B88" s="328" t="s">
        <v>83</v>
      </c>
      <c r="C88" s="328" t="s">
        <v>84</v>
      </c>
      <c r="D88" s="328" t="s">
        <v>85</v>
      </c>
      <c r="E88" s="328">
        <v>101</v>
      </c>
      <c r="F88" s="329">
        <v>1185.557</v>
      </c>
      <c r="G88" s="329">
        <v>1187.587</v>
      </c>
      <c r="H88" s="328" t="s">
        <v>145</v>
      </c>
      <c r="I88" s="328" t="s">
        <v>147</v>
      </c>
      <c r="J88" s="328" t="s">
        <v>88</v>
      </c>
      <c r="K88" s="330" t="s">
        <v>89</v>
      </c>
    </row>
    <row r="89" spans="1:11">
      <c r="A89" s="323" t="s">
        <v>11</v>
      </c>
      <c r="B89" s="324" t="s">
        <v>83</v>
      </c>
      <c r="C89" s="324" t="s">
        <v>84</v>
      </c>
      <c r="D89" s="324" t="s">
        <v>85</v>
      </c>
      <c r="E89" s="324">
        <v>101</v>
      </c>
      <c r="F89" s="325">
        <v>1187.587</v>
      </c>
      <c r="G89" s="325">
        <v>1238.712</v>
      </c>
      <c r="H89" s="324" t="s">
        <v>148</v>
      </c>
      <c r="I89" s="324" t="s">
        <v>149</v>
      </c>
      <c r="J89" s="324" t="s">
        <v>88</v>
      </c>
      <c r="K89" s="326" t="s">
        <v>89</v>
      </c>
    </row>
    <row r="90" spans="1:11">
      <c r="A90" s="327" t="s">
        <v>11</v>
      </c>
      <c r="B90" s="328" t="s">
        <v>83</v>
      </c>
      <c r="C90" s="328" t="s">
        <v>84</v>
      </c>
      <c r="D90" s="328" t="s">
        <v>85</v>
      </c>
      <c r="E90" s="328">
        <v>101</v>
      </c>
      <c r="F90" s="329">
        <v>1238.712</v>
      </c>
      <c r="G90" s="329">
        <v>1241.008</v>
      </c>
      <c r="H90" s="328" t="s">
        <v>150</v>
      </c>
      <c r="I90" s="328" t="s">
        <v>151</v>
      </c>
      <c r="J90" s="328" t="s">
        <v>88</v>
      </c>
      <c r="K90" s="330" t="s">
        <v>89</v>
      </c>
    </row>
    <row r="91" spans="1:11">
      <c r="A91" s="323" t="s">
        <v>11</v>
      </c>
      <c r="B91" s="324" t="s">
        <v>83</v>
      </c>
      <c r="C91" s="324" t="s">
        <v>84</v>
      </c>
      <c r="D91" s="324" t="s">
        <v>85</v>
      </c>
      <c r="E91" s="324">
        <v>101</v>
      </c>
      <c r="F91" s="325">
        <v>1238.712</v>
      </c>
      <c r="G91" s="325">
        <v>1241.008</v>
      </c>
      <c r="H91" s="324" t="s">
        <v>150</v>
      </c>
      <c r="I91" s="324" t="s">
        <v>152</v>
      </c>
      <c r="J91" s="324" t="s">
        <v>88</v>
      </c>
      <c r="K91" s="326" t="s">
        <v>89</v>
      </c>
    </row>
    <row r="92" spans="1:11">
      <c r="A92" s="327" t="s">
        <v>11</v>
      </c>
      <c r="B92" s="328" t="s">
        <v>83</v>
      </c>
      <c r="C92" s="328" t="s">
        <v>84</v>
      </c>
      <c r="D92" s="328" t="s">
        <v>85</v>
      </c>
      <c r="E92" s="328">
        <v>101</v>
      </c>
      <c r="F92" s="329">
        <v>1241.008</v>
      </c>
      <c r="G92" s="329">
        <v>1290.7059999999999</v>
      </c>
      <c r="H92" s="328" t="s">
        <v>153</v>
      </c>
      <c r="I92" s="328" t="s">
        <v>154</v>
      </c>
      <c r="J92" s="328" t="s">
        <v>88</v>
      </c>
      <c r="K92" s="330" t="s">
        <v>89</v>
      </c>
    </row>
    <row r="93" spans="1:11">
      <c r="A93" s="323" t="s">
        <v>11</v>
      </c>
      <c r="B93" s="324" t="s">
        <v>83</v>
      </c>
      <c r="C93" s="324" t="s">
        <v>84</v>
      </c>
      <c r="D93" s="324" t="s">
        <v>85</v>
      </c>
      <c r="E93" s="324">
        <v>101</v>
      </c>
      <c r="F93" s="325">
        <v>1290.7059999999999</v>
      </c>
      <c r="G93" s="325">
        <v>1292.7239999999999</v>
      </c>
      <c r="H93" s="324" t="s">
        <v>155</v>
      </c>
      <c r="I93" s="324" t="s">
        <v>156</v>
      </c>
      <c r="J93" s="324" t="s">
        <v>88</v>
      </c>
      <c r="K93" s="326" t="s">
        <v>89</v>
      </c>
    </row>
    <row r="94" spans="1:11">
      <c r="A94" s="327" t="s">
        <v>11</v>
      </c>
      <c r="B94" s="328" t="s">
        <v>83</v>
      </c>
      <c r="C94" s="328" t="s">
        <v>84</v>
      </c>
      <c r="D94" s="328" t="s">
        <v>85</v>
      </c>
      <c r="E94" s="328">
        <v>101</v>
      </c>
      <c r="F94" s="329">
        <v>1290.7059999999999</v>
      </c>
      <c r="G94" s="329">
        <v>1292.7239999999999</v>
      </c>
      <c r="H94" s="328" t="s">
        <v>155</v>
      </c>
      <c r="I94" s="328" t="s">
        <v>157</v>
      </c>
      <c r="J94" s="328" t="s">
        <v>88</v>
      </c>
      <c r="K94" s="330" t="s">
        <v>89</v>
      </c>
    </row>
    <row r="95" spans="1:11">
      <c r="A95" s="323" t="s">
        <v>11</v>
      </c>
      <c r="B95" s="324" t="s">
        <v>83</v>
      </c>
      <c r="C95" s="324" t="s">
        <v>84</v>
      </c>
      <c r="D95" s="324" t="s">
        <v>85</v>
      </c>
      <c r="E95" s="324">
        <v>101</v>
      </c>
      <c r="F95" s="325">
        <v>1292.7239999999999</v>
      </c>
      <c r="G95" s="325">
        <v>1345.366</v>
      </c>
      <c r="H95" s="324" t="s">
        <v>158</v>
      </c>
      <c r="I95" s="324" t="s">
        <v>159</v>
      </c>
      <c r="J95" s="324" t="s">
        <v>88</v>
      </c>
      <c r="K95" s="326" t="s">
        <v>89</v>
      </c>
    </row>
    <row r="96" spans="1:11">
      <c r="A96" s="327" t="s">
        <v>11</v>
      </c>
      <c r="B96" s="328" t="s">
        <v>83</v>
      </c>
      <c r="C96" s="328" t="s">
        <v>84</v>
      </c>
      <c r="D96" s="328" t="s">
        <v>85</v>
      </c>
      <c r="E96" s="328">
        <v>101</v>
      </c>
      <c r="F96" s="329">
        <v>1345.366</v>
      </c>
      <c r="G96" s="329">
        <v>1347.146</v>
      </c>
      <c r="H96" s="328" t="s">
        <v>160</v>
      </c>
      <c r="I96" s="328" t="s">
        <v>161</v>
      </c>
      <c r="J96" s="328" t="s">
        <v>88</v>
      </c>
      <c r="K96" s="330" t="s">
        <v>89</v>
      </c>
    </row>
    <row r="97" spans="1:11">
      <c r="A97" s="323" t="s">
        <v>11</v>
      </c>
      <c r="B97" s="324" t="s">
        <v>83</v>
      </c>
      <c r="C97" s="324" t="s">
        <v>84</v>
      </c>
      <c r="D97" s="324" t="s">
        <v>85</v>
      </c>
      <c r="E97" s="324">
        <v>101</v>
      </c>
      <c r="F97" s="325">
        <v>1345.366</v>
      </c>
      <c r="G97" s="325">
        <v>1347.146</v>
      </c>
      <c r="H97" s="324" t="s">
        <v>160</v>
      </c>
      <c r="I97" s="324" t="s">
        <v>162</v>
      </c>
      <c r="J97" s="324" t="s">
        <v>88</v>
      </c>
      <c r="K97" s="326" t="s">
        <v>89</v>
      </c>
    </row>
    <row r="98" spans="1:11">
      <c r="A98" s="327" t="s">
        <v>11</v>
      </c>
      <c r="B98" s="328" t="s">
        <v>83</v>
      </c>
      <c r="C98" s="328" t="s">
        <v>84</v>
      </c>
      <c r="D98" s="328" t="s">
        <v>85</v>
      </c>
      <c r="E98" s="328">
        <v>101</v>
      </c>
      <c r="F98" s="329">
        <v>1347.146</v>
      </c>
      <c r="G98" s="329">
        <v>1399.7339999999999</v>
      </c>
      <c r="H98" s="328" t="s">
        <v>163</v>
      </c>
      <c r="I98" s="328" t="s">
        <v>164</v>
      </c>
      <c r="J98" s="328" t="s">
        <v>88</v>
      </c>
      <c r="K98" s="330" t="s">
        <v>89</v>
      </c>
    </row>
    <row r="99" spans="1:11">
      <c r="A99" s="323" t="s">
        <v>11</v>
      </c>
      <c r="B99" s="324" t="s">
        <v>83</v>
      </c>
      <c r="C99" s="324" t="s">
        <v>84</v>
      </c>
      <c r="D99" s="324" t="s">
        <v>85</v>
      </c>
      <c r="E99" s="324">
        <v>101</v>
      </c>
      <c r="F99" s="325">
        <v>1399.7339999999999</v>
      </c>
      <c r="G99" s="325">
        <v>1401.8109999999999</v>
      </c>
      <c r="H99" s="324" t="s">
        <v>165</v>
      </c>
      <c r="I99" s="324" t="s">
        <v>166</v>
      </c>
      <c r="J99" s="324" t="s">
        <v>88</v>
      </c>
      <c r="K99" s="326" t="s">
        <v>89</v>
      </c>
    </row>
    <row r="100" spans="1:11">
      <c r="A100" s="327" t="s">
        <v>11</v>
      </c>
      <c r="B100" s="328" t="s">
        <v>83</v>
      </c>
      <c r="C100" s="328" t="s">
        <v>84</v>
      </c>
      <c r="D100" s="328" t="s">
        <v>85</v>
      </c>
      <c r="E100" s="328">
        <v>101</v>
      </c>
      <c r="F100" s="329">
        <v>1399.7339999999999</v>
      </c>
      <c r="G100" s="329">
        <v>1401.8109999999999</v>
      </c>
      <c r="H100" s="328" t="s">
        <v>165</v>
      </c>
      <c r="I100" s="328" t="s">
        <v>167</v>
      </c>
      <c r="J100" s="328" t="s">
        <v>88</v>
      </c>
      <c r="K100" s="330" t="s">
        <v>89</v>
      </c>
    </row>
    <row r="101" spans="1:11">
      <c r="A101" s="323" t="s">
        <v>11</v>
      </c>
      <c r="B101" s="324" t="s">
        <v>83</v>
      </c>
      <c r="C101" s="324" t="s">
        <v>84</v>
      </c>
      <c r="D101" s="324" t="s">
        <v>85</v>
      </c>
      <c r="E101" s="324">
        <v>101</v>
      </c>
      <c r="F101" s="325">
        <v>1401.8109999999999</v>
      </c>
      <c r="G101" s="325">
        <v>1434.83</v>
      </c>
      <c r="H101" s="324" t="s">
        <v>168</v>
      </c>
      <c r="I101" s="324" t="s">
        <v>169</v>
      </c>
      <c r="J101" s="324" t="s">
        <v>88</v>
      </c>
      <c r="K101" s="326" t="s">
        <v>89</v>
      </c>
    </row>
    <row r="102" spans="1:11">
      <c r="A102" s="327" t="s">
        <v>11</v>
      </c>
      <c r="B102" s="328" t="s">
        <v>83</v>
      </c>
      <c r="C102" s="328" t="s">
        <v>84</v>
      </c>
      <c r="D102" s="328" t="s">
        <v>85</v>
      </c>
      <c r="E102" s="328">
        <v>101</v>
      </c>
      <c r="F102" s="329">
        <v>1434.83</v>
      </c>
      <c r="G102" s="329">
        <v>1436.7760000000001</v>
      </c>
      <c r="H102" s="328" t="s">
        <v>170</v>
      </c>
      <c r="I102" s="328" t="s">
        <v>171</v>
      </c>
      <c r="J102" s="328" t="s">
        <v>88</v>
      </c>
      <c r="K102" s="330" t="s">
        <v>89</v>
      </c>
    </row>
    <row r="103" spans="1:11">
      <c r="A103" s="323" t="s">
        <v>11</v>
      </c>
      <c r="B103" s="324" t="s">
        <v>83</v>
      </c>
      <c r="C103" s="324" t="s">
        <v>84</v>
      </c>
      <c r="D103" s="324" t="s">
        <v>85</v>
      </c>
      <c r="E103" s="324">
        <v>101</v>
      </c>
      <c r="F103" s="325">
        <v>1434.83</v>
      </c>
      <c r="G103" s="325">
        <v>1436.7760000000001</v>
      </c>
      <c r="H103" s="324" t="s">
        <v>170</v>
      </c>
      <c r="I103" s="324" t="s">
        <v>172</v>
      </c>
      <c r="J103" s="324" t="s">
        <v>88</v>
      </c>
      <c r="K103" s="326" t="s">
        <v>89</v>
      </c>
    </row>
    <row r="104" spans="1:11">
      <c r="A104" s="327" t="s">
        <v>11</v>
      </c>
      <c r="B104" s="328" t="s">
        <v>83</v>
      </c>
      <c r="C104" s="328" t="s">
        <v>84</v>
      </c>
      <c r="D104" s="328" t="s">
        <v>85</v>
      </c>
      <c r="E104" s="328">
        <v>101</v>
      </c>
      <c r="F104" s="329">
        <v>1436.7760000000001</v>
      </c>
      <c r="G104" s="329">
        <v>1471.0350000000001</v>
      </c>
      <c r="H104" s="328" t="s">
        <v>173</v>
      </c>
      <c r="I104" s="328" t="s">
        <v>174</v>
      </c>
      <c r="J104" s="328" t="s">
        <v>88</v>
      </c>
      <c r="K104" s="330" t="s">
        <v>89</v>
      </c>
    </row>
    <row r="105" spans="1:11">
      <c r="A105" s="323" t="s">
        <v>11</v>
      </c>
      <c r="B105" s="324" t="s">
        <v>83</v>
      </c>
      <c r="C105" s="324" t="s">
        <v>84</v>
      </c>
      <c r="D105" s="324" t="s">
        <v>85</v>
      </c>
      <c r="E105" s="324">
        <v>101</v>
      </c>
      <c r="F105" s="325">
        <v>1471.0350000000001</v>
      </c>
      <c r="G105" s="325">
        <v>1473.0119999999999</v>
      </c>
      <c r="H105" s="324" t="s">
        <v>175</v>
      </c>
      <c r="I105" s="324" t="s">
        <v>176</v>
      </c>
      <c r="J105" s="324" t="s">
        <v>88</v>
      </c>
      <c r="K105" s="326" t="s">
        <v>89</v>
      </c>
    </row>
    <row r="106" spans="1:11">
      <c r="A106" s="327" t="s">
        <v>11</v>
      </c>
      <c r="B106" s="328" t="s">
        <v>83</v>
      </c>
      <c r="C106" s="328" t="s">
        <v>84</v>
      </c>
      <c r="D106" s="328" t="s">
        <v>85</v>
      </c>
      <c r="E106" s="328">
        <v>101</v>
      </c>
      <c r="F106" s="329">
        <v>1471.0350000000001</v>
      </c>
      <c r="G106" s="329">
        <v>1473.0119999999999</v>
      </c>
      <c r="H106" s="328" t="s">
        <v>175</v>
      </c>
      <c r="I106" s="328" t="s">
        <v>177</v>
      </c>
      <c r="J106" s="328" t="s">
        <v>88</v>
      </c>
      <c r="K106" s="330" t="s">
        <v>89</v>
      </c>
    </row>
    <row r="107" spans="1:11">
      <c r="A107" s="323" t="s">
        <v>11</v>
      </c>
      <c r="B107" s="324" t="s">
        <v>83</v>
      </c>
      <c r="C107" s="324" t="s">
        <v>84</v>
      </c>
      <c r="D107" s="324" t="s">
        <v>85</v>
      </c>
      <c r="E107" s="324">
        <v>101</v>
      </c>
      <c r="F107" s="325">
        <v>1473.0119999999999</v>
      </c>
      <c r="G107" s="325">
        <v>1524.9829999999999</v>
      </c>
      <c r="H107" s="324" t="s">
        <v>178</v>
      </c>
      <c r="I107" s="324" t="s">
        <v>179</v>
      </c>
      <c r="J107" s="324" t="s">
        <v>88</v>
      </c>
      <c r="K107" s="326" t="s">
        <v>89</v>
      </c>
    </row>
    <row r="108" spans="1:11">
      <c r="A108" s="327" t="s">
        <v>11</v>
      </c>
      <c r="B108" s="328" t="s">
        <v>180</v>
      </c>
      <c r="C108" s="328" t="s">
        <v>181</v>
      </c>
      <c r="D108" s="328" t="s">
        <v>14</v>
      </c>
      <c r="E108" s="328">
        <v>74</v>
      </c>
      <c r="F108" s="329">
        <v>73</v>
      </c>
      <c r="G108" s="329">
        <v>84.073999999999998</v>
      </c>
      <c r="H108" s="328" t="s">
        <v>182</v>
      </c>
      <c r="I108" s="328" t="s">
        <v>183</v>
      </c>
      <c r="J108" s="328" t="s">
        <v>184</v>
      </c>
      <c r="K108" s="330" t="s">
        <v>185</v>
      </c>
    </row>
    <row r="109" spans="1:11">
      <c r="A109" s="323" t="s">
        <v>11</v>
      </c>
      <c r="B109" s="324" t="s">
        <v>180</v>
      </c>
      <c r="C109" s="324" t="s">
        <v>181</v>
      </c>
      <c r="D109" s="324" t="s">
        <v>14</v>
      </c>
      <c r="E109" s="324">
        <v>74</v>
      </c>
      <c r="F109" s="325">
        <v>118</v>
      </c>
      <c r="G109" s="325">
        <v>124.181</v>
      </c>
      <c r="H109" s="324" t="s">
        <v>186</v>
      </c>
      <c r="I109" s="324" t="s">
        <v>187</v>
      </c>
      <c r="J109" s="324" t="s">
        <v>184</v>
      </c>
      <c r="K109" s="326" t="s">
        <v>185</v>
      </c>
    </row>
    <row r="110" spans="1:11">
      <c r="A110" s="327" t="s">
        <v>11</v>
      </c>
      <c r="B110" s="328" t="s">
        <v>180</v>
      </c>
      <c r="C110" s="328" t="s">
        <v>181</v>
      </c>
      <c r="D110" s="328" t="s">
        <v>14</v>
      </c>
      <c r="E110" s="328">
        <v>74</v>
      </c>
      <c r="F110" s="329">
        <v>155</v>
      </c>
      <c r="G110" s="329">
        <v>164.11600000000001</v>
      </c>
      <c r="H110" s="328" t="s">
        <v>188</v>
      </c>
      <c r="I110" s="328" t="s">
        <v>189</v>
      </c>
      <c r="J110" s="328" t="s">
        <v>184</v>
      </c>
      <c r="K110" s="330" t="s">
        <v>185</v>
      </c>
    </row>
    <row r="111" spans="1:11">
      <c r="A111" s="323" t="s">
        <v>11</v>
      </c>
      <c r="B111" s="324" t="s">
        <v>180</v>
      </c>
      <c r="C111" s="324" t="s">
        <v>181</v>
      </c>
      <c r="D111" s="324" t="s">
        <v>14</v>
      </c>
      <c r="E111" s="324">
        <v>74</v>
      </c>
      <c r="F111" s="325">
        <v>201</v>
      </c>
      <c r="G111" s="325">
        <v>213</v>
      </c>
      <c r="H111" s="324" t="s">
        <v>190</v>
      </c>
      <c r="I111" s="324">
        <v>201213</v>
      </c>
      <c r="J111" s="324" t="s">
        <v>184</v>
      </c>
      <c r="K111" s="326" t="s">
        <v>185</v>
      </c>
    </row>
    <row r="112" spans="1:11">
      <c r="A112" s="327" t="s">
        <v>11</v>
      </c>
      <c r="B112" s="328" t="s">
        <v>180</v>
      </c>
      <c r="C112" s="328" t="s">
        <v>181</v>
      </c>
      <c r="D112" s="328" t="s">
        <v>14</v>
      </c>
      <c r="E112" s="328">
        <v>74</v>
      </c>
      <c r="F112" s="329">
        <v>213</v>
      </c>
      <c r="G112" s="329">
        <v>225.24700000000001</v>
      </c>
      <c r="H112" s="328" t="s">
        <v>190</v>
      </c>
      <c r="I112" s="328" t="s">
        <v>191</v>
      </c>
      <c r="J112" s="328" t="s">
        <v>184</v>
      </c>
      <c r="K112" s="330" t="s">
        <v>185</v>
      </c>
    </row>
    <row r="113" spans="1:11">
      <c r="A113" s="323" t="s">
        <v>11</v>
      </c>
      <c r="B113" s="324" t="s">
        <v>180</v>
      </c>
      <c r="C113" s="324" t="s">
        <v>181</v>
      </c>
      <c r="D113" s="324" t="s">
        <v>14</v>
      </c>
      <c r="E113" s="324">
        <v>74</v>
      </c>
      <c r="F113" s="325">
        <v>326</v>
      </c>
      <c r="G113" s="325">
        <v>335.31</v>
      </c>
      <c r="H113" s="324" t="s">
        <v>192</v>
      </c>
      <c r="I113" s="324" t="s">
        <v>193</v>
      </c>
      <c r="J113" s="324" t="s">
        <v>184</v>
      </c>
      <c r="K113" s="326" t="s">
        <v>194</v>
      </c>
    </row>
    <row r="114" spans="1:11">
      <c r="A114" s="327" t="s">
        <v>11</v>
      </c>
      <c r="B114" s="328" t="s">
        <v>195</v>
      </c>
      <c r="C114" s="328" t="s">
        <v>181</v>
      </c>
      <c r="D114" s="328" t="s">
        <v>14</v>
      </c>
      <c r="E114" s="328">
        <v>74</v>
      </c>
      <c r="F114" s="329">
        <v>0</v>
      </c>
      <c r="G114" s="329">
        <v>5.77</v>
      </c>
      <c r="H114" s="328" t="s">
        <v>196</v>
      </c>
      <c r="I114" s="328" t="s">
        <v>197</v>
      </c>
      <c r="J114" s="328" t="s">
        <v>184</v>
      </c>
      <c r="K114" s="330" t="s">
        <v>185</v>
      </c>
    </row>
    <row r="115" spans="1:11">
      <c r="A115" s="323" t="s">
        <v>11</v>
      </c>
      <c r="B115" s="324" t="s">
        <v>180</v>
      </c>
      <c r="C115" s="324" t="s">
        <v>181</v>
      </c>
      <c r="D115" s="324" t="s">
        <v>14</v>
      </c>
      <c r="E115" s="324">
        <v>74</v>
      </c>
      <c r="F115" s="325">
        <v>5.77</v>
      </c>
      <c r="G115" s="325">
        <v>8.4480000000000004</v>
      </c>
      <c r="H115" s="324" t="s">
        <v>198</v>
      </c>
      <c r="I115" s="324" t="s">
        <v>199</v>
      </c>
      <c r="J115" s="324" t="s">
        <v>184</v>
      </c>
      <c r="K115" s="326" t="s">
        <v>185</v>
      </c>
    </row>
    <row r="116" spans="1:11">
      <c r="A116" s="327" t="s">
        <v>11</v>
      </c>
      <c r="B116" s="328" t="s">
        <v>180</v>
      </c>
      <c r="C116" s="328" t="s">
        <v>181</v>
      </c>
      <c r="D116" s="328" t="s">
        <v>14</v>
      </c>
      <c r="E116" s="328">
        <v>74</v>
      </c>
      <c r="F116" s="329">
        <v>5.77</v>
      </c>
      <c r="G116" s="329">
        <v>8.4480000000000004</v>
      </c>
      <c r="H116" s="328" t="s">
        <v>198</v>
      </c>
      <c r="I116" s="328" t="s">
        <v>200</v>
      </c>
      <c r="J116" s="328" t="s">
        <v>184</v>
      </c>
      <c r="K116" s="330" t="s">
        <v>185</v>
      </c>
    </row>
    <row r="117" spans="1:11">
      <c r="A117" s="323" t="s">
        <v>11</v>
      </c>
      <c r="B117" s="324" t="s">
        <v>180</v>
      </c>
      <c r="C117" s="324" t="s">
        <v>181</v>
      </c>
      <c r="D117" s="324" t="s">
        <v>14</v>
      </c>
      <c r="E117" s="324">
        <v>74</v>
      </c>
      <c r="F117" s="325">
        <v>8.4480000000000004</v>
      </c>
      <c r="G117" s="325">
        <v>11.754</v>
      </c>
      <c r="H117" s="324" t="s">
        <v>201</v>
      </c>
      <c r="I117" s="324" t="s">
        <v>202</v>
      </c>
      <c r="J117" s="324" t="s">
        <v>184</v>
      </c>
      <c r="K117" s="326" t="s">
        <v>185</v>
      </c>
    </row>
    <row r="118" spans="1:11">
      <c r="A118" s="327" t="s">
        <v>11</v>
      </c>
      <c r="B118" s="328" t="s">
        <v>180</v>
      </c>
      <c r="C118" s="328" t="s">
        <v>181</v>
      </c>
      <c r="D118" s="328" t="s">
        <v>14</v>
      </c>
      <c r="E118" s="328">
        <v>74</v>
      </c>
      <c r="F118" s="329">
        <v>11.754</v>
      </c>
      <c r="G118" s="329">
        <v>13.234999999999999</v>
      </c>
      <c r="H118" s="328" t="s">
        <v>201</v>
      </c>
      <c r="I118" s="328" t="s">
        <v>203</v>
      </c>
      <c r="J118" s="328" t="s">
        <v>184</v>
      </c>
      <c r="K118" s="330" t="s">
        <v>185</v>
      </c>
    </row>
    <row r="119" spans="1:11">
      <c r="A119" s="323" t="s">
        <v>11</v>
      </c>
      <c r="B119" s="324" t="s">
        <v>180</v>
      </c>
      <c r="C119" s="324" t="s">
        <v>181</v>
      </c>
      <c r="D119" s="324" t="s">
        <v>14</v>
      </c>
      <c r="E119" s="324">
        <v>74</v>
      </c>
      <c r="F119" s="325">
        <v>11.754</v>
      </c>
      <c r="G119" s="325">
        <v>13.694000000000001</v>
      </c>
      <c r="H119" s="324" t="s">
        <v>201</v>
      </c>
      <c r="I119" s="324" t="s">
        <v>204</v>
      </c>
      <c r="J119" s="324" t="s">
        <v>184</v>
      </c>
      <c r="K119" s="326" t="s">
        <v>185</v>
      </c>
    </row>
    <row r="120" spans="1:11">
      <c r="A120" s="327" t="s">
        <v>11</v>
      </c>
      <c r="B120" s="328" t="s">
        <v>180</v>
      </c>
      <c r="C120" s="328" t="s">
        <v>181</v>
      </c>
      <c r="D120" s="328" t="s">
        <v>14</v>
      </c>
      <c r="E120" s="328">
        <v>74</v>
      </c>
      <c r="F120" s="329">
        <v>13.234999999999999</v>
      </c>
      <c r="G120" s="329">
        <v>23.231999999999999</v>
      </c>
      <c r="H120" s="328" t="s">
        <v>201</v>
      </c>
      <c r="I120" s="328" t="s">
        <v>205</v>
      </c>
      <c r="J120" s="328" t="s">
        <v>184</v>
      </c>
      <c r="K120" s="330" t="s">
        <v>185</v>
      </c>
    </row>
    <row r="121" spans="1:11">
      <c r="A121" s="323" t="s">
        <v>11</v>
      </c>
      <c r="B121" s="324" t="s">
        <v>180</v>
      </c>
      <c r="C121" s="324" t="s">
        <v>181</v>
      </c>
      <c r="D121" s="324" t="s">
        <v>14</v>
      </c>
      <c r="E121" s="324">
        <v>74</v>
      </c>
      <c r="F121" s="325">
        <v>23.231999999999999</v>
      </c>
      <c r="G121" s="325">
        <v>26.449000000000002</v>
      </c>
      <c r="H121" s="324" t="s">
        <v>206</v>
      </c>
      <c r="I121" s="324" t="s">
        <v>207</v>
      </c>
      <c r="J121" s="324" t="s">
        <v>184</v>
      </c>
      <c r="K121" s="326" t="s">
        <v>185</v>
      </c>
    </row>
    <row r="122" spans="1:11">
      <c r="A122" s="327" t="s">
        <v>11</v>
      </c>
      <c r="B122" s="328" t="s">
        <v>180</v>
      </c>
      <c r="C122" s="328" t="s">
        <v>181</v>
      </c>
      <c r="D122" s="328" t="s">
        <v>14</v>
      </c>
      <c r="E122" s="328">
        <v>74</v>
      </c>
      <c r="F122" s="329">
        <v>23.231999999999999</v>
      </c>
      <c r="G122" s="329">
        <v>26.449000000000002</v>
      </c>
      <c r="H122" s="328" t="s">
        <v>206</v>
      </c>
      <c r="I122" s="328" t="s">
        <v>208</v>
      </c>
      <c r="J122" s="328" t="s">
        <v>184</v>
      </c>
      <c r="K122" s="330" t="s">
        <v>185</v>
      </c>
    </row>
    <row r="123" spans="1:11">
      <c r="A123" s="323" t="s">
        <v>11</v>
      </c>
      <c r="B123" s="324" t="s">
        <v>180</v>
      </c>
      <c r="C123" s="324" t="s">
        <v>181</v>
      </c>
      <c r="D123" s="324" t="s">
        <v>14</v>
      </c>
      <c r="E123" s="324">
        <v>74</v>
      </c>
      <c r="F123" s="325">
        <v>26.449000000000002</v>
      </c>
      <c r="G123" s="325">
        <v>35</v>
      </c>
      <c r="H123" s="324" t="s">
        <v>209</v>
      </c>
      <c r="I123" s="324" t="s">
        <v>210</v>
      </c>
      <c r="J123" s="324" t="s">
        <v>184</v>
      </c>
      <c r="K123" s="326" t="s">
        <v>185</v>
      </c>
    </row>
    <row r="124" spans="1:11">
      <c r="A124" s="327" t="s">
        <v>11</v>
      </c>
      <c r="B124" s="328" t="s">
        <v>180</v>
      </c>
      <c r="C124" s="328" t="s">
        <v>181</v>
      </c>
      <c r="D124" s="328" t="s">
        <v>14</v>
      </c>
      <c r="E124" s="328">
        <v>74</v>
      </c>
      <c r="F124" s="329">
        <v>35</v>
      </c>
      <c r="G124" s="329">
        <v>41.445999999999998</v>
      </c>
      <c r="H124" s="328" t="s">
        <v>209</v>
      </c>
      <c r="I124" s="328" t="s">
        <v>211</v>
      </c>
      <c r="J124" s="328" t="s">
        <v>184</v>
      </c>
      <c r="K124" s="330" t="s">
        <v>185</v>
      </c>
    </row>
    <row r="125" spans="1:11">
      <c r="A125" s="323" t="s">
        <v>11</v>
      </c>
      <c r="B125" s="324" t="s">
        <v>180</v>
      </c>
      <c r="C125" s="324" t="s">
        <v>181</v>
      </c>
      <c r="D125" s="324" t="s">
        <v>14</v>
      </c>
      <c r="E125" s="324">
        <v>74</v>
      </c>
      <c r="F125" s="325">
        <v>41.445999999999998</v>
      </c>
      <c r="G125" s="325">
        <v>44.125999999999998</v>
      </c>
      <c r="H125" s="324" t="s">
        <v>212</v>
      </c>
      <c r="I125" s="324" t="s">
        <v>213</v>
      </c>
      <c r="J125" s="324" t="s">
        <v>184</v>
      </c>
      <c r="K125" s="326" t="s">
        <v>185</v>
      </c>
    </row>
    <row r="126" spans="1:11">
      <c r="A126" s="327" t="s">
        <v>11</v>
      </c>
      <c r="B126" s="328" t="s">
        <v>180</v>
      </c>
      <c r="C126" s="328" t="s">
        <v>181</v>
      </c>
      <c r="D126" s="328" t="s">
        <v>14</v>
      </c>
      <c r="E126" s="328">
        <v>74</v>
      </c>
      <c r="F126" s="329">
        <v>41.445999999999998</v>
      </c>
      <c r="G126" s="329">
        <v>44.125999999999998</v>
      </c>
      <c r="H126" s="328" t="s">
        <v>212</v>
      </c>
      <c r="I126" s="328" t="s">
        <v>214</v>
      </c>
      <c r="J126" s="328" t="s">
        <v>184</v>
      </c>
      <c r="K126" s="330" t="s">
        <v>185</v>
      </c>
    </row>
    <row r="127" spans="1:11">
      <c r="A127" s="323" t="s">
        <v>11</v>
      </c>
      <c r="B127" s="324" t="s">
        <v>180</v>
      </c>
      <c r="C127" s="324" t="s">
        <v>181</v>
      </c>
      <c r="D127" s="324" t="s">
        <v>14</v>
      </c>
      <c r="E127" s="324">
        <v>74</v>
      </c>
      <c r="F127" s="325">
        <v>44.125999999999998</v>
      </c>
      <c r="G127" s="325">
        <v>52</v>
      </c>
      <c r="H127" s="324" t="s">
        <v>215</v>
      </c>
      <c r="I127" s="324" t="s">
        <v>216</v>
      </c>
      <c r="J127" s="324" t="s">
        <v>184</v>
      </c>
      <c r="K127" s="326" t="s">
        <v>185</v>
      </c>
    </row>
    <row r="128" spans="1:11">
      <c r="A128" s="327" t="s">
        <v>11</v>
      </c>
      <c r="B128" s="328" t="s">
        <v>180</v>
      </c>
      <c r="C128" s="328" t="s">
        <v>181</v>
      </c>
      <c r="D128" s="328" t="s">
        <v>14</v>
      </c>
      <c r="E128" s="328">
        <v>74</v>
      </c>
      <c r="F128" s="329">
        <v>52</v>
      </c>
      <c r="G128" s="329">
        <v>59.295000000000002</v>
      </c>
      <c r="H128" s="328" t="s">
        <v>215</v>
      </c>
      <c r="I128" s="328" t="s">
        <v>217</v>
      </c>
      <c r="J128" s="328" t="s">
        <v>184</v>
      </c>
      <c r="K128" s="330" t="s">
        <v>185</v>
      </c>
    </row>
    <row r="129" spans="1:11">
      <c r="A129" s="323" t="s">
        <v>11</v>
      </c>
      <c r="B129" s="324" t="s">
        <v>180</v>
      </c>
      <c r="C129" s="324" t="s">
        <v>181</v>
      </c>
      <c r="D129" s="324" t="s">
        <v>14</v>
      </c>
      <c r="E129" s="324">
        <v>74</v>
      </c>
      <c r="F129" s="325">
        <v>59.295000000000002</v>
      </c>
      <c r="G129" s="325">
        <v>62.311</v>
      </c>
      <c r="H129" s="324" t="s">
        <v>218</v>
      </c>
      <c r="I129" s="324" t="s">
        <v>219</v>
      </c>
      <c r="J129" s="324" t="s">
        <v>184</v>
      </c>
      <c r="K129" s="326" t="s">
        <v>185</v>
      </c>
    </row>
    <row r="130" spans="1:11">
      <c r="A130" s="327" t="s">
        <v>11</v>
      </c>
      <c r="B130" s="328" t="s">
        <v>180</v>
      </c>
      <c r="C130" s="328" t="s">
        <v>181</v>
      </c>
      <c r="D130" s="328" t="s">
        <v>14</v>
      </c>
      <c r="E130" s="328">
        <v>74</v>
      </c>
      <c r="F130" s="329">
        <v>59.295000000000002</v>
      </c>
      <c r="G130" s="329">
        <v>62.311</v>
      </c>
      <c r="H130" s="328" t="s">
        <v>218</v>
      </c>
      <c r="I130" s="328" t="s">
        <v>220</v>
      </c>
      <c r="J130" s="328" t="s">
        <v>184</v>
      </c>
      <c r="K130" s="330" t="s">
        <v>185</v>
      </c>
    </row>
    <row r="131" spans="1:11">
      <c r="A131" s="323" t="s">
        <v>11</v>
      </c>
      <c r="B131" s="324" t="s">
        <v>180</v>
      </c>
      <c r="C131" s="324" t="s">
        <v>181</v>
      </c>
      <c r="D131" s="324" t="s">
        <v>14</v>
      </c>
      <c r="E131" s="324">
        <v>74</v>
      </c>
      <c r="F131" s="325">
        <v>62.311</v>
      </c>
      <c r="G131" s="325">
        <v>73</v>
      </c>
      <c r="H131" s="324" t="s">
        <v>182</v>
      </c>
      <c r="I131" s="324" t="s">
        <v>221</v>
      </c>
      <c r="J131" s="324" t="s">
        <v>184</v>
      </c>
      <c r="K131" s="326" t="s">
        <v>185</v>
      </c>
    </row>
    <row r="132" spans="1:11">
      <c r="A132" s="327" t="s">
        <v>11</v>
      </c>
      <c r="B132" s="328" t="s">
        <v>180</v>
      </c>
      <c r="C132" s="328" t="s">
        <v>181</v>
      </c>
      <c r="D132" s="328" t="s">
        <v>14</v>
      </c>
      <c r="E132" s="328">
        <v>74</v>
      </c>
      <c r="F132" s="329">
        <v>84.073999999999998</v>
      </c>
      <c r="G132" s="329">
        <v>87.271000000000001</v>
      </c>
      <c r="H132" s="328" t="s">
        <v>222</v>
      </c>
      <c r="I132" s="328" t="s">
        <v>223</v>
      </c>
      <c r="J132" s="328" t="s">
        <v>184</v>
      </c>
      <c r="K132" s="330" t="s">
        <v>185</v>
      </c>
    </row>
    <row r="133" spans="1:11">
      <c r="A133" s="323" t="s">
        <v>11</v>
      </c>
      <c r="B133" s="324" t="s">
        <v>180</v>
      </c>
      <c r="C133" s="324" t="s">
        <v>181</v>
      </c>
      <c r="D133" s="324" t="s">
        <v>14</v>
      </c>
      <c r="E133" s="324">
        <v>74</v>
      </c>
      <c r="F133" s="325">
        <v>84.073999999999998</v>
      </c>
      <c r="G133" s="325">
        <v>87.271000000000001</v>
      </c>
      <c r="H133" s="324" t="s">
        <v>222</v>
      </c>
      <c r="I133" s="324" t="s">
        <v>224</v>
      </c>
      <c r="J133" s="324" t="s">
        <v>184</v>
      </c>
      <c r="K133" s="326" t="s">
        <v>185</v>
      </c>
    </row>
    <row r="134" spans="1:11">
      <c r="A134" s="327" t="s">
        <v>11</v>
      </c>
      <c r="B134" s="328" t="s">
        <v>180</v>
      </c>
      <c r="C134" s="328" t="s">
        <v>181</v>
      </c>
      <c r="D134" s="328" t="s">
        <v>14</v>
      </c>
      <c r="E134" s="328">
        <v>74</v>
      </c>
      <c r="F134" s="329">
        <v>87.271000000000001</v>
      </c>
      <c r="G134" s="329">
        <v>97</v>
      </c>
      <c r="H134" s="328" t="s">
        <v>225</v>
      </c>
      <c r="I134" s="328" t="s">
        <v>226</v>
      </c>
      <c r="J134" s="328" t="s">
        <v>184</v>
      </c>
      <c r="K134" s="330" t="s">
        <v>185</v>
      </c>
    </row>
    <row r="135" spans="1:11">
      <c r="A135" s="323" t="s">
        <v>11</v>
      </c>
      <c r="B135" s="324" t="s">
        <v>180</v>
      </c>
      <c r="C135" s="324" t="s">
        <v>181</v>
      </c>
      <c r="D135" s="324" t="s">
        <v>14</v>
      </c>
      <c r="E135" s="324">
        <v>74</v>
      </c>
      <c r="F135" s="325">
        <v>97</v>
      </c>
      <c r="G135" s="325">
        <v>107.709</v>
      </c>
      <c r="H135" s="324" t="s">
        <v>225</v>
      </c>
      <c r="I135" s="324" t="s">
        <v>227</v>
      </c>
      <c r="J135" s="324" t="s">
        <v>184</v>
      </c>
      <c r="K135" s="326" t="s">
        <v>185</v>
      </c>
    </row>
    <row r="136" spans="1:11">
      <c r="A136" s="327" t="s">
        <v>11</v>
      </c>
      <c r="B136" s="328" t="s">
        <v>180</v>
      </c>
      <c r="C136" s="328" t="s">
        <v>181</v>
      </c>
      <c r="D136" s="328" t="s">
        <v>14</v>
      </c>
      <c r="E136" s="328">
        <v>74</v>
      </c>
      <c r="F136" s="329">
        <v>107.709</v>
      </c>
      <c r="G136" s="329">
        <v>111.369</v>
      </c>
      <c r="H136" s="328" t="s">
        <v>228</v>
      </c>
      <c r="I136" s="328" t="s">
        <v>229</v>
      </c>
      <c r="J136" s="328" t="s">
        <v>184</v>
      </c>
      <c r="K136" s="330" t="s">
        <v>185</v>
      </c>
    </row>
    <row r="137" spans="1:11">
      <c r="A137" s="323" t="s">
        <v>11</v>
      </c>
      <c r="B137" s="324" t="s">
        <v>180</v>
      </c>
      <c r="C137" s="324" t="s">
        <v>181</v>
      </c>
      <c r="D137" s="324" t="s">
        <v>14</v>
      </c>
      <c r="E137" s="324">
        <v>74</v>
      </c>
      <c r="F137" s="325">
        <v>107.709</v>
      </c>
      <c r="G137" s="325">
        <v>111.369</v>
      </c>
      <c r="H137" s="324" t="s">
        <v>228</v>
      </c>
      <c r="I137" s="324" t="s">
        <v>230</v>
      </c>
      <c r="J137" s="324" t="s">
        <v>184</v>
      </c>
      <c r="K137" s="326" t="s">
        <v>185</v>
      </c>
    </row>
    <row r="138" spans="1:11">
      <c r="A138" s="327" t="s">
        <v>11</v>
      </c>
      <c r="B138" s="328" t="s">
        <v>180</v>
      </c>
      <c r="C138" s="328" t="s">
        <v>181</v>
      </c>
      <c r="D138" s="328" t="s">
        <v>14</v>
      </c>
      <c r="E138" s="328">
        <v>74</v>
      </c>
      <c r="F138" s="329">
        <v>111.369</v>
      </c>
      <c r="G138" s="329">
        <v>112.855</v>
      </c>
      <c r="H138" s="328" t="s">
        <v>186</v>
      </c>
      <c r="I138" s="328" t="s">
        <v>231</v>
      </c>
      <c r="J138" s="328" t="s">
        <v>184</v>
      </c>
      <c r="K138" s="330" t="s">
        <v>185</v>
      </c>
    </row>
    <row r="139" spans="1:11">
      <c r="A139" s="323" t="s">
        <v>11</v>
      </c>
      <c r="B139" s="324" t="s">
        <v>180</v>
      </c>
      <c r="C139" s="324" t="s">
        <v>181</v>
      </c>
      <c r="D139" s="324" t="s">
        <v>14</v>
      </c>
      <c r="E139" s="324">
        <v>74</v>
      </c>
      <c r="F139" s="325">
        <v>112.855</v>
      </c>
      <c r="G139" s="325">
        <v>118</v>
      </c>
      <c r="H139" s="324" t="s">
        <v>186</v>
      </c>
      <c r="I139" s="324">
        <v>113118</v>
      </c>
      <c r="J139" s="324" t="s">
        <v>184</v>
      </c>
      <c r="K139" s="326" t="s">
        <v>185</v>
      </c>
    </row>
    <row r="140" spans="1:11">
      <c r="A140" s="327" t="s">
        <v>11</v>
      </c>
      <c r="B140" s="328" t="s">
        <v>180</v>
      </c>
      <c r="C140" s="328" t="s">
        <v>181</v>
      </c>
      <c r="D140" s="328" t="s">
        <v>14</v>
      </c>
      <c r="E140" s="328">
        <v>74</v>
      </c>
      <c r="F140" s="329">
        <v>124.181</v>
      </c>
      <c r="G140" s="329">
        <v>126.899</v>
      </c>
      <c r="H140" s="328" t="s">
        <v>232</v>
      </c>
      <c r="I140" s="328" t="s">
        <v>233</v>
      </c>
      <c r="J140" s="328" t="s">
        <v>184</v>
      </c>
      <c r="K140" s="330" t="s">
        <v>185</v>
      </c>
    </row>
    <row r="141" spans="1:11">
      <c r="A141" s="323" t="s">
        <v>11</v>
      </c>
      <c r="B141" s="324" t="s">
        <v>180</v>
      </c>
      <c r="C141" s="324" t="s">
        <v>181</v>
      </c>
      <c r="D141" s="324" t="s">
        <v>14</v>
      </c>
      <c r="E141" s="324">
        <v>74</v>
      </c>
      <c r="F141" s="325">
        <v>124.181</v>
      </c>
      <c r="G141" s="325">
        <v>126.899</v>
      </c>
      <c r="H141" s="324" t="s">
        <v>232</v>
      </c>
      <c r="I141" s="324" t="s">
        <v>234</v>
      </c>
      <c r="J141" s="324" t="s">
        <v>184</v>
      </c>
      <c r="K141" s="326" t="s">
        <v>185</v>
      </c>
    </row>
    <row r="142" spans="1:11">
      <c r="A142" s="327" t="s">
        <v>11</v>
      </c>
      <c r="B142" s="328" t="s">
        <v>180</v>
      </c>
      <c r="C142" s="328" t="s">
        <v>181</v>
      </c>
      <c r="D142" s="328" t="s">
        <v>14</v>
      </c>
      <c r="E142" s="328">
        <v>74</v>
      </c>
      <c r="F142" s="329">
        <v>126.899</v>
      </c>
      <c r="G142" s="329">
        <v>135</v>
      </c>
      <c r="H142" s="328" t="s">
        <v>235</v>
      </c>
      <c r="I142" s="328" t="s">
        <v>236</v>
      </c>
      <c r="J142" s="328" t="s">
        <v>184</v>
      </c>
      <c r="K142" s="330" t="s">
        <v>185</v>
      </c>
    </row>
    <row r="143" spans="1:11">
      <c r="A143" s="323" t="s">
        <v>11</v>
      </c>
      <c r="B143" s="324" t="s">
        <v>180</v>
      </c>
      <c r="C143" s="324" t="s">
        <v>181</v>
      </c>
      <c r="D143" s="324" t="s">
        <v>14</v>
      </c>
      <c r="E143" s="324">
        <v>74</v>
      </c>
      <c r="F143" s="325">
        <v>135</v>
      </c>
      <c r="G143" s="325">
        <v>143.268</v>
      </c>
      <c r="H143" s="324" t="s">
        <v>235</v>
      </c>
      <c r="I143" s="324" t="s">
        <v>237</v>
      </c>
      <c r="J143" s="324" t="s">
        <v>184</v>
      </c>
      <c r="K143" s="326" t="s">
        <v>185</v>
      </c>
    </row>
    <row r="144" spans="1:11">
      <c r="A144" s="327" t="s">
        <v>11</v>
      </c>
      <c r="B144" s="328" t="s">
        <v>180</v>
      </c>
      <c r="C144" s="328" t="s">
        <v>181</v>
      </c>
      <c r="D144" s="328" t="s">
        <v>14</v>
      </c>
      <c r="E144" s="328">
        <v>74</v>
      </c>
      <c r="F144" s="329">
        <v>143.268</v>
      </c>
      <c r="G144" s="329">
        <v>146.21899999999999</v>
      </c>
      <c r="H144" s="328" t="s">
        <v>238</v>
      </c>
      <c r="I144" s="328" t="s">
        <v>239</v>
      </c>
      <c r="J144" s="328" t="s">
        <v>184</v>
      </c>
      <c r="K144" s="330" t="s">
        <v>185</v>
      </c>
    </row>
    <row r="145" spans="1:11">
      <c r="A145" s="323" t="s">
        <v>11</v>
      </c>
      <c r="B145" s="324" t="s">
        <v>180</v>
      </c>
      <c r="C145" s="324" t="s">
        <v>181</v>
      </c>
      <c r="D145" s="324" t="s">
        <v>14</v>
      </c>
      <c r="E145" s="324">
        <v>74</v>
      </c>
      <c r="F145" s="325">
        <v>143.268</v>
      </c>
      <c r="G145" s="325">
        <v>146.21899999999999</v>
      </c>
      <c r="H145" s="324" t="s">
        <v>238</v>
      </c>
      <c r="I145" s="324" t="s">
        <v>240</v>
      </c>
      <c r="J145" s="324" t="s">
        <v>184</v>
      </c>
      <c r="K145" s="326" t="s">
        <v>185</v>
      </c>
    </row>
    <row r="146" spans="1:11">
      <c r="A146" s="327" t="s">
        <v>11</v>
      </c>
      <c r="B146" s="328" t="s">
        <v>180</v>
      </c>
      <c r="C146" s="328" t="s">
        <v>181</v>
      </c>
      <c r="D146" s="328" t="s">
        <v>14</v>
      </c>
      <c r="E146" s="328">
        <v>74</v>
      </c>
      <c r="F146" s="329">
        <v>146.21899999999999</v>
      </c>
      <c r="G146" s="329">
        <v>155</v>
      </c>
      <c r="H146" s="328" t="s">
        <v>188</v>
      </c>
      <c r="I146" s="328" t="s">
        <v>241</v>
      </c>
      <c r="J146" s="328" t="s">
        <v>184</v>
      </c>
      <c r="K146" s="330" t="s">
        <v>185</v>
      </c>
    </row>
    <row r="147" spans="1:11">
      <c r="A147" s="323" t="s">
        <v>11</v>
      </c>
      <c r="B147" s="324" t="s">
        <v>180</v>
      </c>
      <c r="C147" s="324" t="s">
        <v>181</v>
      </c>
      <c r="D147" s="324" t="s">
        <v>14</v>
      </c>
      <c r="E147" s="324">
        <v>74</v>
      </c>
      <c r="F147" s="325">
        <v>164.11600000000001</v>
      </c>
      <c r="G147" s="325">
        <v>167.09700000000001</v>
      </c>
      <c r="H147" s="324" t="s">
        <v>242</v>
      </c>
      <c r="I147" s="324" t="s">
        <v>243</v>
      </c>
      <c r="J147" s="324" t="s">
        <v>184</v>
      </c>
      <c r="K147" s="326" t="s">
        <v>185</v>
      </c>
    </row>
    <row r="148" spans="1:11">
      <c r="A148" s="327" t="s">
        <v>11</v>
      </c>
      <c r="B148" s="328" t="s">
        <v>180</v>
      </c>
      <c r="C148" s="328" t="s">
        <v>181</v>
      </c>
      <c r="D148" s="328" t="s">
        <v>14</v>
      </c>
      <c r="E148" s="328">
        <v>74</v>
      </c>
      <c r="F148" s="329">
        <v>164.11600000000001</v>
      </c>
      <c r="G148" s="329">
        <v>167.09700000000001</v>
      </c>
      <c r="H148" s="328" t="s">
        <v>242</v>
      </c>
      <c r="I148" s="328" t="s">
        <v>244</v>
      </c>
      <c r="J148" s="328" t="s">
        <v>184</v>
      </c>
      <c r="K148" s="330" t="s">
        <v>185</v>
      </c>
    </row>
    <row r="149" spans="1:11">
      <c r="A149" s="323" t="s">
        <v>11</v>
      </c>
      <c r="B149" s="324" t="s">
        <v>180</v>
      </c>
      <c r="C149" s="324" t="s">
        <v>181</v>
      </c>
      <c r="D149" s="324" t="s">
        <v>14</v>
      </c>
      <c r="E149" s="324">
        <v>74</v>
      </c>
      <c r="F149" s="325">
        <v>167.09700000000001</v>
      </c>
      <c r="G149" s="325">
        <v>177</v>
      </c>
      <c r="H149" s="324" t="s">
        <v>245</v>
      </c>
      <c r="I149" s="324" t="s">
        <v>246</v>
      </c>
      <c r="J149" s="324" t="s">
        <v>184</v>
      </c>
      <c r="K149" s="326" t="s">
        <v>185</v>
      </c>
    </row>
    <row r="150" spans="1:11">
      <c r="A150" s="327" t="s">
        <v>11</v>
      </c>
      <c r="B150" s="328" t="s">
        <v>180</v>
      </c>
      <c r="C150" s="328" t="s">
        <v>181</v>
      </c>
      <c r="D150" s="328" t="s">
        <v>14</v>
      </c>
      <c r="E150" s="328">
        <v>74</v>
      </c>
      <c r="F150" s="329">
        <v>177</v>
      </c>
      <c r="G150" s="329">
        <v>186.874</v>
      </c>
      <c r="H150" s="328" t="s">
        <v>245</v>
      </c>
      <c r="I150" s="328" t="s">
        <v>247</v>
      </c>
      <c r="J150" s="328" t="s">
        <v>184</v>
      </c>
      <c r="K150" s="330" t="s">
        <v>185</v>
      </c>
    </row>
    <row r="151" spans="1:11">
      <c r="A151" s="323" t="s">
        <v>11</v>
      </c>
      <c r="B151" s="324" t="s">
        <v>180</v>
      </c>
      <c r="C151" s="324" t="s">
        <v>181</v>
      </c>
      <c r="D151" s="324" t="s">
        <v>14</v>
      </c>
      <c r="E151" s="324">
        <v>74</v>
      </c>
      <c r="F151" s="325">
        <v>186.874</v>
      </c>
      <c r="G151" s="325">
        <v>189.96600000000001</v>
      </c>
      <c r="H151" s="324" t="s">
        <v>248</v>
      </c>
      <c r="I151" s="324" t="s">
        <v>249</v>
      </c>
      <c r="J151" s="324" t="s">
        <v>184</v>
      </c>
      <c r="K151" s="326" t="s">
        <v>185</v>
      </c>
    </row>
    <row r="152" spans="1:11">
      <c r="A152" s="327" t="s">
        <v>11</v>
      </c>
      <c r="B152" s="328" t="s">
        <v>180</v>
      </c>
      <c r="C152" s="328" t="s">
        <v>181</v>
      </c>
      <c r="D152" s="328" t="s">
        <v>14</v>
      </c>
      <c r="E152" s="328">
        <v>74</v>
      </c>
      <c r="F152" s="329">
        <v>186.874</v>
      </c>
      <c r="G152" s="329">
        <v>189.96600000000001</v>
      </c>
      <c r="H152" s="328" t="s">
        <v>248</v>
      </c>
      <c r="I152" s="328" t="s">
        <v>250</v>
      </c>
      <c r="J152" s="328" t="s">
        <v>184</v>
      </c>
      <c r="K152" s="330" t="s">
        <v>185</v>
      </c>
    </row>
    <row r="153" spans="1:11">
      <c r="A153" s="323" t="s">
        <v>11</v>
      </c>
      <c r="B153" s="324" t="s">
        <v>180</v>
      </c>
      <c r="C153" s="324" t="s">
        <v>181</v>
      </c>
      <c r="D153" s="324" t="s">
        <v>14</v>
      </c>
      <c r="E153" s="324">
        <v>74</v>
      </c>
      <c r="F153" s="325">
        <v>189.96600000000001</v>
      </c>
      <c r="G153" s="325">
        <v>201</v>
      </c>
      <c r="H153" s="324" t="s">
        <v>190</v>
      </c>
      <c r="I153" s="324" t="s">
        <v>251</v>
      </c>
      <c r="J153" s="324" t="s">
        <v>184</v>
      </c>
      <c r="K153" s="326" t="s">
        <v>185</v>
      </c>
    </row>
    <row r="154" spans="1:11">
      <c r="A154" s="327" t="s">
        <v>11</v>
      </c>
      <c r="B154" s="328" t="s">
        <v>180</v>
      </c>
      <c r="C154" s="328" t="s">
        <v>181</v>
      </c>
      <c r="D154" s="328" t="s">
        <v>14</v>
      </c>
      <c r="E154" s="328">
        <v>74</v>
      </c>
      <c r="F154" s="329">
        <v>225.24700000000001</v>
      </c>
      <c r="G154" s="329">
        <v>227.952</v>
      </c>
      <c r="H154" s="328" t="s">
        <v>252</v>
      </c>
      <c r="I154" s="328" t="s">
        <v>253</v>
      </c>
      <c r="J154" s="328" t="s">
        <v>184</v>
      </c>
      <c r="K154" s="330" t="s">
        <v>185</v>
      </c>
    </row>
    <row r="155" spans="1:11">
      <c r="A155" s="323" t="s">
        <v>11</v>
      </c>
      <c r="B155" s="324" t="s">
        <v>180</v>
      </c>
      <c r="C155" s="324" t="s">
        <v>181</v>
      </c>
      <c r="D155" s="324" t="s">
        <v>14</v>
      </c>
      <c r="E155" s="324">
        <v>74</v>
      </c>
      <c r="F155" s="325">
        <v>225.24700000000001</v>
      </c>
      <c r="G155" s="325">
        <v>227.952</v>
      </c>
      <c r="H155" s="324" t="s">
        <v>252</v>
      </c>
      <c r="I155" s="324" t="s">
        <v>254</v>
      </c>
      <c r="J155" s="324" t="s">
        <v>184</v>
      </c>
      <c r="K155" s="326" t="s">
        <v>185</v>
      </c>
    </row>
    <row r="156" spans="1:11">
      <c r="A156" s="327" t="s">
        <v>11</v>
      </c>
      <c r="B156" s="328" t="s">
        <v>180</v>
      </c>
      <c r="C156" s="328" t="s">
        <v>181</v>
      </c>
      <c r="D156" s="328" t="s">
        <v>14</v>
      </c>
      <c r="E156" s="328">
        <v>74</v>
      </c>
      <c r="F156" s="329">
        <v>227.952</v>
      </c>
      <c r="G156" s="329">
        <v>239</v>
      </c>
      <c r="H156" s="328" t="s">
        <v>255</v>
      </c>
      <c r="I156" s="328" t="s">
        <v>256</v>
      </c>
      <c r="J156" s="328" t="s">
        <v>184</v>
      </c>
      <c r="K156" s="330" t="s">
        <v>185</v>
      </c>
    </row>
    <row r="157" spans="1:11">
      <c r="A157" s="323" t="s">
        <v>11</v>
      </c>
      <c r="B157" s="324" t="s">
        <v>180</v>
      </c>
      <c r="C157" s="324" t="s">
        <v>181</v>
      </c>
      <c r="D157" s="324" t="s">
        <v>14</v>
      </c>
      <c r="E157" s="324">
        <v>74</v>
      </c>
      <c r="F157" s="325">
        <v>239</v>
      </c>
      <c r="G157" s="325">
        <v>251</v>
      </c>
      <c r="H157" s="324" t="s">
        <v>255</v>
      </c>
      <c r="I157" s="324">
        <v>239251</v>
      </c>
      <c r="J157" s="324" t="s">
        <v>184</v>
      </c>
      <c r="K157" s="326" t="s">
        <v>185</v>
      </c>
    </row>
    <row r="158" spans="1:11">
      <c r="A158" s="327" t="s">
        <v>11</v>
      </c>
      <c r="B158" s="328" t="s">
        <v>180</v>
      </c>
      <c r="C158" s="328" t="s">
        <v>181</v>
      </c>
      <c r="D158" s="328" t="s">
        <v>14</v>
      </c>
      <c r="E158" s="328">
        <v>74</v>
      </c>
      <c r="F158" s="329">
        <v>251</v>
      </c>
      <c r="G158" s="329">
        <v>262.67399999999998</v>
      </c>
      <c r="H158" s="328" t="s">
        <v>255</v>
      </c>
      <c r="I158" s="328" t="s">
        <v>257</v>
      </c>
      <c r="J158" s="328" t="s">
        <v>184</v>
      </c>
      <c r="K158" s="330" t="s">
        <v>185</v>
      </c>
    </row>
    <row r="159" spans="1:11">
      <c r="A159" s="323" t="s">
        <v>11</v>
      </c>
      <c r="B159" s="324" t="s">
        <v>180</v>
      </c>
      <c r="C159" s="324" t="s">
        <v>181</v>
      </c>
      <c r="D159" s="324" t="s">
        <v>14</v>
      </c>
      <c r="E159" s="324">
        <v>74</v>
      </c>
      <c r="F159" s="325">
        <v>262.67399999999998</v>
      </c>
      <c r="G159" s="325">
        <v>265.63200000000001</v>
      </c>
      <c r="H159" s="324" t="s">
        <v>258</v>
      </c>
      <c r="I159" s="324" t="s">
        <v>259</v>
      </c>
      <c r="J159" s="324" t="s">
        <v>184</v>
      </c>
      <c r="K159" s="326" t="s">
        <v>185</v>
      </c>
    </row>
    <row r="160" spans="1:11">
      <c r="A160" s="327" t="s">
        <v>11</v>
      </c>
      <c r="B160" s="328" t="s">
        <v>180</v>
      </c>
      <c r="C160" s="328" t="s">
        <v>181</v>
      </c>
      <c r="D160" s="328" t="s">
        <v>14</v>
      </c>
      <c r="E160" s="328">
        <v>74</v>
      </c>
      <c r="F160" s="329">
        <v>262.67399999999998</v>
      </c>
      <c r="G160" s="329">
        <v>265.63200000000001</v>
      </c>
      <c r="H160" s="328" t="s">
        <v>258</v>
      </c>
      <c r="I160" s="328" t="s">
        <v>260</v>
      </c>
      <c r="J160" s="328" t="s">
        <v>184</v>
      </c>
      <c r="K160" s="330" t="s">
        <v>185</v>
      </c>
    </row>
    <row r="161" spans="1:11">
      <c r="A161" s="323" t="s">
        <v>11</v>
      </c>
      <c r="B161" s="324" t="s">
        <v>180</v>
      </c>
      <c r="C161" s="324" t="s">
        <v>181</v>
      </c>
      <c r="D161" s="324" t="s">
        <v>14</v>
      </c>
      <c r="E161" s="324">
        <v>74</v>
      </c>
      <c r="F161" s="325">
        <v>265.63200000000001</v>
      </c>
      <c r="G161" s="325">
        <v>277</v>
      </c>
      <c r="H161" s="324" t="s">
        <v>261</v>
      </c>
      <c r="I161" s="324" t="s">
        <v>262</v>
      </c>
      <c r="J161" s="324" t="s">
        <v>184</v>
      </c>
      <c r="K161" s="326" t="s">
        <v>185</v>
      </c>
    </row>
    <row r="162" spans="1:11">
      <c r="A162" s="327" t="s">
        <v>11</v>
      </c>
      <c r="B162" s="328" t="s">
        <v>180</v>
      </c>
      <c r="C162" s="328" t="s">
        <v>181</v>
      </c>
      <c r="D162" s="328" t="s">
        <v>14</v>
      </c>
      <c r="E162" s="328">
        <v>74</v>
      </c>
      <c r="F162" s="329">
        <v>277</v>
      </c>
      <c r="G162" s="329">
        <v>287.983</v>
      </c>
      <c r="H162" s="328" t="s">
        <v>261</v>
      </c>
      <c r="I162" s="328" t="s">
        <v>263</v>
      </c>
      <c r="J162" s="328" t="s">
        <v>184</v>
      </c>
      <c r="K162" s="330" t="s">
        <v>185</v>
      </c>
    </row>
    <row r="163" spans="1:11">
      <c r="A163" s="323" t="s">
        <v>11</v>
      </c>
      <c r="B163" s="324" t="s">
        <v>180</v>
      </c>
      <c r="C163" s="324" t="s">
        <v>181</v>
      </c>
      <c r="D163" s="324" t="s">
        <v>14</v>
      </c>
      <c r="E163" s="324">
        <v>74</v>
      </c>
      <c r="F163" s="325">
        <v>287.983</v>
      </c>
      <c r="G163" s="325">
        <v>290.75099999999998</v>
      </c>
      <c r="H163" s="324" t="s">
        <v>264</v>
      </c>
      <c r="I163" s="324" t="s">
        <v>265</v>
      </c>
      <c r="J163" s="324" t="s">
        <v>184</v>
      </c>
      <c r="K163" s="326" t="s">
        <v>185</v>
      </c>
    </row>
    <row r="164" spans="1:11">
      <c r="A164" s="327" t="s">
        <v>11</v>
      </c>
      <c r="B164" s="328" t="s">
        <v>180</v>
      </c>
      <c r="C164" s="328" t="s">
        <v>181</v>
      </c>
      <c r="D164" s="328" t="s">
        <v>14</v>
      </c>
      <c r="E164" s="328">
        <v>74</v>
      </c>
      <c r="F164" s="329">
        <v>287.983</v>
      </c>
      <c r="G164" s="329">
        <v>290.75099999999998</v>
      </c>
      <c r="H164" s="328" t="s">
        <v>264</v>
      </c>
      <c r="I164" s="328" t="s">
        <v>266</v>
      </c>
      <c r="J164" s="328" t="s">
        <v>184</v>
      </c>
      <c r="K164" s="330" t="s">
        <v>185</v>
      </c>
    </row>
    <row r="165" spans="1:11">
      <c r="A165" s="323" t="s">
        <v>11</v>
      </c>
      <c r="B165" s="324" t="s">
        <v>267</v>
      </c>
      <c r="C165" s="324" t="s">
        <v>268</v>
      </c>
      <c r="D165" s="324" t="s">
        <v>85</v>
      </c>
      <c r="E165" s="324">
        <v>102</v>
      </c>
      <c r="F165" s="325">
        <v>6.3E-2</v>
      </c>
      <c r="G165" s="325">
        <v>1.901</v>
      </c>
      <c r="H165" s="324" t="s">
        <v>269</v>
      </c>
      <c r="I165" s="324" t="s">
        <v>270</v>
      </c>
      <c r="J165" s="324" t="s">
        <v>271</v>
      </c>
      <c r="K165" s="326" t="s">
        <v>272</v>
      </c>
    </row>
    <row r="166" spans="1:11">
      <c r="A166" s="327" t="s">
        <v>11</v>
      </c>
      <c r="B166" s="328" t="s">
        <v>267</v>
      </c>
      <c r="C166" s="328" t="s">
        <v>268</v>
      </c>
      <c r="D166" s="328" t="s">
        <v>85</v>
      </c>
      <c r="E166" s="328">
        <v>102</v>
      </c>
      <c r="F166" s="329">
        <v>6.3E-2</v>
      </c>
      <c r="G166" s="329">
        <v>1.901</v>
      </c>
      <c r="H166" s="328" t="s">
        <v>269</v>
      </c>
      <c r="I166" s="328" t="s">
        <v>273</v>
      </c>
      <c r="J166" s="328" t="s">
        <v>271</v>
      </c>
      <c r="K166" s="330" t="s">
        <v>272</v>
      </c>
    </row>
    <row r="167" spans="1:11">
      <c r="A167" s="323" t="s">
        <v>11</v>
      </c>
      <c r="B167" s="324" t="s">
        <v>267</v>
      </c>
      <c r="C167" s="324" t="s">
        <v>268</v>
      </c>
      <c r="D167" s="324" t="s">
        <v>85</v>
      </c>
      <c r="E167" s="324">
        <v>102</v>
      </c>
      <c r="F167" s="325">
        <v>1.901</v>
      </c>
      <c r="G167" s="325">
        <v>44.243000000000002</v>
      </c>
      <c r="H167" s="324" t="s">
        <v>274</v>
      </c>
      <c r="I167" s="324" t="s">
        <v>275</v>
      </c>
      <c r="J167" s="324" t="s">
        <v>271</v>
      </c>
      <c r="K167" s="326" t="s">
        <v>272</v>
      </c>
    </row>
    <row r="168" spans="1:11">
      <c r="A168" s="327" t="s">
        <v>11</v>
      </c>
      <c r="B168" s="328" t="s">
        <v>267</v>
      </c>
      <c r="C168" s="328" t="s">
        <v>268</v>
      </c>
      <c r="D168" s="328" t="s">
        <v>85</v>
      </c>
      <c r="E168" s="328">
        <v>102</v>
      </c>
      <c r="F168" s="329">
        <v>44.243000000000002</v>
      </c>
      <c r="G168" s="329">
        <v>46.752000000000002</v>
      </c>
      <c r="H168" s="328" t="s">
        <v>276</v>
      </c>
      <c r="I168" s="328" t="s">
        <v>277</v>
      </c>
      <c r="J168" s="328" t="s">
        <v>271</v>
      </c>
      <c r="K168" s="330" t="s">
        <v>272</v>
      </c>
    </row>
    <row r="169" spans="1:11">
      <c r="A169" s="323" t="s">
        <v>11</v>
      </c>
      <c r="B169" s="324" t="s">
        <v>267</v>
      </c>
      <c r="C169" s="324" t="s">
        <v>268</v>
      </c>
      <c r="D169" s="324" t="s">
        <v>85</v>
      </c>
      <c r="E169" s="324">
        <v>102</v>
      </c>
      <c r="F169" s="325">
        <v>46.752000000000002</v>
      </c>
      <c r="G169" s="325">
        <v>50.84</v>
      </c>
      <c r="H169" s="324" t="s">
        <v>278</v>
      </c>
      <c r="I169" s="324" t="s">
        <v>279</v>
      </c>
      <c r="J169" s="324" t="s">
        <v>271</v>
      </c>
      <c r="K169" s="326" t="s">
        <v>272</v>
      </c>
    </row>
    <row r="170" spans="1:11">
      <c r="A170" s="327" t="s">
        <v>11</v>
      </c>
      <c r="B170" s="328" t="s">
        <v>267</v>
      </c>
      <c r="C170" s="328" t="s">
        <v>268</v>
      </c>
      <c r="D170" s="328" t="s">
        <v>85</v>
      </c>
      <c r="E170" s="328">
        <v>102</v>
      </c>
      <c r="F170" s="329">
        <v>50.84</v>
      </c>
      <c r="G170" s="329">
        <v>52.296999999999997</v>
      </c>
      <c r="H170" s="328" t="s">
        <v>280</v>
      </c>
      <c r="I170" s="328" t="s">
        <v>281</v>
      </c>
      <c r="J170" s="328" t="s">
        <v>271</v>
      </c>
      <c r="K170" s="330" t="s">
        <v>272</v>
      </c>
    </row>
    <row r="171" spans="1:11">
      <c r="A171" s="323" t="s">
        <v>11</v>
      </c>
      <c r="B171" s="324" t="s">
        <v>267</v>
      </c>
      <c r="C171" s="324" t="s">
        <v>268</v>
      </c>
      <c r="D171" s="324" t="s">
        <v>85</v>
      </c>
      <c r="E171" s="324">
        <v>103</v>
      </c>
      <c r="F171" s="325">
        <v>1524.9829999999999</v>
      </c>
      <c r="G171" s="325">
        <v>1527.52</v>
      </c>
      <c r="H171" s="324" t="s">
        <v>282</v>
      </c>
      <c r="I171" s="324" t="s">
        <v>283</v>
      </c>
      <c r="J171" s="324" t="s">
        <v>284</v>
      </c>
      <c r="K171" s="326" t="s">
        <v>272</v>
      </c>
    </row>
    <row r="172" spans="1:11">
      <c r="A172" s="327" t="s">
        <v>11</v>
      </c>
      <c r="B172" s="328" t="s">
        <v>267</v>
      </c>
      <c r="C172" s="328" t="s">
        <v>268</v>
      </c>
      <c r="D172" s="328" t="s">
        <v>85</v>
      </c>
      <c r="E172" s="328">
        <v>103</v>
      </c>
      <c r="F172" s="329">
        <v>1525.184</v>
      </c>
      <c r="G172" s="329">
        <v>1527.52</v>
      </c>
      <c r="H172" s="328" t="s">
        <v>282</v>
      </c>
      <c r="I172" s="328" t="s">
        <v>285</v>
      </c>
      <c r="J172" s="328" t="s">
        <v>284</v>
      </c>
      <c r="K172" s="330" t="s">
        <v>272</v>
      </c>
    </row>
    <row r="173" spans="1:11">
      <c r="A173" s="323" t="s">
        <v>11</v>
      </c>
      <c r="B173" s="324" t="s">
        <v>267</v>
      </c>
      <c r="C173" s="324" t="s">
        <v>268</v>
      </c>
      <c r="D173" s="324" t="s">
        <v>85</v>
      </c>
      <c r="E173" s="324">
        <v>103</v>
      </c>
      <c r="F173" s="325">
        <v>1527.52</v>
      </c>
      <c r="G173" s="325">
        <v>1538.921</v>
      </c>
      <c r="H173" s="324" t="s">
        <v>286</v>
      </c>
      <c r="I173" s="324" t="s">
        <v>287</v>
      </c>
      <c r="J173" s="324" t="s">
        <v>284</v>
      </c>
      <c r="K173" s="326" t="s">
        <v>272</v>
      </c>
    </row>
    <row r="174" spans="1:11">
      <c r="A174" s="327" t="s">
        <v>11</v>
      </c>
      <c r="B174" s="328" t="s">
        <v>267</v>
      </c>
      <c r="C174" s="328" t="s">
        <v>268</v>
      </c>
      <c r="D174" s="328" t="s">
        <v>85</v>
      </c>
      <c r="E174" s="328">
        <v>103</v>
      </c>
      <c r="F174" s="329">
        <v>1538.921</v>
      </c>
      <c r="G174" s="329">
        <v>1541.0340000000001</v>
      </c>
      <c r="H174" s="328" t="s">
        <v>288</v>
      </c>
      <c r="I174" s="328" t="s">
        <v>289</v>
      </c>
      <c r="J174" s="328" t="s">
        <v>284</v>
      </c>
      <c r="K174" s="330" t="s">
        <v>272</v>
      </c>
    </row>
    <row r="175" spans="1:11">
      <c r="A175" s="323" t="s">
        <v>11</v>
      </c>
      <c r="B175" s="324" t="s">
        <v>267</v>
      </c>
      <c r="C175" s="324" t="s">
        <v>268</v>
      </c>
      <c r="D175" s="324" t="s">
        <v>85</v>
      </c>
      <c r="E175" s="324">
        <v>103</v>
      </c>
      <c r="F175" s="325">
        <v>1541.0340000000001</v>
      </c>
      <c r="G175" s="325">
        <v>1585.672</v>
      </c>
      <c r="H175" s="324" t="s">
        <v>290</v>
      </c>
      <c r="I175" s="324" t="s">
        <v>291</v>
      </c>
      <c r="J175" s="324" t="s">
        <v>284</v>
      </c>
      <c r="K175" s="326" t="s">
        <v>272</v>
      </c>
    </row>
    <row r="176" spans="1:11">
      <c r="A176" s="327" t="s">
        <v>11</v>
      </c>
      <c r="B176" s="328" t="s">
        <v>267</v>
      </c>
      <c r="C176" s="328" t="s">
        <v>268</v>
      </c>
      <c r="D176" s="328" t="s">
        <v>85</v>
      </c>
      <c r="E176" s="328">
        <v>103</v>
      </c>
      <c r="F176" s="329">
        <v>1585.672</v>
      </c>
      <c r="G176" s="329">
        <v>1587.8</v>
      </c>
      <c r="H176" s="328" t="s">
        <v>292</v>
      </c>
      <c r="I176" s="328" t="s">
        <v>293</v>
      </c>
      <c r="J176" s="328" t="s">
        <v>284</v>
      </c>
      <c r="K176" s="330" t="s">
        <v>272</v>
      </c>
    </row>
    <row r="177" spans="1:11">
      <c r="A177" s="323" t="s">
        <v>11</v>
      </c>
      <c r="B177" s="324" t="s">
        <v>267</v>
      </c>
      <c r="C177" s="324" t="s">
        <v>268</v>
      </c>
      <c r="D177" s="324" t="s">
        <v>85</v>
      </c>
      <c r="E177" s="324">
        <v>103</v>
      </c>
      <c r="F177" s="325">
        <v>1585.672</v>
      </c>
      <c r="G177" s="325">
        <v>1587.8</v>
      </c>
      <c r="H177" s="324" t="s">
        <v>292</v>
      </c>
      <c r="I177" s="324" t="s">
        <v>294</v>
      </c>
      <c r="J177" s="324" t="s">
        <v>284</v>
      </c>
      <c r="K177" s="326" t="s">
        <v>272</v>
      </c>
    </row>
    <row r="178" spans="1:11">
      <c r="A178" s="327" t="s">
        <v>11</v>
      </c>
      <c r="B178" s="328" t="s">
        <v>267</v>
      </c>
      <c r="C178" s="328" t="s">
        <v>268</v>
      </c>
      <c r="D178" s="328" t="s">
        <v>85</v>
      </c>
      <c r="E178" s="328">
        <v>103</v>
      </c>
      <c r="F178" s="329">
        <v>1587.8</v>
      </c>
      <c r="G178" s="329">
        <v>1643.8</v>
      </c>
      <c r="H178" s="328" t="s">
        <v>295</v>
      </c>
      <c r="I178" s="328" t="s">
        <v>296</v>
      </c>
      <c r="J178" s="328" t="s">
        <v>284</v>
      </c>
      <c r="K178" s="330" t="s">
        <v>272</v>
      </c>
    </row>
    <row r="179" spans="1:11">
      <c r="A179" s="323" t="s">
        <v>11</v>
      </c>
      <c r="B179" s="324" t="s">
        <v>267</v>
      </c>
      <c r="C179" s="324" t="s">
        <v>268</v>
      </c>
      <c r="D179" s="324" t="s">
        <v>85</v>
      </c>
      <c r="E179" s="324">
        <v>103</v>
      </c>
      <c r="F179" s="325">
        <v>1643.8</v>
      </c>
      <c r="G179" s="325">
        <v>1645.895</v>
      </c>
      <c r="H179" s="324" t="s">
        <v>297</v>
      </c>
      <c r="I179" s="324" t="s">
        <v>298</v>
      </c>
      <c r="J179" s="324" t="s">
        <v>284</v>
      </c>
      <c r="K179" s="326" t="s">
        <v>272</v>
      </c>
    </row>
    <row r="180" spans="1:11">
      <c r="A180" s="327" t="s">
        <v>11</v>
      </c>
      <c r="B180" s="328" t="s">
        <v>267</v>
      </c>
      <c r="C180" s="328" t="s">
        <v>268</v>
      </c>
      <c r="D180" s="328" t="s">
        <v>85</v>
      </c>
      <c r="E180" s="328">
        <v>103</v>
      </c>
      <c r="F180" s="329">
        <v>1643.8</v>
      </c>
      <c r="G180" s="329">
        <v>1645.895</v>
      </c>
      <c r="H180" s="328" t="s">
        <v>297</v>
      </c>
      <c r="I180" s="328" t="s">
        <v>299</v>
      </c>
      <c r="J180" s="328" t="s">
        <v>284</v>
      </c>
      <c r="K180" s="330" t="s">
        <v>272</v>
      </c>
    </row>
    <row r="181" spans="1:11">
      <c r="A181" s="323" t="s">
        <v>11</v>
      </c>
      <c r="B181" s="324" t="s">
        <v>267</v>
      </c>
      <c r="C181" s="324" t="s">
        <v>268</v>
      </c>
      <c r="D181" s="324" t="s">
        <v>85</v>
      </c>
      <c r="E181" s="324">
        <v>103</v>
      </c>
      <c r="F181" s="325">
        <v>1645.895</v>
      </c>
      <c r="G181" s="325">
        <v>1724.2860000000001</v>
      </c>
      <c r="H181" s="324" t="s">
        <v>300</v>
      </c>
      <c r="I181" s="324" t="s">
        <v>301</v>
      </c>
      <c r="J181" s="324" t="s">
        <v>284</v>
      </c>
      <c r="K181" s="326" t="s">
        <v>272</v>
      </c>
    </row>
    <row r="182" spans="1:11">
      <c r="A182" s="327" t="s">
        <v>11</v>
      </c>
      <c r="B182" s="328" t="s">
        <v>267</v>
      </c>
      <c r="C182" s="328" t="s">
        <v>268</v>
      </c>
      <c r="D182" s="328" t="s">
        <v>85</v>
      </c>
      <c r="E182" s="328">
        <v>103</v>
      </c>
      <c r="F182" s="329">
        <v>1724.2860000000001</v>
      </c>
      <c r="G182" s="329">
        <v>1726.242</v>
      </c>
      <c r="H182" s="328" t="s">
        <v>302</v>
      </c>
      <c r="I182" s="328" t="s">
        <v>303</v>
      </c>
      <c r="J182" s="328" t="s">
        <v>284</v>
      </c>
      <c r="K182" s="330" t="s">
        <v>272</v>
      </c>
    </row>
    <row r="183" spans="1:11">
      <c r="A183" s="323" t="s">
        <v>11</v>
      </c>
      <c r="B183" s="324" t="s">
        <v>267</v>
      </c>
      <c r="C183" s="324" t="s">
        <v>268</v>
      </c>
      <c r="D183" s="324" t="s">
        <v>85</v>
      </c>
      <c r="E183" s="324">
        <v>103</v>
      </c>
      <c r="F183" s="325">
        <v>1724.2860000000001</v>
      </c>
      <c r="G183" s="325">
        <v>1726.242</v>
      </c>
      <c r="H183" s="324" t="s">
        <v>302</v>
      </c>
      <c r="I183" s="324" t="s">
        <v>304</v>
      </c>
      <c r="J183" s="324" t="s">
        <v>284</v>
      </c>
      <c r="K183" s="326" t="s">
        <v>272</v>
      </c>
    </row>
    <row r="184" spans="1:11">
      <c r="A184" s="327" t="s">
        <v>11</v>
      </c>
      <c r="B184" s="328" t="s">
        <v>267</v>
      </c>
      <c r="C184" s="328" t="s">
        <v>268</v>
      </c>
      <c r="D184" s="328" t="s">
        <v>85</v>
      </c>
      <c r="E184" s="328">
        <v>103</v>
      </c>
      <c r="F184" s="329">
        <v>1726.242</v>
      </c>
      <c r="G184" s="329">
        <v>1803.5129999999999</v>
      </c>
      <c r="H184" s="328" t="s">
        <v>305</v>
      </c>
      <c r="I184" s="328" t="s">
        <v>306</v>
      </c>
      <c r="J184" s="328" t="s">
        <v>284</v>
      </c>
      <c r="K184" s="330" t="s">
        <v>272</v>
      </c>
    </row>
    <row r="185" spans="1:11">
      <c r="A185" s="323" t="s">
        <v>11</v>
      </c>
      <c r="B185" s="324" t="s">
        <v>267</v>
      </c>
      <c r="C185" s="324" t="s">
        <v>268</v>
      </c>
      <c r="D185" s="324" t="s">
        <v>85</v>
      </c>
      <c r="E185" s="324">
        <v>103</v>
      </c>
      <c r="F185" s="325">
        <v>1803.5129999999999</v>
      </c>
      <c r="G185" s="325">
        <v>1806.6489999999999</v>
      </c>
      <c r="H185" s="324" t="s">
        <v>307</v>
      </c>
      <c r="I185" s="324" t="s">
        <v>308</v>
      </c>
      <c r="J185" s="324" t="s">
        <v>284</v>
      </c>
      <c r="K185" s="326" t="s">
        <v>272</v>
      </c>
    </row>
    <row r="186" spans="1:11">
      <c r="A186" s="327" t="s">
        <v>11</v>
      </c>
      <c r="B186" s="328" t="s">
        <v>267</v>
      </c>
      <c r="C186" s="328" t="s">
        <v>268</v>
      </c>
      <c r="D186" s="328" t="s">
        <v>85</v>
      </c>
      <c r="E186" s="328">
        <v>103</v>
      </c>
      <c r="F186" s="329">
        <v>1803.5129999999999</v>
      </c>
      <c r="G186" s="329">
        <v>1806.6489999999999</v>
      </c>
      <c r="H186" s="328" t="s">
        <v>307</v>
      </c>
      <c r="I186" s="328" t="s">
        <v>309</v>
      </c>
      <c r="J186" s="328" t="s">
        <v>284</v>
      </c>
      <c r="K186" s="330" t="s">
        <v>272</v>
      </c>
    </row>
    <row r="187" spans="1:11">
      <c r="A187" s="323" t="s">
        <v>11</v>
      </c>
      <c r="B187" s="324" t="s">
        <v>267</v>
      </c>
      <c r="C187" s="324" t="s">
        <v>268</v>
      </c>
      <c r="D187" s="324" t="s">
        <v>85</v>
      </c>
      <c r="E187" s="324">
        <v>103</v>
      </c>
      <c r="F187" s="325">
        <v>1806.6489999999999</v>
      </c>
      <c r="G187" s="325">
        <v>1813.345</v>
      </c>
      <c r="H187" s="324" t="s">
        <v>310</v>
      </c>
      <c r="I187" s="324" t="s">
        <v>311</v>
      </c>
      <c r="J187" s="324" t="s">
        <v>284</v>
      </c>
      <c r="K187" s="326" t="s">
        <v>272</v>
      </c>
    </row>
    <row r="188" spans="1:11">
      <c r="A188" s="327" t="s">
        <v>11</v>
      </c>
      <c r="B188" s="328" t="s">
        <v>267</v>
      </c>
      <c r="C188" s="328" t="s">
        <v>268</v>
      </c>
      <c r="D188" s="328" t="s">
        <v>85</v>
      </c>
      <c r="E188" s="328">
        <v>103</v>
      </c>
      <c r="F188" s="329">
        <v>1813.345</v>
      </c>
      <c r="G188" s="329">
        <v>1822.8620000000001</v>
      </c>
      <c r="H188" s="328" t="s">
        <v>312</v>
      </c>
      <c r="I188" s="328" t="s">
        <v>313</v>
      </c>
      <c r="J188" s="328" t="s">
        <v>284</v>
      </c>
      <c r="K188" s="330" t="s">
        <v>272</v>
      </c>
    </row>
    <row r="189" spans="1:11">
      <c r="A189" s="323" t="s">
        <v>11</v>
      </c>
      <c r="B189" s="324" t="s">
        <v>314</v>
      </c>
      <c r="C189" s="324" t="s">
        <v>315</v>
      </c>
      <c r="D189" s="324" t="s">
        <v>85</v>
      </c>
      <c r="E189" s="324">
        <v>103</v>
      </c>
      <c r="F189" s="325">
        <v>1822.8620000000001</v>
      </c>
      <c r="G189" s="325">
        <v>1825.5909999999999</v>
      </c>
      <c r="H189" s="324" t="s">
        <v>316</v>
      </c>
      <c r="I189" s="324" t="s">
        <v>317</v>
      </c>
      <c r="J189" s="324" t="s">
        <v>284</v>
      </c>
      <c r="K189" s="326" t="s">
        <v>318</v>
      </c>
    </row>
    <row r="190" spans="1:11">
      <c r="A190" s="327" t="s">
        <v>11</v>
      </c>
      <c r="B190" s="328" t="s">
        <v>314</v>
      </c>
      <c r="C190" s="328" t="s">
        <v>315</v>
      </c>
      <c r="D190" s="328" t="s">
        <v>85</v>
      </c>
      <c r="E190" s="328">
        <v>103</v>
      </c>
      <c r="F190" s="329">
        <v>1822.8620000000001</v>
      </c>
      <c r="G190" s="329">
        <v>1825.5909999999999</v>
      </c>
      <c r="H190" s="328" t="s">
        <v>316</v>
      </c>
      <c r="I190" s="328" t="s">
        <v>319</v>
      </c>
      <c r="J190" s="328" t="s">
        <v>284</v>
      </c>
      <c r="K190" s="330" t="s">
        <v>318</v>
      </c>
    </row>
    <row r="191" spans="1:11">
      <c r="A191" s="323" t="s">
        <v>11</v>
      </c>
      <c r="B191" s="324" t="s">
        <v>314</v>
      </c>
      <c r="C191" s="324" t="s">
        <v>315</v>
      </c>
      <c r="D191" s="324" t="s">
        <v>85</v>
      </c>
      <c r="E191" s="324">
        <v>103</v>
      </c>
      <c r="F191" s="325">
        <v>1825.5909999999999</v>
      </c>
      <c r="G191" s="325">
        <v>1850.855</v>
      </c>
      <c r="H191" s="324" t="s">
        <v>320</v>
      </c>
      <c r="I191" s="324" t="s">
        <v>321</v>
      </c>
      <c r="J191" s="324" t="s">
        <v>284</v>
      </c>
      <c r="K191" s="326" t="s">
        <v>318</v>
      </c>
    </row>
    <row r="192" spans="1:11">
      <c r="A192" s="327" t="s">
        <v>11</v>
      </c>
      <c r="B192" s="328" t="s">
        <v>314</v>
      </c>
      <c r="C192" s="328" t="s">
        <v>315</v>
      </c>
      <c r="D192" s="328" t="s">
        <v>85</v>
      </c>
      <c r="E192" s="328">
        <v>103</v>
      </c>
      <c r="F192" s="329">
        <v>1850.855</v>
      </c>
      <c r="G192" s="329">
        <v>1854.0170000000001</v>
      </c>
      <c r="H192" s="328" t="s">
        <v>322</v>
      </c>
      <c r="I192" s="328" t="s">
        <v>323</v>
      </c>
      <c r="J192" s="328" t="s">
        <v>284</v>
      </c>
      <c r="K192" s="330" t="s">
        <v>318</v>
      </c>
    </row>
    <row r="193" spans="1:11">
      <c r="A193" s="323" t="s">
        <v>11</v>
      </c>
      <c r="B193" s="324" t="s">
        <v>314</v>
      </c>
      <c r="C193" s="324" t="s">
        <v>315</v>
      </c>
      <c r="D193" s="324" t="s">
        <v>85</v>
      </c>
      <c r="E193" s="324">
        <v>103</v>
      </c>
      <c r="F193" s="325">
        <v>1850.855</v>
      </c>
      <c r="G193" s="325">
        <v>1854.0170000000001</v>
      </c>
      <c r="H193" s="324" t="s">
        <v>322</v>
      </c>
      <c r="I193" s="324" t="s">
        <v>324</v>
      </c>
      <c r="J193" s="324" t="s">
        <v>284</v>
      </c>
      <c r="K193" s="326" t="s">
        <v>318</v>
      </c>
    </row>
    <row r="194" spans="1:11">
      <c r="A194" s="327" t="s">
        <v>11</v>
      </c>
      <c r="B194" s="328" t="s">
        <v>314</v>
      </c>
      <c r="C194" s="328" t="s">
        <v>315</v>
      </c>
      <c r="D194" s="328" t="s">
        <v>85</v>
      </c>
      <c r="E194" s="328">
        <v>103</v>
      </c>
      <c r="F194" s="329">
        <v>1854.0170000000001</v>
      </c>
      <c r="G194" s="329">
        <v>1892.068</v>
      </c>
      <c r="H194" s="328" t="s">
        <v>325</v>
      </c>
      <c r="I194" s="328" t="s">
        <v>326</v>
      </c>
      <c r="J194" s="328" t="s">
        <v>284</v>
      </c>
      <c r="K194" s="330" t="s">
        <v>318</v>
      </c>
    </row>
    <row r="195" spans="1:11">
      <c r="A195" s="323" t="s">
        <v>11</v>
      </c>
      <c r="B195" s="324" t="s">
        <v>314</v>
      </c>
      <c r="C195" s="324" t="s">
        <v>315</v>
      </c>
      <c r="D195" s="324" t="s">
        <v>85</v>
      </c>
      <c r="E195" s="324">
        <v>103</v>
      </c>
      <c r="F195" s="325">
        <v>1892.068</v>
      </c>
      <c r="G195" s="325">
        <v>1894.85</v>
      </c>
      <c r="H195" s="324" t="s">
        <v>327</v>
      </c>
      <c r="I195" s="324" t="s">
        <v>328</v>
      </c>
      <c r="J195" s="324" t="s">
        <v>284</v>
      </c>
      <c r="K195" s="326" t="s">
        <v>318</v>
      </c>
    </row>
    <row r="196" spans="1:11">
      <c r="A196" s="327" t="s">
        <v>11</v>
      </c>
      <c r="B196" s="328" t="s">
        <v>314</v>
      </c>
      <c r="C196" s="328" t="s">
        <v>315</v>
      </c>
      <c r="D196" s="328" t="s">
        <v>85</v>
      </c>
      <c r="E196" s="328">
        <v>103</v>
      </c>
      <c r="F196" s="329">
        <v>1892.068</v>
      </c>
      <c r="G196" s="329">
        <v>1894.85</v>
      </c>
      <c r="H196" s="328" t="s">
        <v>327</v>
      </c>
      <c r="I196" s="328" t="s">
        <v>329</v>
      </c>
      <c r="J196" s="328" t="s">
        <v>284</v>
      </c>
      <c r="K196" s="330" t="s">
        <v>318</v>
      </c>
    </row>
    <row r="197" spans="1:11">
      <c r="A197" s="323" t="s">
        <v>11</v>
      </c>
      <c r="B197" s="324" t="s">
        <v>314</v>
      </c>
      <c r="C197" s="324" t="s">
        <v>315</v>
      </c>
      <c r="D197" s="324" t="s">
        <v>85</v>
      </c>
      <c r="E197" s="324">
        <v>103</v>
      </c>
      <c r="F197" s="325">
        <v>1894.85</v>
      </c>
      <c r="G197" s="325">
        <v>1934.7660000000001</v>
      </c>
      <c r="H197" s="324" t="s">
        <v>330</v>
      </c>
      <c r="I197" s="324" t="s">
        <v>331</v>
      </c>
      <c r="J197" s="324" t="s">
        <v>284</v>
      </c>
      <c r="K197" s="326" t="s">
        <v>318</v>
      </c>
    </row>
    <row r="198" spans="1:11">
      <c r="A198" s="327" t="s">
        <v>11</v>
      </c>
      <c r="B198" s="328" t="s">
        <v>314</v>
      </c>
      <c r="C198" s="328" t="s">
        <v>315</v>
      </c>
      <c r="D198" s="328" t="s">
        <v>85</v>
      </c>
      <c r="E198" s="328">
        <v>103</v>
      </c>
      <c r="F198" s="329">
        <v>1934.7660000000001</v>
      </c>
      <c r="G198" s="329">
        <v>1937.5050000000001</v>
      </c>
      <c r="H198" s="328" t="s">
        <v>332</v>
      </c>
      <c r="I198" s="328" t="s">
        <v>333</v>
      </c>
      <c r="J198" s="328" t="s">
        <v>284</v>
      </c>
      <c r="K198" s="330" t="s">
        <v>318</v>
      </c>
    </row>
    <row r="199" spans="1:11">
      <c r="A199" s="323" t="s">
        <v>11</v>
      </c>
      <c r="B199" s="324" t="s">
        <v>314</v>
      </c>
      <c r="C199" s="324" t="s">
        <v>315</v>
      </c>
      <c r="D199" s="324" t="s">
        <v>85</v>
      </c>
      <c r="E199" s="324">
        <v>103</v>
      </c>
      <c r="F199" s="325">
        <v>1934.7660000000001</v>
      </c>
      <c r="G199" s="325">
        <v>1937.5050000000001</v>
      </c>
      <c r="H199" s="324" t="s">
        <v>332</v>
      </c>
      <c r="I199" s="324" t="s">
        <v>334</v>
      </c>
      <c r="J199" s="324" t="s">
        <v>284</v>
      </c>
      <c r="K199" s="326" t="s">
        <v>318</v>
      </c>
    </row>
    <row r="200" spans="1:11">
      <c r="A200" s="327" t="s">
        <v>11</v>
      </c>
      <c r="B200" s="328" t="s">
        <v>314</v>
      </c>
      <c r="C200" s="328" t="s">
        <v>315</v>
      </c>
      <c r="D200" s="328" t="s">
        <v>85</v>
      </c>
      <c r="E200" s="328">
        <v>103</v>
      </c>
      <c r="F200" s="329">
        <v>1937.5050000000001</v>
      </c>
      <c r="G200" s="329">
        <v>1983.4059999999999</v>
      </c>
      <c r="H200" s="328" t="s">
        <v>335</v>
      </c>
      <c r="I200" s="328" t="s">
        <v>336</v>
      </c>
      <c r="J200" s="328" t="s">
        <v>284</v>
      </c>
      <c r="K200" s="330" t="s">
        <v>318</v>
      </c>
    </row>
    <row r="201" spans="1:11">
      <c r="A201" s="323" t="s">
        <v>11</v>
      </c>
      <c r="B201" s="324" t="s">
        <v>314</v>
      </c>
      <c r="C201" s="324" t="s">
        <v>315</v>
      </c>
      <c r="D201" s="324" t="s">
        <v>85</v>
      </c>
      <c r="E201" s="324">
        <v>103</v>
      </c>
      <c r="F201" s="325">
        <v>1983.4059999999999</v>
      </c>
      <c r="G201" s="325">
        <v>1986.088</v>
      </c>
      <c r="H201" s="324" t="s">
        <v>337</v>
      </c>
      <c r="I201" s="324" t="s">
        <v>338</v>
      </c>
      <c r="J201" s="324" t="s">
        <v>284</v>
      </c>
      <c r="K201" s="326" t="s">
        <v>318</v>
      </c>
    </row>
    <row r="202" spans="1:11">
      <c r="A202" s="327" t="s">
        <v>11</v>
      </c>
      <c r="B202" s="328" t="s">
        <v>314</v>
      </c>
      <c r="C202" s="328" t="s">
        <v>315</v>
      </c>
      <c r="D202" s="328" t="s">
        <v>85</v>
      </c>
      <c r="E202" s="328">
        <v>103</v>
      </c>
      <c r="F202" s="329">
        <v>1983.4059999999999</v>
      </c>
      <c r="G202" s="329">
        <v>1986.088</v>
      </c>
      <c r="H202" s="328" t="s">
        <v>337</v>
      </c>
      <c r="I202" s="328" t="s">
        <v>339</v>
      </c>
      <c r="J202" s="328" t="s">
        <v>284</v>
      </c>
      <c r="K202" s="330" t="s">
        <v>318</v>
      </c>
    </row>
    <row r="203" spans="1:11">
      <c r="A203" s="323" t="s">
        <v>11</v>
      </c>
      <c r="B203" s="324" t="s">
        <v>314</v>
      </c>
      <c r="C203" s="324" t="s">
        <v>315</v>
      </c>
      <c r="D203" s="324" t="s">
        <v>85</v>
      </c>
      <c r="E203" s="324">
        <v>103</v>
      </c>
      <c r="F203" s="325">
        <v>1986.088</v>
      </c>
      <c r="G203" s="325">
        <v>2018</v>
      </c>
      <c r="H203" s="324" t="s">
        <v>340</v>
      </c>
      <c r="I203" s="324" t="s">
        <v>341</v>
      </c>
      <c r="J203" s="324" t="s">
        <v>284</v>
      </c>
      <c r="K203" s="326" t="s">
        <v>318</v>
      </c>
    </row>
    <row r="204" spans="1:11">
      <c r="A204" s="327" t="s">
        <v>11</v>
      </c>
      <c r="B204" s="328" t="s">
        <v>314</v>
      </c>
      <c r="C204" s="328" t="s">
        <v>315</v>
      </c>
      <c r="D204" s="328" t="s">
        <v>85</v>
      </c>
      <c r="E204" s="328">
        <v>103</v>
      </c>
      <c r="F204" s="329">
        <v>2018</v>
      </c>
      <c r="G204" s="329">
        <v>2027.47</v>
      </c>
      <c r="H204" s="328" t="s">
        <v>342</v>
      </c>
      <c r="I204" s="328" t="s">
        <v>343</v>
      </c>
      <c r="J204" s="328" t="s">
        <v>284</v>
      </c>
      <c r="K204" s="330" t="s">
        <v>318</v>
      </c>
    </row>
    <row r="205" spans="1:11">
      <c r="A205" s="323" t="s">
        <v>11</v>
      </c>
      <c r="B205" s="324" t="s">
        <v>314</v>
      </c>
      <c r="C205" s="324" t="s">
        <v>315</v>
      </c>
      <c r="D205" s="324" t="s">
        <v>85</v>
      </c>
      <c r="E205" s="324">
        <v>103</v>
      </c>
      <c r="F205" s="325">
        <v>2027.47</v>
      </c>
      <c r="G205" s="325">
        <v>2030.586</v>
      </c>
      <c r="H205" s="324" t="s">
        <v>344</v>
      </c>
      <c r="I205" s="324" t="s">
        <v>345</v>
      </c>
      <c r="J205" s="324" t="s">
        <v>284</v>
      </c>
      <c r="K205" s="326" t="s">
        <v>318</v>
      </c>
    </row>
    <row r="206" spans="1:11">
      <c r="A206" s="327" t="s">
        <v>11</v>
      </c>
      <c r="B206" s="328" t="s">
        <v>314</v>
      </c>
      <c r="C206" s="328" t="s">
        <v>315</v>
      </c>
      <c r="D206" s="328" t="s">
        <v>85</v>
      </c>
      <c r="E206" s="328">
        <v>103</v>
      </c>
      <c r="F206" s="329">
        <v>2027.47</v>
      </c>
      <c r="G206" s="329">
        <v>2030.586</v>
      </c>
      <c r="H206" s="328" t="s">
        <v>344</v>
      </c>
      <c r="I206" s="328" t="s">
        <v>346</v>
      </c>
      <c r="J206" s="328" t="s">
        <v>284</v>
      </c>
      <c r="K206" s="330" t="s">
        <v>318</v>
      </c>
    </row>
    <row r="207" spans="1:11">
      <c r="A207" s="323" t="s">
        <v>11</v>
      </c>
      <c r="B207" s="324" t="s">
        <v>314</v>
      </c>
      <c r="C207" s="324" t="s">
        <v>315</v>
      </c>
      <c r="D207" s="324" t="s">
        <v>85</v>
      </c>
      <c r="E207" s="324">
        <v>103</v>
      </c>
      <c r="F207" s="325">
        <v>2030.586</v>
      </c>
      <c r="G207" s="325">
        <v>2033.424</v>
      </c>
      <c r="H207" s="324" t="s">
        <v>347</v>
      </c>
      <c r="I207" s="324" t="s">
        <v>348</v>
      </c>
      <c r="J207" s="324" t="s">
        <v>284</v>
      </c>
      <c r="K207" s="326" t="s">
        <v>318</v>
      </c>
    </row>
    <row r="208" spans="1:11">
      <c r="A208" s="327" t="s">
        <v>11</v>
      </c>
      <c r="B208" s="328" t="s">
        <v>314</v>
      </c>
      <c r="C208" s="328" t="s">
        <v>315</v>
      </c>
      <c r="D208" s="328" t="s">
        <v>85</v>
      </c>
      <c r="E208" s="328">
        <v>103</v>
      </c>
      <c r="F208" s="329">
        <v>2030.586</v>
      </c>
      <c r="G208" s="329">
        <v>2033.424</v>
      </c>
      <c r="H208" s="328" t="s">
        <v>347</v>
      </c>
      <c r="I208" s="328" t="s">
        <v>349</v>
      </c>
      <c r="J208" s="328" t="s">
        <v>284</v>
      </c>
      <c r="K208" s="330" t="s">
        <v>318</v>
      </c>
    </row>
    <row r="209" spans="1:11">
      <c r="A209" s="323" t="s">
        <v>11</v>
      </c>
      <c r="B209" s="324" t="s">
        <v>314</v>
      </c>
      <c r="C209" s="324" t="s">
        <v>315</v>
      </c>
      <c r="D209" s="324" t="s">
        <v>85</v>
      </c>
      <c r="E209" s="324">
        <v>103</v>
      </c>
      <c r="F209" s="325">
        <v>2033.424</v>
      </c>
      <c r="G209" s="325">
        <v>2038</v>
      </c>
      <c r="H209" s="324" t="s">
        <v>274</v>
      </c>
      <c r="I209" s="324" t="s">
        <v>350</v>
      </c>
      <c r="J209" s="324" t="s">
        <v>284</v>
      </c>
      <c r="K209" s="326" t="s">
        <v>318</v>
      </c>
    </row>
    <row r="210" spans="1:11">
      <c r="A210" s="327" t="s">
        <v>11</v>
      </c>
      <c r="B210" s="328" t="s">
        <v>314</v>
      </c>
      <c r="C210" s="328" t="s">
        <v>315</v>
      </c>
      <c r="D210" s="328" t="s">
        <v>85</v>
      </c>
      <c r="E210" s="328">
        <v>103</v>
      </c>
      <c r="F210" s="329">
        <v>2038</v>
      </c>
      <c r="G210" s="329">
        <v>2056</v>
      </c>
      <c r="H210" s="328" t="s">
        <v>280</v>
      </c>
      <c r="I210" s="328" t="s">
        <v>351</v>
      </c>
      <c r="J210" s="328" t="s">
        <v>284</v>
      </c>
      <c r="K210" s="330" t="s">
        <v>318</v>
      </c>
    </row>
    <row r="211" spans="1:11">
      <c r="A211" s="323" t="s">
        <v>11</v>
      </c>
      <c r="B211" s="324" t="s">
        <v>314</v>
      </c>
      <c r="C211" s="324" t="s">
        <v>315</v>
      </c>
      <c r="D211" s="324" t="s">
        <v>85</v>
      </c>
      <c r="E211" s="324">
        <v>103</v>
      </c>
      <c r="F211" s="325">
        <v>2056</v>
      </c>
      <c r="G211" s="325">
        <v>2075.86</v>
      </c>
      <c r="H211" s="324" t="s">
        <v>352</v>
      </c>
      <c r="I211" s="324" t="s">
        <v>353</v>
      </c>
      <c r="J211" s="324" t="s">
        <v>284</v>
      </c>
      <c r="K211" s="326" t="s">
        <v>318</v>
      </c>
    </row>
    <row r="212" spans="1:11">
      <c r="A212" s="327" t="s">
        <v>11</v>
      </c>
      <c r="B212" s="328" t="s">
        <v>314</v>
      </c>
      <c r="C212" s="328" t="s">
        <v>315</v>
      </c>
      <c r="D212" s="328" t="s">
        <v>85</v>
      </c>
      <c r="E212" s="328">
        <v>103</v>
      </c>
      <c r="F212" s="329">
        <v>2075.86</v>
      </c>
      <c r="G212" s="329">
        <v>2078.5169999999998</v>
      </c>
      <c r="H212" s="328" t="s">
        <v>354</v>
      </c>
      <c r="I212" s="328" t="s">
        <v>355</v>
      </c>
      <c r="J212" s="328" t="s">
        <v>284</v>
      </c>
      <c r="K212" s="330" t="s">
        <v>318</v>
      </c>
    </row>
    <row r="213" spans="1:11">
      <c r="A213" s="323" t="s">
        <v>11</v>
      </c>
      <c r="B213" s="324" t="s">
        <v>314</v>
      </c>
      <c r="C213" s="324" t="s">
        <v>315</v>
      </c>
      <c r="D213" s="324" t="s">
        <v>85</v>
      </c>
      <c r="E213" s="324">
        <v>103</v>
      </c>
      <c r="F213" s="325">
        <v>2075.86</v>
      </c>
      <c r="G213" s="325">
        <v>2078.5169999999998</v>
      </c>
      <c r="H213" s="324" t="s">
        <v>354</v>
      </c>
      <c r="I213" s="324" t="s">
        <v>356</v>
      </c>
      <c r="J213" s="324" t="s">
        <v>284</v>
      </c>
      <c r="K213" s="326" t="s">
        <v>318</v>
      </c>
    </row>
    <row r="214" spans="1:11">
      <c r="A214" s="327" t="s">
        <v>11</v>
      </c>
      <c r="B214" s="328" t="s">
        <v>314</v>
      </c>
      <c r="C214" s="328" t="s">
        <v>315</v>
      </c>
      <c r="D214" s="328" t="s">
        <v>85</v>
      </c>
      <c r="E214" s="328">
        <v>103</v>
      </c>
      <c r="F214" s="329">
        <v>2078.5169999999998</v>
      </c>
      <c r="G214" s="329">
        <v>2096</v>
      </c>
      <c r="H214" s="328" t="s">
        <v>280</v>
      </c>
      <c r="I214" s="328" t="s">
        <v>357</v>
      </c>
      <c r="J214" s="328" t="s">
        <v>284</v>
      </c>
      <c r="K214" s="330" t="s">
        <v>318</v>
      </c>
    </row>
    <row r="215" spans="1:11">
      <c r="A215" s="323" t="s">
        <v>11</v>
      </c>
      <c r="B215" s="324" t="s">
        <v>314</v>
      </c>
      <c r="C215" s="324" t="s">
        <v>315</v>
      </c>
      <c r="D215" s="324" t="s">
        <v>85</v>
      </c>
      <c r="E215" s="324">
        <v>103</v>
      </c>
      <c r="F215" s="325">
        <v>2096</v>
      </c>
      <c r="G215" s="325">
        <v>2115.7240000000002</v>
      </c>
      <c r="H215" s="324" t="s">
        <v>358</v>
      </c>
      <c r="I215" s="324" t="s">
        <v>359</v>
      </c>
      <c r="J215" s="324" t="s">
        <v>284</v>
      </c>
      <c r="K215" s="326" t="s">
        <v>318</v>
      </c>
    </row>
    <row r="216" spans="1:11">
      <c r="A216" s="327" t="s">
        <v>11</v>
      </c>
      <c r="B216" s="328" t="s">
        <v>314</v>
      </c>
      <c r="C216" s="328" t="s">
        <v>315</v>
      </c>
      <c r="D216" s="328" t="s">
        <v>85</v>
      </c>
      <c r="E216" s="328">
        <v>103</v>
      </c>
      <c r="F216" s="329">
        <v>2115.7240000000002</v>
      </c>
      <c r="G216" s="329">
        <v>2118.4</v>
      </c>
      <c r="H216" s="328" t="s">
        <v>360</v>
      </c>
      <c r="I216" s="328" t="s">
        <v>361</v>
      </c>
      <c r="J216" s="328" t="s">
        <v>284</v>
      </c>
      <c r="K216" s="330" t="s">
        <v>318</v>
      </c>
    </row>
    <row r="217" spans="1:11">
      <c r="A217" s="323" t="s">
        <v>11</v>
      </c>
      <c r="B217" s="324" t="s">
        <v>314</v>
      </c>
      <c r="C217" s="324" t="s">
        <v>315</v>
      </c>
      <c r="D217" s="324" t="s">
        <v>85</v>
      </c>
      <c r="E217" s="324">
        <v>103</v>
      </c>
      <c r="F217" s="325">
        <v>2115.7240000000002</v>
      </c>
      <c r="G217" s="325">
        <v>2118.4</v>
      </c>
      <c r="H217" s="324" t="s">
        <v>360</v>
      </c>
      <c r="I217" s="324" t="s">
        <v>362</v>
      </c>
      <c r="J217" s="324" t="s">
        <v>284</v>
      </c>
      <c r="K217" s="326" t="s">
        <v>318</v>
      </c>
    </row>
    <row r="218" spans="1:11">
      <c r="A218" s="327" t="s">
        <v>11</v>
      </c>
      <c r="B218" s="328" t="s">
        <v>314</v>
      </c>
      <c r="C218" s="328" t="s">
        <v>315</v>
      </c>
      <c r="D218" s="328" t="s">
        <v>85</v>
      </c>
      <c r="E218" s="328">
        <v>103</v>
      </c>
      <c r="F218" s="329">
        <v>2118.4</v>
      </c>
      <c r="G218" s="329">
        <v>2122.431</v>
      </c>
      <c r="H218" s="328" t="s">
        <v>340</v>
      </c>
      <c r="I218" s="328" t="s">
        <v>363</v>
      </c>
      <c r="J218" s="328" t="s">
        <v>284</v>
      </c>
      <c r="K218" s="330" t="s">
        <v>318</v>
      </c>
    </row>
    <row r="219" spans="1:11">
      <c r="A219" s="323" t="s">
        <v>11</v>
      </c>
      <c r="B219" s="324" t="s">
        <v>314</v>
      </c>
      <c r="C219" s="324" t="s">
        <v>315</v>
      </c>
      <c r="D219" s="324" t="s">
        <v>85</v>
      </c>
      <c r="E219" s="324">
        <v>103</v>
      </c>
      <c r="F219" s="325">
        <v>2122.431</v>
      </c>
      <c r="G219" s="325">
        <v>2128</v>
      </c>
      <c r="H219" s="324" t="s">
        <v>342</v>
      </c>
      <c r="I219" s="324" t="s">
        <v>364</v>
      </c>
      <c r="J219" s="324" t="s">
        <v>284</v>
      </c>
      <c r="K219" s="326" t="s">
        <v>318</v>
      </c>
    </row>
    <row r="220" spans="1:11">
      <c r="A220" s="327" t="s">
        <v>11</v>
      </c>
      <c r="B220" s="328" t="s">
        <v>314</v>
      </c>
      <c r="C220" s="328" t="s">
        <v>315</v>
      </c>
      <c r="D220" s="328" t="s">
        <v>85</v>
      </c>
      <c r="E220" s="328">
        <v>103</v>
      </c>
      <c r="F220" s="329">
        <v>2128</v>
      </c>
      <c r="G220" s="329">
        <v>2151.7240000000002</v>
      </c>
      <c r="H220" s="328" t="s">
        <v>365</v>
      </c>
      <c r="I220" s="328" t="s">
        <v>366</v>
      </c>
      <c r="J220" s="328" t="s">
        <v>284</v>
      </c>
      <c r="K220" s="330" t="s">
        <v>318</v>
      </c>
    </row>
    <row r="221" spans="1:11">
      <c r="A221" s="323" t="s">
        <v>11</v>
      </c>
      <c r="B221" s="324" t="s">
        <v>314</v>
      </c>
      <c r="C221" s="324" t="s">
        <v>315</v>
      </c>
      <c r="D221" s="324" t="s">
        <v>85</v>
      </c>
      <c r="E221" s="324">
        <v>103</v>
      </c>
      <c r="F221" s="325">
        <v>2151.7240000000002</v>
      </c>
      <c r="G221" s="325">
        <v>2154.395</v>
      </c>
      <c r="H221" s="324" t="s">
        <v>367</v>
      </c>
      <c r="I221" s="324" t="s">
        <v>368</v>
      </c>
      <c r="J221" s="324" t="s">
        <v>284</v>
      </c>
      <c r="K221" s="326" t="s">
        <v>318</v>
      </c>
    </row>
    <row r="222" spans="1:11">
      <c r="A222" s="327" t="s">
        <v>11</v>
      </c>
      <c r="B222" s="328" t="s">
        <v>314</v>
      </c>
      <c r="C222" s="328" t="s">
        <v>315</v>
      </c>
      <c r="D222" s="328" t="s">
        <v>85</v>
      </c>
      <c r="E222" s="328">
        <v>103</v>
      </c>
      <c r="F222" s="329">
        <v>2151.7240000000002</v>
      </c>
      <c r="G222" s="329">
        <v>2154.395</v>
      </c>
      <c r="H222" s="328" t="s">
        <v>367</v>
      </c>
      <c r="I222" s="328" t="s">
        <v>369</v>
      </c>
      <c r="J222" s="328" t="s">
        <v>284</v>
      </c>
      <c r="K222" s="330" t="s">
        <v>318</v>
      </c>
    </row>
    <row r="223" spans="1:11">
      <c r="A223" s="323" t="s">
        <v>11</v>
      </c>
      <c r="B223" s="324" t="s">
        <v>314</v>
      </c>
      <c r="C223" s="324" t="s">
        <v>315</v>
      </c>
      <c r="D223" s="324" t="s">
        <v>85</v>
      </c>
      <c r="E223" s="324">
        <v>103</v>
      </c>
      <c r="F223" s="325">
        <v>2154.395</v>
      </c>
      <c r="G223" s="325">
        <v>2175</v>
      </c>
      <c r="H223" s="324" t="s">
        <v>370</v>
      </c>
      <c r="I223" s="324" t="s">
        <v>371</v>
      </c>
      <c r="J223" s="324" t="s">
        <v>284</v>
      </c>
      <c r="K223" s="326" t="s">
        <v>318</v>
      </c>
    </row>
    <row r="224" spans="1:11">
      <c r="A224" s="327" t="s">
        <v>11</v>
      </c>
      <c r="B224" s="328" t="s">
        <v>314</v>
      </c>
      <c r="C224" s="328" t="s">
        <v>315</v>
      </c>
      <c r="D224" s="328" t="s">
        <v>85</v>
      </c>
      <c r="E224" s="328">
        <v>103</v>
      </c>
      <c r="F224" s="329">
        <v>2175</v>
      </c>
      <c r="G224" s="329">
        <v>2196.5650000000001</v>
      </c>
      <c r="H224" s="328" t="s">
        <v>372</v>
      </c>
      <c r="I224" s="328" t="s">
        <v>373</v>
      </c>
      <c r="J224" s="328" t="s">
        <v>284</v>
      </c>
      <c r="K224" s="330" t="s">
        <v>318</v>
      </c>
    </row>
    <row r="225" spans="1:11">
      <c r="A225" s="323" t="s">
        <v>11</v>
      </c>
      <c r="B225" s="324" t="s">
        <v>314</v>
      </c>
      <c r="C225" s="324" t="s">
        <v>315</v>
      </c>
      <c r="D225" s="324" t="s">
        <v>85</v>
      </c>
      <c r="E225" s="324">
        <v>103</v>
      </c>
      <c r="F225" s="325">
        <v>2196.5650000000001</v>
      </c>
      <c r="G225" s="325">
        <v>2199.4789999999998</v>
      </c>
      <c r="H225" s="324" t="s">
        <v>374</v>
      </c>
      <c r="I225" s="324" t="s">
        <v>375</v>
      </c>
      <c r="J225" s="324" t="s">
        <v>284</v>
      </c>
      <c r="K225" s="326" t="s">
        <v>318</v>
      </c>
    </row>
    <row r="226" spans="1:11">
      <c r="A226" s="327" t="s">
        <v>11</v>
      </c>
      <c r="B226" s="328" t="s">
        <v>314</v>
      </c>
      <c r="C226" s="328" t="s">
        <v>315</v>
      </c>
      <c r="D226" s="328" t="s">
        <v>85</v>
      </c>
      <c r="E226" s="328">
        <v>103</v>
      </c>
      <c r="F226" s="329">
        <v>2196.5650000000001</v>
      </c>
      <c r="G226" s="329">
        <v>2199.4789999999998</v>
      </c>
      <c r="H226" s="328" t="s">
        <v>374</v>
      </c>
      <c r="I226" s="328" t="s">
        <v>376</v>
      </c>
      <c r="J226" s="328" t="s">
        <v>284</v>
      </c>
      <c r="K226" s="330" t="s">
        <v>318</v>
      </c>
    </row>
    <row r="227" spans="1:11">
      <c r="A227" s="323" t="s">
        <v>11</v>
      </c>
      <c r="B227" s="324" t="s">
        <v>314</v>
      </c>
      <c r="C227" s="324" t="s">
        <v>315</v>
      </c>
      <c r="D227" s="324" t="s">
        <v>85</v>
      </c>
      <c r="E227" s="324">
        <v>103</v>
      </c>
      <c r="F227" s="325">
        <v>2199.4789999999998</v>
      </c>
      <c r="G227" s="325">
        <v>2203.627</v>
      </c>
      <c r="H227" s="324" t="s">
        <v>377</v>
      </c>
      <c r="I227" s="324" t="s">
        <v>378</v>
      </c>
      <c r="J227" s="324" t="s">
        <v>284</v>
      </c>
      <c r="K227" s="326" t="s">
        <v>318</v>
      </c>
    </row>
    <row r="228" spans="1:11">
      <c r="A228" s="327" t="s">
        <v>11</v>
      </c>
      <c r="B228" s="328" t="s">
        <v>379</v>
      </c>
      <c r="C228" s="328" t="s">
        <v>380</v>
      </c>
      <c r="D228" s="328" t="s">
        <v>85</v>
      </c>
      <c r="E228" s="328">
        <v>72</v>
      </c>
      <c r="F228" s="329">
        <v>255.5</v>
      </c>
      <c r="G228" s="329">
        <v>261.05399999999997</v>
      </c>
      <c r="H228" s="328" t="s">
        <v>381</v>
      </c>
      <c r="I228" s="328" t="s">
        <v>382</v>
      </c>
      <c r="J228" s="328" t="s">
        <v>383</v>
      </c>
      <c r="K228" s="330" t="s">
        <v>384</v>
      </c>
    </row>
    <row r="229" spans="1:11">
      <c r="A229" s="323" t="s">
        <v>11</v>
      </c>
      <c r="B229" s="324" t="s">
        <v>379</v>
      </c>
      <c r="C229" s="324" t="s">
        <v>380</v>
      </c>
      <c r="D229" s="324" t="s">
        <v>85</v>
      </c>
      <c r="E229" s="324">
        <v>72</v>
      </c>
      <c r="F229" s="325">
        <v>261.05399999999997</v>
      </c>
      <c r="G229" s="325">
        <v>264.98099999999999</v>
      </c>
      <c r="H229" s="324" t="s">
        <v>381</v>
      </c>
      <c r="I229" s="324" t="s">
        <v>385</v>
      </c>
      <c r="J229" s="324" t="s">
        <v>383</v>
      </c>
      <c r="K229" s="326" t="s">
        <v>384</v>
      </c>
    </row>
    <row r="230" spans="1:11">
      <c r="A230" s="327" t="s">
        <v>11</v>
      </c>
      <c r="B230" s="328" t="s">
        <v>379</v>
      </c>
      <c r="C230" s="328" t="s">
        <v>380</v>
      </c>
      <c r="D230" s="328" t="s">
        <v>85</v>
      </c>
      <c r="E230" s="328">
        <v>72</v>
      </c>
      <c r="F230" s="329">
        <v>264.98099999999999</v>
      </c>
      <c r="G230" s="329">
        <v>265.84500000000003</v>
      </c>
      <c r="H230" s="328" t="s">
        <v>386</v>
      </c>
      <c r="I230" s="328" t="s">
        <v>387</v>
      </c>
      <c r="J230" s="328" t="s">
        <v>383</v>
      </c>
      <c r="K230" s="330" t="s">
        <v>384</v>
      </c>
    </row>
    <row r="231" spans="1:11">
      <c r="A231" s="323" t="s">
        <v>11</v>
      </c>
      <c r="B231" s="324" t="s">
        <v>379</v>
      </c>
      <c r="C231" s="324" t="s">
        <v>380</v>
      </c>
      <c r="D231" s="324" t="s">
        <v>85</v>
      </c>
      <c r="E231" s="324">
        <v>72</v>
      </c>
      <c r="F231" s="325">
        <v>265.84500000000003</v>
      </c>
      <c r="G231" s="325">
        <v>285.25</v>
      </c>
      <c r="H231" s="324" t="s">
        <v>388</v>
      </c>
      <c r="I231" s="324" t="s">
        <v>389</v>
      </c>
      <c r="J231" s="324" t="s">
        <v>383</v>
      </c>
      <c r="K231" s="326" t="s">
        <v>384</v>
      </c>
    </row>
    <row r="232" spans="1:11">
      <c r="A232" s="327" t="s">
        <v>11</v>
      </c>
      <c r="B232" s="328" t="s">
        <v>379</v>
      </c>
      <c r="C232" s="328" t="s">
        <v>380</v>
      </c>
      <c r="D232" s="328" t="s">
        <v>85</v>
      </c>
      <c r="E232" s="328">
        <v>72</v>
      </c>
      <c r="F232" s="329">
        <v>285.25</v>
      </c>
      <c r="G232" s="329">
        <v>286.14800000000002</v>
      </c>
      <c r="H232" s="328" t="s">
        <v>390</v>
      </c>
      <c r="I232" s="328" t="s">
        <v>391</v>
      </c>
      <c r="J232" s="328" t="s">
        <v>383</v>
      </c>
      <c r="K232" s="330" t="s">
        <v>384</v>
      </c>
    </row>
    <row r="233" spans="1:11">
      <c r="A233" s="323" t="s">
        <v>11</v>
      </c>
      <c r="B233" s="324" t="s">
        <v>379</v>
      </c>
      <c r="C233" s="324" t="s">
        <v>380</v>
      </c>
      <c r="D233" s="324" t="s">
        <v>85</v>
      </c>
      <c r="E233" s="324">
        <v>72</v>
      </c>
      <c r="F233" s="325">
        <v>286</v>
      </c>
      <c r="G233" s="325">
        <v>286.14800000000002</v>
      </c>
      <c r="H233" s="324" t="s">
        <v>390</v>
      </c>
      <c r="I233" s="324" t="s">
        <v>392</v>
      </c>
      <c r="J233" s="324" t="s">
        <v>383</v>
      </c>
      <c r="K233" s="326" t="s">
        <v>384</v>
      </c>
    </row>
    <row r="234" spans="1:11">
      <c r="A234" s="327" t="s">
        <v>11</v>
      </c>
      <c r="B234" s="328" t="s">
        <v>379</v>
      </c>
      <c r="C234" s="328" t="s">
        <v>380</v>
      </c>
      <c r="D234" s="328" t="s">
        <v>85</v>
      </c>
      <c r="E234" s="328">
        <v>72</v>
      </c>
      <c r="F234" s="329">
        <v>286.14800000000002</v>
      </c>
      <c r="G234" s="329">
        <v>296.589</v>
      </c>
      <c r="H234" s="328" t="s">
        <v>393</v>
      </c>
      <c r="I234" s="328" t="s">
        <v>394</v>
      </c>
      <c r="J234" s="328" t="s">
        <v>383</v>
      </c>
      <c r="K234" s="330" t="s">
        <v>384</v>
      </c>
    </row>
    <row r="235" spans="1:11">
      <c r="A235" s="323" t="s">
        <v>11</v>
      </c>
      <c r="B235" s="324" t="s">
        <v>379</v>
      </c>
      <c r="C235" s="324" t="s">
        <v>380</v>
      </c>
      <c r="D235" s="324" t="s">
        <v>85</v>
      </c>
      <c r="E235" s="324">
        <v>72</v>
      </c>
      <c r="F235" s="325">
        <v>296.589</v>
      </c>
      <c r="G235" s="325">
        <v>297.62</v>
      </c>
      <c r="H235" s="324" t="s">
        <v>395</v>
      </c>
      <c r="I235" s="324" t="s">
        <v>396</v>
      </c>
      <c r="J235" s="324" t="s">
        <v>383</v>
      </c>
      <c r="K235" s="326" t="s">
        <v>384</v>
      </c>
    </row>
    <row r="236" spans="1:11">
      <c r="A236" s="327" t="s">
        <v>11</v>
      </c>
      <c r="B236" s="328" t="s">
        <v>379</v>
      </c>
      <c r="C236" s="328" t="s">
        <v>380</v>
      </c>
      <c r="D236" s="328" t="s">
        <v>85</v>
      </c>
      <c r="E236" s="328">
        <v>72</v>
      </c>
      <c r="F236" s="329">
        <v>297.62</v>
      </c>
      <c r="G236" s="329">
        <v>320.57</v>
      </c>
      <c r="H236" s="328" t="s">
        <v>397</v>
      </c>
      <c r="I236" s="328" t="s">
        <v>398</v>
      </c>
      <c r="J236" s="328" t="s">
        <v>383</v>
      </c>
      <c r="K236" s="330" t="s">
        <v>384</v>
      </c>
    </row>
    <row r="237" spans="1:11">
      <c r="A237" s="323" t="s">
        <v>11</v>
      </c>
      <c r="B237" s="324" t="s">
        <v>379</v>
      </c>
      <c r="C237" s="324" t="s">
        <v>380</v>
      </c>
      <c r="D237" s="324" t="s">
        <v>85</v>
      </c>
      <c r="E237" s="324">
        <v>72</v>
      </c>
      <c r="F237" s="325">
        <v>320.57</v>
      </c>
      <c r="G237" s="325">
        <v>320.714</v>
      </c>
      <c r="H237" s="324" t="s">
        <v>399</v>
      </c>
      <c r="I237" s="324" t="s">
        <v>400</v>
      </c>
      <c r="J237" s="324" t="s">
        <v>383</v>
      </c>
      <c r="K237" s="326" t="s">
        <v>384</v>
      </c>
    </row>
    <row r="238" spans="1:11">
      <c r="A238" s="327" t="s">
        <v>11</v>
      </c>
      <c r="B238" s="328" t="s">
        <v>379</v>
      </c>
      <c r="C238" s="328" t="s">
        <v>380</v>
      </c>
      <c r="D238" s="328" t="s">
        <v>85</v>
      </c>
      <c r="E238" s="328">
        <v>72</v>
      </c>
      <c r="F238" s="329">
        <v>320.714</v>
      </c>
      <c r="G238" s="329">
        <v>321.32799999999997</v>
      </c>
      <c r="H238" s="328" t="s">
        <v>401</v>
      </c>
      <c r="I238" s="328" t="s">
        <v>402</v>
      </c>
      <c r="J238" s="328" t="s">
        <v>383</v>
      </c>
      <c r="K238" s="330" t="s">
        <v>384</v>
      </c>
    </row>
    <row r="239" spans="1:11">
      <c r="A239" s="323" t="s">
        <v>11</v>
      </c>
      <c r="B239" s="324" t="s">
        <v>379</v>
      </c>
      <c r="C239" s="324" t="s">
        <v>380</v>
      </c>
      <c r="D239" s="324" t="s">
        <v>85</v>
      </c>
      <c r="E239" s="324">
        <v>72</v>
      </c>
      <c r="F239" s="325">
        <v>321.32799999999997</v>
      </c>
      <c r="G239" s="325">
        <v>337.24</v>
      </c>
      <c r="H239" s="324" t="s">
        <v>403</v>
      </c>
      <c r="I239" s="324" t="s">
        <v>404</v>
      </c>
      <c r="J239" s="324" t="s">
        <v>383</v>
      </c>
      <c r="K239" s="326" t="s">
        <v>384</v>
      </c>
    </row>
    <row r="240" spans="1:11">
      <c r="A240" s="327" t="s">
        <v>11</v>
      </c>
      <c r="B240" s="328" t="s">
        <v>379</v>
      </c>
      <c r="C240" s="328" t="s">
        <v>380</v>
      </c>
      <c r="D240" s="328" t="s">
        <v>85</v>
      </c>
      <c r="E240" s="328">
        <v>72</v>
      </c>
      <c r="F240" s="329">
        <v>321.32799999999997</v>
      </c>
      <c r="G240" s="329">
        <v>337.24</v>
      </c>
      <c r="H240" s="328" t="s">
        <v>403</v>
      </c>
      <c r="I240" s="328" t="s">
        <v>405</v>
      </c>
      <c r="J240" s="328" t="s">
        <v>383</v>
      </c>
      <c r="K240" s="330" t="s">
        <v>384</v>
      </c>
    </row>
    <row r="241" spans="1:11">
      <c r="A241" s="323" t="s">
        <v>11</v>
      </c>
      <c r="B241" s="324" t="s">
        <v>379</v>
      </c>
      <c r="C241" s="324" t="s">
        <v>380</v>
      </c>
      <c r="D241" s="324" t="s">
        <v>85</v>
      </c>
      <c r="E241" s="324">
        <v>72</v>
      </c>
      <c r="F241" s="325">
        <v>337.24</v>
      </c>
      <c r="G241" s="325">
        <v>356.803</v>
      </c>
      <c r="H241" s="324" t="s">
        <v>406</v>
      </c>
      <c r="I241" s="324" t="s">
        <v>407</v>
      </c>
      <c r="J241" s="324" t="s">
        <v>383</v>
      </c>
      <c r="K241" s="326" t="s">
        <v>384</v>
      </c>
    </row>
    <row r="242" spans="1:11">
      <c r="A242" s="327" t="s">
        <v>11</v>
      </c>
      <c r="B242" s="328" t="s">
        <v>379</v>
      </c>
      <c r="C242" s="328" t="s">
        <v>380</v>
      </c>
      <c r="D242" s="328" t="s">
        <v>85</v>
      </c>
      <c r="E242" s="328">
        <v>72</v>
      </c>
      <c r="F242" s="329">
        <v>356.803</v>
      </c>
      <c r="G242" s="329">
        <v>357.702</v>
      </c>
      <c r="H242" s="328" t="s">
        <v>408</v>
      </c>
      <c r="I242" s="328" t="s">
        <v>409</v>
      </c>
      <c r="J242" s="328" t="s">
        <v>383</v>
      </c>
      <c r="K242" s="330" t="s">
        <v>384</v>
      </c>
    </row>
    <row r="243" spans="1:11">
      <c r="A243" s="323" t="s">
        <v>11</v>
      </c>
      <c r="B243" s="324" t="s">
        <v>379</v>
      </c>
      <c r="C243" s="324" t="s">
        <v>380</v>
      </c>
      <c r="D243" s="324" t="s">
        <v>85</v>
      </c>
      <c r="E243" s="324">
        <v>72</v>
      </c>
      <c r="F243" s="325">
        <v>356.803</v>
      </c>
      <c r="G243" s="325">
        <v>357.702</v>
      </c>
      <c r="H243" s="324" t="s">
        <v>408</v>
      </c>
      <c r="I243" s="324" t="s">
        <v>410</v>
      </c>
      <c r="J243" s="324" t="s">
        <v>383</v>
      </c>
      <c r="K243" s="326" t="s">
        <v>384</v>
      </c>
    </row>
    <row r="244" spans="1:11">
      <c r="A244" s="327" t="s">
        <v>11</v>
      </c>
      <c r="B244" s="328" t="s">
        <v>379</v>
      </c>
      <c r="C244" s="328" t="s">
        <v>380</v>
      </c>
      <c r="D244" s="328" t="s">
        <v>85</v>
      </c>
      <c r="E244" s="328">
        <v>72</v>
      </c>
      <c r="F244" s="329">
        <v>357.702</v>
      </c>
      <c r="G244" s="329">
        <v>396.82</v>
      </c>
      <c r="H244" s="328" t="s">
        <v>411</v>
      </c>
      <c r="I244" s="328" t="s">
        <v>412</v>
      </c>
      <c r="J244" s="328" t="s">
        <v>383</v>
      </c>
      <c r="K244" s="330" t="s">
        <v>384</v>
      </c>
    </row>
    <row r="245" spans="1:11">
      <c r="A245" s="323" t="s">
        <v>11</v>
      </c>
      <c r="B245" s="324" t="s">
        <v>379</v>
      </c>
      <c r="C245" s="324" t="s">
        <v>380</v>
      </c>
      <c r="D245" s="324" t="s">
        <v>85</v>
      </c>
      <c r="E245" s="324">
        <v>72</v>
      </c>
      <c r="F245" s="325">
        <v>396.82</v>
      </c>
      <c r="G245" s="325">
        <v>398.33</v>
      </c>
      <c r="H245" s="324" t="s">
        <v>413</v>
      </c>
      <c r="I245" s="324" t="s">
        <v>414</v>
      </c>
      <c r="J245" s="324" t="s">
        <v>383</v>
      </c>
      <c r="K245" s="326" t="s">
        <v>384</v>
      </c>
    </row>
    <row r="246" spans="1:11">
      <c r="A246" s="327" t="s">
        <v>11</v>
      </c>
      <c r="B246" s="328" t="s">
        <v>379</v>
      </c>
      <c r="C246" s="328" t="s">
        <v>380</v>
      </c>
      <c r="D246" s="328" t="s">
        <v>85</v>
      </c>
      <c r="E246" s="328">
        <v>72</v>
      </c>
      <c r="F246" s="329">
        <v>396.82</v>
      </c>
      <c r="G246" s="329">
        <v>398.33</v>
      </c>
      <c r="H246" s="328" t="s">
        <v>413</v>
      </c>
      <c r="I246" s="328" t="s">
        <v>415</v>
      </c>
      <c r="J246" s="328" t="s">
        <v>383</v>
      </c>
      <c r="K246" s="330" t="s">
        <v>384</v>
      </c>
    </row>
    <row r="247" spans="1:11">
      <c r="A247" s="323" t="s">
        <v>11</v>
      </c>
      <c r="B247" s="324" t="s">
        <v>379</v>
      </c>
      <c r="C247" s="324" t="s">
        <v>380</v>
      </c>
      <c r="D247" s="324" t="s">
        <v>85</v>
      </c>
      <c r="E247" s="324">
        <v>72</v>
      </c>
      <c r="F247" s="325">
        <v>398.33</v>
      </c>
      <c r="G247" s="325">
        <v>427.81299999999999</v>
      </c>
      <c r="H247" s="324" t="s">
        <v>416</v>
      </c>
      <c r="I247" s="324" t="s">
        <v>417</v>
      </c>
      <c r="J247" s="324" t="s">
        <v>383</v>
      </c>
      <c r="K247" s="326" t="s">
        <v>384</v>
      </c>
    </row>
    <row r="248" spans="1:11">
      <c r="A248" s="327" t="s">
        <v>11</v>
      </c>
      <c r="B248" s="328" t="s">
        <v>379</v>
      </c>
      <c r="C248" s="328" t="s">
        <v>380</v>
      </c>
      <c r="D248" s="328" t="s">
        <v>85</v>
      </c>
      <c r="E248" s="328">
        <v>72</v>
      </c>
      <c r="F248" s="329">
        <v>427.81299999999999</v>
      </c>
      <c r="G248" s="329">
        <v>428.399</v>
      </c>
      <c r="H248" s="328" t="s">
        <v>418</v>
      </c>
      <c r="I248" s="328" t="s">
        <v>419</v>
      </c>
      <c r="J248" s="328" t="s">
        <v>383</v>
      </c>
      <c r="K248" s="330" t="s">
        <v>384</v>
      </c>
    </row>
    <row r="249" spans="1:11">
      <c r="A249" s="323" t="s">
        <v>11</v>
      </c>
      <c r="B249" s="324" t="s">
        <v>379</v>
      </c>
      <c r="C249" s="324" t="s">
        <v>380</v>
      </c>
      <c r="D249" s="324" t="s">
        <v>85</v>
      </c>
      <c r="E249" s="324">
        <v>72</v>
      </c>
      <c r="F249" s="325">
        <v>427.81299999999999</v>
      </c>
      <c r="G249" s="325">
        <v>428.399</v>
      </c>
      <c r="H249" s="324" t="s">
        <v>418</v>
      </c>
      <c r="I249" s="324" t="s">
        <v>420</v>
      </c>
      <c r="J249" s="324" t="s">
        <v>383</v>
      </c>
      <c r="K249" s="326" t="s">
        <v>384</v>
      </c>
    </row>
    <row r="250" spans="1:11">
      <c r="A250" s="327" t="s">
        <v>11</v>
      </c>
      <c r="B250" s="328" t="s">
        <v>379</v>
      </c>
      <c r="C250" s="328" t="s">
        <v>380</v>
      </c>
      <c r="D250" s="328" t="s">
        <v>85</v>
      </c>
      <c r="E250" s="328">
        <v>72</v>
      </c>
      <c r="F250" s="329">
        <v>428.399</v>
      </c>
      <c r="G250" s="329">
        <v>465</v>
      </c>
      <c r="H250" s="328" t="s">
        <v>421</v>
      </c>
      <c r="I250" s="328" t="s">
        <v>422</v>
      </c>
      <c r="J250" s="328" t="s">
        <v>383</v>
      </c>
      <c r="K250" s="330" t="s">
        <v>384</v>
      </c>
    </row>
    <row r="251" spans="1:11">
      <c r="A251" s="323" t="s">
        <v>11</v>
      </c>
      <c r="B251" s="324" t="s">
        <v>379</v>
      </c>
      <c r="C251" s="324" t="s">
        <v>380</v>
      </c>
      <c r="D251" s="324" t="s">
        <v>85</v>
      </c>
      <c r="E251" s="324">
        <v>72</v>
      </c>
      <c r="F251" s="325">
        <v>465</v>
      </c>
      <c r="G251" s="325">
        <v>506.37700000000001</v>
      </c>
      <c r="H251" s="324" t="s">
        <v>421</v>
      </c>
      <c r="I251" s="324" t="s">
        <v>423</v>
      </c>
      <c r="J251" s="324" t="s">
        <v>383</v>
      </c>
      <c r="K251" s="326" t="s">
        <v>384</v>
      </c>
    </row>
    <row r="252" spans="1:11">
      <c r="A252" s="327" t="s">
        <v>11</v>
      </c>
      <c r="B252" s="328" t="s">
        <v>379</v>
      </c>
      <c r="C252" s="328" t="s">
        <v>380</v>
      </c>
      <c r="D252" s="328" t="s">
        <v>85</v>
      </c>
      <c r="E252" s="328">
        <v>72</v>
      </c>
      <c r="F252" s="329">
        <v>506.37700000000001</v>
      </c>
      <c r="G252" s="329">
        <v>506.81</v>
      </c>
      <c r="H252" s="328" t="s">
        <v>424</v>
      </c>
      <c r="I252" s="328" t="s">
        <v>425</v>
      </c>
      <c r="J252" s="328" t="s">
        <v>383</v>
      </c>
      <c r="K252" s="330" t="s">
        <v>384</v>
      </c>
    </row>
    <row r="253" spans="1:11">
      <c r="A253" s="323" t="s">
        <v>11</v>
      </c>
      <c r="B253" s="324" t="s">
        <v>379</v>
      </c>
      <c r="C253" s="324" t="s">
        <v>380</v>
      </c>
      <c r="D253" s="324" t="s">
        <v>85</v>
      </c>
      <c r="E253" s="324">
        <v>72</v>
      </c>
      <c r="F253" s="325">
        <v>506.37700000000001</v>
      </c>
      <c r="G253" s="325">
        <v>506.81</v>
      </c>
      <c r="H253" s="324" t="s">
        <v>424</v>
      </c>
      <c r="I253" s="324" t="s">
        <v>426</v>
      </c>
      <c r="J253" s="324" t="s">
        <v>383</v>
      </c>
      <c r="K253" s="326" t="s">
        <v>384</v>
      </c>
    </row>
    <row r="254" spans="1:11">
      <c r="A254" s="327" t="s">
        <v>11</v>
      </c>
      <c r="B254" s="328" t="s">
        <v>379</v>
      </c>
      <c r="C254" s="328" t="s">
        <v>380</v>
      </c>
      <c r="D254" s="328" t="s">
        <v>85</v>
      </c>
      <c r="E254" s="328">
        <v>78</v>
      </c>
      <c r="F254" s="329">
        <v>174.887</v>
      </c>
      <c r="G254" s="329">
        <v>182.45400000000001</v>
      </c>
      <c r="H254" s="328" t="s">
        <v>427</v>
      </c>
      <c r="I254" s="328" t="s">
        <v>428</v>
      </c>
      <c r="J254" s="328" t="s">
        <v>429</v>
      </c>
      <c r="K254" s="330" t="s">
        <v>384</v>
      </c>
    </row>
    <row r="255" spans="1:11">
      <c r="A255" s="323" t="s">
        <v>11</v>
      </c>
      <c r="B255" s="324" t="s">
        <v>379</v>
      </c>
      <c r="C255" s="324" t="s">
        <v>380</v>
      </c>
      <c r="D255" s="324" t="s">
        <v>85</v>
      </c>
      <c r="E255" s="324">
        <v>78</v>
      </c>
      <c r="F255" s="325">
        <v>182.45400000000001</v>
      </c>
      <c r="G255" s="325">
        <v>183.511</v>
      </c>
      <c r="H255" s="324" t="s">
        <v>430</v>
      </c>
      <c r="I255" s="324" t="s">
        <v>431</v>
      </c>
      <c r="J255" s="324" t="s">
        <v>429</v>
      </c>
      <c r="K255" s="326" t="s">
        <v>384</v>
      </c>
    </row>
    <row r="256" spans="1:11">
      <c r="A256" s="327" t="s">
        <v>11</v>
      </c>
      <c r="B256" s="328" t="s">
        <v>379</v>
      </c>
      <c r="C256" s="328" t="s">
        <v>380</v>
      </c>
      <c r="D256" s="328" t="s">
        <v>85</v>
      </c>
      <c r="E256" s="328">
        <v>78</v>
      </c>
      <c r="F256" s="329">
        <v>183.511</v>
      </c>
      <c r="G256" s="329">
        <v>189.465</v>
      </c>
      <c r="H256" s="328" t="s">
        <v>432</v>
      </c>
      <c r="I256" s="328" t="s">
        <v>433</v>
      </c>
      <c r="J256" s="328" t="s">
        <v>429</v>
      </c>
      <c r="K256" s="330" t="s">
        <v>384</v>
      </c>
    </row>
    <row r="257" spans="1:11">
      <c r="A257" s="323" t="s">
        <v>11</v>
      </c>
      <c r="B257" s="324" t="s">
        <v>379</v>
      </c>
      <c r="C257" s="324" t="s">
        <v>380</v>
      </c>
      <c r="D257" s="324" t="s">
        <v>85</v>
      </c>
      <c r="E257" s="324">
        <v>78</v>
      </c>
      <c r="F257" s="325">
        <v>189.465</v>
      </c>
      <c r="G257" s="325">
        <v>190.654</v>
      </c>
      <c r="H257" s="324" t="s">
        <v>434</v>
      </c>
      <c r="I257" s="324" t="s">
        <v>435</v>
      </c>
      <c r="J257" s="324" t="s">
        <v>429</v>
      </c>
      <c r="K257" s="326" t="s">
        <v>384</v>
      </c>
    </row>
    <row r="258" spans="1:11">
      <c r="A258" s="327" t="s">
        <v>11</v>
      </c>
      <c r="B258" s="328" t="s">
        <v>379</v>
      </c>
      <c r="C258" s="328" t="s">
        <v>380</v>
      </c>
      <c r="D258" s="328" t="s">
        <v>85</v>
      </c>
      <c r="E258" s="328">
        <v>78</v>
      </c>
      <c r="F258" s="329">
        <v>189.465</v>
      </c>
      <c r="G258" s="329">
        <v>190.654</v>
      </c>
      <c r="H258" s="328" t="s">
        <v>434</v>
      </c>
      <c r="I258" s="328" t="s">
        <v>436</v>
      </c>
      <c r="J258" s="328" t="s">
        <v>429</v>
      </c>
      <c r="K258" s="330" t="s">
        <v>384</v>
      </c>
    </row>
    <row r="259" spans="1:11">
      <c r="A259" s="323" t="s">
        <v>11</v>
      </c>
      <c r="B259" s="324" t="s">
        <v>379</v>
      </c>
      <c r="C259" s="324" t="s">
        <v>380</v>
      </c>
      <c r="D259" s="324" t="s">
        <v>85</v>
      </c>
      <c r="E259" s="324">
        <v>78</v>
      </c>
      <c r="F259" s="325">
        <v>190.654</v>
      </c>
      <c r="G259" s="325">
        <v>197.24799999999999</v>
      </c>
      <c r="H259" s="324" t="s">
        <v>437</v>
      </c>
      <c r="I259" s="324" t="s">
        <v>438</v>
      </c>
      <c r="J259" s="324" t="s">
        <v>429</v>
      </c>
      <c r="K259" s="326" t="s">
        <v>384</v>
      </c>
    </row>
    <row r="260" spans="1:11">
      <c r="A260" s="327" t="s">
        <v>11</v>
      </c>
      <c r="B260" s="328" t="s">
        <v>379</v>
      </c>
      <c r="C260" s="328" t="s">
        <v>380</v>
      </c>
      <c r="D260" s="328" t="s">
        <v>85</v>
      </c>
      <c r="E260" s="328">
        <v>78</v>
      </c>
      <c r="F260" s="329">
        <v>197.24799999999999</v>
      </c>
      <c r="G260" s="329">
        <v>198.511</v>
      </c>
      <c r="H260" s="328" t="s">
        <v>439</v>
      </c>
      <c r="I260" s="328" t="s">
        <v>440</v>
      </c>
      <c r="J260" s="328" t="s">
        <v>429</v>
      </c>
      <c r="K260" s="330" t="s">
        <v>384</v>
      </c>
    </row>
    <row r="261" spans="1:11">
      <c r="A261" s="323" t="s">
        <v>11</v>
      </c>
      <c r="B261" s="324" t="s">
        <v>379</v>
      </c>
      <c r="C261" s="324" t="s">
        <v>380</v>
      </c>
      <c r="D261" s="324" t="s">
        <v>85</v>
      </c>
      <c r="E261" s="324">
        <v>78</v>
      </c>
      <c r="F261" s="325">
        <v>198.511</v>
      </c>
      <c r="G261" s="325">
        <v>206.14099999999999</v>
      </c>
      <c r="H261" s="324" t="s">
        <v>441</v>
      </c>
      <c r="I261" s="324" t="s">
        <v>442</v>
      </c>
      <c r="J261" s="324" t="s">
        <v>429</v>
      </c>
      <c r="K261" s="326" t="s">
        <v>384</v>
      </c>
    </row>
    <row r="262" spans="1:11">
      <c r="A262" s="327" t="s">
        <v>11</v>
      </c>
      <c r="B262" s="328" t="s">
        <v>379</v>
      </c>
      <c r="C262" s="328" t="s">
        <v>380</v>
      </c>
      <c r="D262" s="328" t="s">
        <v>85</v>
      </c>
      <c r="E262" s="328">
        <v>78</v>
      </c>
      <c r="F262" s="329">
        <v>206.14099999999999</v>
      </c>
      <c r="G262" s="329">
        <v>207.946</v>
      </c>
      <c r="H262" s="328" t="s">
        <v>443</v>
      </c>
      <c r="I262" s="328" t="s">
        <v>444</v>
      </c>
      <c r="J262" s="328" t="s">
        <v>429</v>
      </c>
      <c r="K262" s="330" t="s">
        <v>384</v>
      </c>
    </row>
    <row r="263" spans="1:11">
      <c r="A263" s="323" t="s">
        <v>11</v>
      </c>
      <c r="B263" s="324" t="s">
        <v>379</v>
      </c>
      <c r="C263" s="324" t="s">
        <v>380</v>
      </c>
      <c r="D263" s="324" t="s">
        <v>85</v>
      </c>
      <c r="E263" s="324">
        <v>78</v>
      </c>
      <c r="F263" s="325">
        <v>206.14099999999999</v>
      </c>
      <c r="G263" s="325">
        <v>207.946</v>
      </c>
      <c r="H263" s="324" t="s">
        <v>443</v>
      </c>
      <c r="I263" s="324" t="s">
        <v>445</v>
      </c>
      <c r="J263" s="324" t="s">
        <v>429</v>
      </c>
      <c r="K263" s="326" t="s">
        <v>384</v>
      </c>
    </row>
    <row r="264" spans="1:11">
      <c r="A264" s="327" t="s">
        <v>11</v>
      </c>
      <c r="B264" s="328" t="s">
        <v>379</v>
      </c>
      <c r="C264" s="328" t="s">
        <v>380</v>
      </c>
      <c r="D264" s="328" t="s">
        <v>85</v>
      </c>
      <c r="E264" s="328">
        <v>78</v>
      </c>
      <c r="F264" s="329">
        <v>207.946</v>
      </c>
      <c r="G264" s="329">
        <v>211.024</v>
      </c>
      <c r="H264" s="328" t="s">
        <v>446</v>
      </c>
      <c r="I264" s="328" t="s">
        <v>447</v>
      </c>
      <c r="J264" s="328" t="s">
        <v>429</v>
      </c>
      <c r="K264" s="330" t="s">
        <v>384</v>
      </c>
    </row>
    <row r="265" spans="1:11">
      <c r="A265" s="323" t="s">
        <v>11</v>
      </c>
      <c r="B265" s="324" t="s">
        <v>379</v>
      </c>
      <c r="C265" s="324" t="s">
        <v>380</v>
      </c>
      <c r="D265" s="324" t="s">
        <v>85</v>
      </c>
      <c r="E265" s="324">
        <v>78</v>
      </c>
      <c r="F265" s="325">
        <v>211.024</v>
      </c>
      <c r="G265" s="325">
        <v>211.95400000000001</v>
      </c>
      <c r="H265" s="324" t="s">
        <v>448</v>
      </c>
      <c r="I265" s="324" t="s">
        <v>449</v>
      </c>
      <c r="J265" s="324" t="s">
        <v>429</v>
      </c>
      <c r="K265" s="326" t="s">
        <v>384</v>
      </c>
    </row>
    <row r="266" spans="1:11">
      <c r="A266" s="327" t="s">
        <v>11</v>
      </c>
      <c r="B266" s="328" t="s">
        <v>379</v>
      </c>
      <c r="C266" s="328" t="s">
        <v>380</v>
      </c>
      <c r="D266" s="328" t="s">
        <v>85</v>
      </c>
      <c r="E266" s="328">
        <v>78</v>
      </c>
      <c r="F266" s="329">
        <v>211.95400000000001</v>
      </c>
      <c r="G266" s="329">
        <v>219.41300000000001</v>
      </c>
      <c r="H266" s="328" t="s">
        <v>450</v>
      </c>
      <c r="I266" s="328" t="s">
        <v>451</v>
      </c>
      <c r="J266" s="328" t="s">
        <v>429</v>
      </c>
      <c r="K266" s="330" t="s">
        <v>384</v>
      </c>
    </row>
    <row r="267" spans="1:11">
      <c r="A267" s="323" t="s">
        <v>11</v>
      </c>
      <c r="B267" s="324" t="s">
        <v>379</v>
      </c>
      <c r="C267" s="324" t="s">
        <v>380</v>
      </c>
      <c r="D267" s="324" t="s">
        <v>85</v>
      </c>
      <c r="E267" s="324">
        <v>78</v>
      </c>
      <c r="F267" s="325">
        <v>219.41300000000001</v>
      </c>
      <c r="G267" s="325">
        <v>220.22900000000001</v>
      </c>
      <c r="H267" s="324" t="s">
        <v>452</v>
      </c>
      <c r="I267" s="324" t="s">
        <v>453</v>
      </c>
      <c r="J267" s="324" t="s">
        <v>429</v>
      </c>
      <c r="K267" s="326" t="s">
        <v>384</v>
      </c>
    </row>
    <row r="268" spans="1:11">
      <c r="A268" s="327" t="s">
        <v>11</v>
      </c>
      <c r="B268" s="328" t="s">
        <v>379</v>
      </c>
      <c r="C268" s="328" t="s">
        <v>380</v>
      </c>
      <c r="D268" s="328" t="s">
        <v>85</v>
      </c>
      <c r="E268" s="328">
        <v>78</v>
      </c>
      <c r="F268" s="329">
        <v>220.22900000000001</v>
      </c>
      <c r="G268" s="329">
        <v>227.41300000000001</v>
      </c>
      <c r="H268" s="328" t="s">
        <v>454</v>
      </c>
      <c r="I268" s="328" t="s">
        <v>455</v>
      </c>
      <c r="J268" s="328" t="s">
        <v>429</v>
      </c>
      <c r="K268" s="330" t="s">
        <v>384</v>
      </c>
    </row>
    <row r="269" spans="1:11">
      <c r="A269" s="323" t="s">
        <v>11</v>
      </c>
      <c r="B269" s="324" t="s">
        <v>379</v>
      </c>
      <c r="C269" s="324" t="s">
        <v>380</v>
      </c>
      <c r="D269" s="324" t="s">
        <v>85</v>
      </c>
      <c r="E269" s="324">
        <v>78</v>
      </c>
      <c r="F269" s="325">
        <v>227.41300000000001</v>
      </c>
      <c r="G269" s="325">
        <v>228.57</v>
      </c>
      <c r="H269" s="324" t="s">
        <v>456</v>
      </c>
      <c r="I269" s="324" t="s">
        <v>457</v>
      </c>
      <c r="J269" s="324" t="s">
        <v>429</v>
      </c>
      <c r="K269" s="326" t="s">
        <v>384</v>
      </c>
    </row>
    <row r="270" spans="1:11">
      <c r="A270" s="327" t="s">
        <v>11</v>
      </c>
      <c r="B270" s="328" t="s">
        <v>379</v>
      </c>
      <c r="C270" s="328" t="s">
        <v>380</v>
      </c>
      <c r="D270" s="328" t="s">
        <v>85</v>
      </c>
      <c r="E270" s="328">
        <v>78</v>
      </c>
      <c r="F270" s="329">
        <v>227.41300000000001</v>
      </c>
      <c r="G270" s="329">
        <v>228.57</v>
      </c>
      <c r="H270" s="328" t="s">
        <v>456</v>
      </c>
      <c r="I270" s="328" t="s">
        <v>458</v>
      </c>
      <c r="J270" s="328" t="s">
        <v>429</v>
      </c>
      <c r="K270" s="330" t="s">
        <v>384</v>
      </c>
    </row>
    <row r="271" spans="1:11">
      <c r="A271" s="323" t="s">
        <v>11</v>
      </c>
      <c r="B271" s="324" t="s">
        <v>379</v>
      </c>
      <c r="C271" s="324" t="s">
        <v>380</v>
      </c>
      <c r="D271" s="324" t="s">
        <v>85</v>
      </c>
      <c r="E271" s="324">
        <v>78</v>
      </c>
      <c r="F271" s="325">
        <v>228.57</v>
      </c>
      <c r="G271" s="325">
        <v>233.43700000000001</v>
      </c>
      <c r="H271" s="324" t="s">
        <v>459</v>
      </c>
      <c r="I271" s="324" t="s">
        <v>460</v>
      </c>
      <c r="J271" s="324" t="s">
        <v>429</v>
      </c>
      <c r="K271" s="326" t="s">
        <v>384</v>
      </c>
    </row>
    <row r="272" spans="1:11">
      <c r="A272" s="327" t="s">
        <v>11</v>
      </c>
      <c r="B272" s="328" t="s">
        <v>379</v>
      </c>
      <c r="C272" s="328" t="s">
        <v>380</v>
      </c>
      <c r="D272" s="328" t="s">
        <v>85</v>
      </c>
      <c r="E272" s="328">
        <v>78</v>
      </c>
      <c r="F272" s="329">
        <v>233.43700000000001</v>
      </c>
      <c r="G272" s="329">
        <v>234.62200000000001</v>
      </c>
      <c r="H272" s="328" t="s">
        <v>461</v>
      </c>
      <c r="I272" s="328" t="s">
        <v>462</v>
      </c>
      <c r="J272" s="328" t="s">
        <v>429</v>
      </c>
      <c r="K272" s="330" t="s">
        <v>384</v>
      </c>
    </row>
    <row r="273" spans="1:11">
      <c r="A273" s="323" t="s">
        <v>11</v>
      </c>
      <c r="B273" s="324" t="s">
        <v>379</v>
      </c>
      <c r="C273" s="324" t="s">
        <v>380</v>
      </c>
      <c r="D273" s="324" t="s">
        <v>85</v>
      </c>
      <c r="E273" s="324">
        <v>78</v>
      </c>
      <c r="F273" s="325">
        <v>234.62200000000001</v>
      </c>
      <c r="G273" s="325">
        <v>242.61</v>
      </c>
      <c r="H273" s="324" t="s">
        <v>463</v>
      </c>
      <c r="I273" s="324" t="s">
        <v>464</v>
      </c>
      <c r="J273" s="324" t="s">
        <v>429</v>
      </c>
      <c r="K273" s="326" t="s">
        <v>384</v>
      </c>
    </row>
    <row r="274" spans="1:11">
      <c r="A274" s="327" t="s">
        <v>11</v>
      </c>
      <c r="B274" s="328" t="s">
        <v>379</v>
      </c>
      <c r="C274" s="328" t="s">
        <v>380</v>
      </c>
      <c r="D274" s="328" t="s">
        <v>85</v>
      </c>
      <c r="E274" s="328">
        <v>78</v>
      </c>
      <c r="F274" s="329">
        <v>242.61</v>
      </c>
      <c r="G274" s="329">
        <v>243.798</v>
      </c>
      <c r="H274" s="328" t="s">
        <v>465</v>
      </c>
      <c r="I274" s="328" t="s">
        <v>466</v>
      </c>
      <c r="J274" s="328" t="s">
        <v>429</v>
      </c>
      <c r="K274" s="330" t="s">
        <v>384</v>
      </c>
    </row>
    <row r="275" spans="1:11">
      <c r="A275" s="323" t="s">
        <v>11</v>
      </c>
      <c r="B275" s="324" t="s">
        <v>379</v>
      </c>
      <c r="C275" s="324" t="s">
        <v>380</v>
      </c>
      <c r="D275" s="324" t="s">
        <v>85</v>
      </c>
      <c r="E275" s="324">
        <v>78</v>
      </c>
      <c r="F275" s="325">
        <v>243.798</v>
      </c>
      <c r="G275" s="325">
        <v>250.56</v>
      </c>
      <c r="H275" s="324" t="s">
        <v>467</v>
      </c>
      <c r="I275" s="324" t="s">
        <v>468</v>
      </c>
      <c r="J275" s="324" t="s">
        <v>429</v>
      </c>
      <c r="K275" s="326" t="s">
        <v>384</v>
      </c>
    </row>
    <row r="276" spans="1:11">
      <c r="A276" s="327" t="s">
        <v>11</v>
      </c>
      <c r="B276" s="328" t="s">
        <v>379</v>
      </c>
      <c r="C276" s="328" t="s">
        <v>380</v>
      </c>
      <c r="D276" s="328" t="s">
        <v>85</v>
      </c>
      <c r="E276" s="328">
        <v>78</v>
      </c>
      <c r="F276" s="329">
        <v>250.56</v>
      </c>
      <c r="G276" s="329">
        <v>252.452</v>
      </c>
      <c r="H276" s="328" t="s">
        <v>469</v>
      </c>
      <c r="I276" s="328" t="s">
        <v>470</v>
      </c>
      <c r="J276" s="328" t="s">
        <v>429</v>
      </c>
      <c r="K276" s="330" t="s">
        <v>384</v>
      </c>
    </row>
    <row r="277" spans="1:11">
      <c r="A277" s="323" t="s">
        <v>11</v>
      </c>
      <c r="B277" s="324" t="s">
        <v>379</v>
      </c>
      <c r="C277" s="324" t="s">
        <v>380</v>
      </c>
      <c r="D277" s="324" t="s">
        <v>85</v>
      </c>
      <c r="E277" s="324">
        <v>78</v>
      </c>
      <c r="F277" s="325">
        <v>250.56</v>
      </c>
      <c r="G277" s="325">
        <v>252.452</v>
      </c>
      <c r="H277" s="324" t="s">
        <v>469</v>
      </c>
      <c r="I277" s="324" t="s">
        <v>471</v>
      </c>
      <c r="J277" s="324" t="s">
        <v>429</v>
      </c>
      <c r="K277" s="326" t="s">
        <v>384</v>
      </c>
    </row>
    <row r="278" spans="1:11">
      <c r="A278" s="327" t="s">
        <v>11</v>
      </c>
      <c r="B278" s="328" t="s">
        <v>379</v>
      </c>
      <c r="C278" s="328" t="s">
        <v>380</v>
      </c>
      <c r="D278" s="328" t="s">
        <v>85</v>
      </c>
      <c r="E278" s="328">
        <v>78</v>
      </c>
      <c r="F278" s="329">
        <v>252.452</v>
      </c>
      <c r="G278" s="329">
        <v>259.13600000000002</v>
      </c>
      <c r="H278" s="328" t="s">
        <v>472</v>
      </c>
      <c r="I278" s="328" t="s">
        <v>473</v>
      </c>
      <c r="J278" s="328" t="s">
        <v>429</v>
      </c>
      <c r="K278" s="330" t="s">
        <v>384</v>
      </c>
    </row>
    <row r="279" spans="1:11">
      <c r="A279" s="323" t="s">
        <v>11</v>
      </c>
      <c r="B279" s="324" t="s">
        <v>379</v>
      </c>
      <c r="C279" s="324" t="s">
        <v>380</v>
      </c>
      <c r="D279" s="324" t="s">
        <v>85</v>
      </c>
      <c r="E279" s="324">
        <v>78</v>
      </c>
      <c r="F279" s="325">
        <v>259.13600000000002</v>
      </c>
      <c r="G279" s="325">
        <v>260.39800000000002</v>
      </c>
      <c r="H279" s="324" t="s">
        <v>474</v>
      </c>
      <c r="I279" s="324" t="s">
        <v>475</v>
      </c>
      <c r="J279" s="324" t="s">
        <v>429</v>
      </c>
      <c r="K279" s="326" t="s">
        <v>384</v>
      </c>
    </row>
    <row r="280" spans="1:11">
      <c r="A280" s="327" t="s">
        <v>11</v>
      </c>
      <c r="B280" s="328" t="s">
        <v>379</v>
      </c>
      <c r="C280" s="328" t="s">
        <v>380</v>
      </c>
      <c r="D280" s="328" t="s">
        <v>85</v>
      </c>
      <c r="E280" s="328">
        <v>78</v>
      </c>
      <c r="F280" s="329">
        <v>260.39800000000002</v>
      </c>
      <c r="G280" s="329">
        <v>275.30799999999999</v>
      </c>
      <c r="H280" s="328" t="s">
        <v>476</v>
      </c>
      <c r="I280" s="328" t="s">
        <v>477</v>
      </c>
      <c r="J280" s="328" t="s">
        <v>429</v>
      </c>
      <c r="K280" s="330" t="s">
        <v>384</v>
      </c>
    </row>
    <row r="281" spans="1:11">
      <c r="A281" s="323" t="s">
        <v>11</v>
      </c>
      <c r="B281" s="324" t="s">
        <v>379</v>
      </c>
      <c r="C281" s="324" t="s">
        <v>380</v>
      </c>
      <c r="D281" s="324" t="s">
        <v>85</v>
      </c>
      <c r="E281" s="324">
        <v>78</v>
      </c>
      <c r="F281" s="325">
        <v>275.30799999999999</v>
      </c>
      <c r="G281" s="325">
        <v>276.47000000000003</v>
      </c>
      <c r="H281" s="324" t="s">
        <v>478</v>
      </c>
      <c r="I281" s="324" t="s">
        <v>479</v>
      </c>
      <c r="J281" s="324" t="s">
        <v>429</v>
      </c>
      <c r="K281" s="326" t="s">
        <v>384</v>
      </c>
    </row>
    <row r="282" spans="1:11">
      <c r="A282" s="327" t="s">
        <v>11</v>
      </c>
      <c r="B282" s="328" t="s">
        <v>379</v>
      </c>
      <c r="C282" s="328" t="s">
        <v>380</v>
      </c>
      <c r="D282" s="328" t="s">
        <v>85</v>
      </c>
      <c r="E282" s="328">
        <v>78</v>
      </c>
      <c r="F282" s="329">
        <v>275.30799999999999</v>
      </c>
      <c r="G282" s="329">
        <v>276.47000000000003</v>
      </c>
      <c r="H282" s="328" t="s">
        <v>478</v>
      </c>
      <c r="I282" s="328" t="s">
        <v>480</v>
      </c>
      <c r="J282" s="328" t="s">
        <v>429</v>
      </c>
      <c r="K282" s="330" t="s">
        <v>384</v>
      </c>
    </row>
    <row r="283" spans="1:11">
      <c r="A283" s="323" t="s">
        <v>11</v>
      </c>
      <c r="B283" s="324" t="s">
        <v>379</v>
      </c>
      <c r="C283" s="324" t="s">
        <v>380</v>
      </c>
      <c r="D283" s="324" t="s">
        <v>85</v>
      </c>
      <c r="E283" s="324">
        <v>78</v>
      </c>
      <c r="F283" s="325">
        <v>276.47000000000003</v>
      </c>
      <c r="G283" s="325">
        <v>284.48899999999998</v>
      </c>
      <c r="H283" s="324" t="s">
        <v>481</v>
      </c>
      <c r="I283" s="324" t="s">
        <v>482</v>
      </c>
      <c r="J283" s="324" t="s">
        <v>429</v>
      </c>
      <c r="K283" s="326" t="s">
        <v>384</v>
      </c>
    </row>
    <row r="284" spans="1:11">
      <c r="A284" s="327" t="s">
        <v>11</v>
      </c>
      <c r="B284" s="328" t="s">
        <v>379</v>
      </c>
      <c r="C284" s="328" t="s">
        <v>380</v>
      </c>
      <c r="D284" s="328" t="s">
        <v>85</v>
      </c>
      <c r="E284" s="328">
        <v>78</v>
      </c>
      <c r="F284" s="329">
        <v>284.48899999999998</v>
      </c>
      <c r="G284" s="329">
        <v>285.58600000000001</v>
      </c>
      <c r="H284" s="328" t="s">
        <v>483</v>
      </c>
      <c r="I284" s="328" t="s">
        <v>484</v>
      </c>
      <c r="J284" s="328" t="s">
        <v>429</v>
      </c>
      <c r="K284" s="330" t="s">
        <v>384</v>
      </c>
    </row>
    <row r="285" spans="1:11">
      <c r="A285" s="323" t="s">
        <v>11</v>
      </c>
      <c r="B285" s="324" t="s">
        <v>379</v>
      </c>
      <c r="C285" s="324" t="s">
        <v>380</v>
      </c>
      <c r="D285" s="324" t="s">
        <v>85</v>
      </c>
      <c r="E285" s="324">
        <v>78</v>
      </c>
      <c r="F285" s="325">
        <v>285.58600000000001</v>
      </c>
      <c r="G285" s="325">
        <v>291.50299999999999</v>
      </c>
      <c r="H285" s="324" t="s">
        <v>485</v>
      </c>
      <c r="I285" s="324" t="s">
        <v>486</v>
      </c>
      <c r="J285" s="324" t="s">
        <v>429</v>
      </c>
      <c r="K285" s="326" t="s">
        <v>384</v>
      </c>
    </row>
    <row r="286" spans="1:11">
      <c r="A286" s="327" t="s">
        <v>11</v>
      </c>
      <c r="B286" s="328" t="s">
        <v>379</v>
      </c>
      <c r="C286" s="328" t="s">
        <v>380</v>
      </c>
      <c r="D286" s="328" t="s">
        <v>85</v>
      </c>
      <c r="E286" s="328">
        <v>78</v>
      </c>
      <c r="F286" s="329">
        <v>291.50299999999999</v>
      </c>
      <c r="G286" s="329">
        <v>292.58100000000002</v>
      </c>
      <c r="H286" s="328" t="s">
        <v>487</v>
      </c>
      <c r="I286" s="328" t="s">
        <v>488</v>
      </c>
      <c r="J286" s="328" t="s">
        <v>429</v>
      </c>
      <c r="K286" s="330" t="s">
        <v>384</v>
      </c>
    </row>
    <row r="287" spans="1:11">
      <c r="A287" s="323" t="s">
        <v>11</v>
      </c>
      <c r="B287" s="324" t="s">
        <v>379</v>
      </c>
      <c r="C287" s="324" t="s">
        <v>380</v>
      </c>
      <c r="D287" s="324" t="s">
        <v>85</v>
      </c>
      <c r="E287" s="324">
        <v>78</v>
      </c>
      <c r="F287" s="325">
        <v>292.58100000000002</v>
      </c>
      <c r="G287" s="325">
        <v>293.3</v>
      </c>
      <c r="H287" s="324" t="s">
        <v>489</v>
      </c>
      <c r="I287" s="324" t="s">
        <v>490</v>
      </c>
      <c r="J287" s="324" t="s">
        <v>429</v>
      </c>
      <c r="K287" s="326" t="s">
        <v>384</v>
      </c>
    </row>
    <row r="288" spans="1:11">
      <c r="A288" s="327" t="s">
        <v>11</v>
      </c>
      <c r="B288" s="328" t="s">
        <v>379</v>
      </c>
      <c r="C288" s="328" t="s">
        <v>380</v>
      </c>
      <c r="D288" s="328" t="s">
        <v>85</v>
      </c>
      <c r="E288" s="328">
        <v>78</v>
      </c>
      <c r="F288" s="329">
        <v>293.3</v>
      </c>
      <c r="G288" s="329">
        <v>295.07</v>
      </c>
      <c r="H288" s="328" t="s">
        <v>489</v>
      </c>
      <c r="I288" s="328">
        <v>293295</v>
      </c>
      <c r="J288" s="328" t="s">
        <v>429</v>
      </c>
      <c r="K288" s="330" t="s">
        <v>384</v>
      </c>
    </row>
    <row r="289" spans="1:11">
      <c r="A289" s="323" t="s">
        <v>11</v>
      </c>
      <c r="B289" s="324" t="s">
        <v>379</v>
      </c>
      <c r="C289" s="324" t="s">
        <v>380</v>
      </c>
      <c r="D289" s="324" t="s">
        <v>85</v>
      </c>
      <c r="E289" s="324">
        <v>78</v>
      </c>
      <c r="F289" s="325">
        <v>295.07</v>
      </c>
      <c r="G289" s="325">
        <v>295.59800000000001</v>
      </c>
      <c r="H289" s="324" t="s">
        <v>370</v>
      </c>
      <c r="I289" s="324">
        <v>295296</v>
      </c>
      <c r="J289" s="324" t="s">
        <v>429</v>
      </c>
      <c r="K289" s="326" t="s">
        <v>384</v>
      </c>
    </row>
    <row r="290" spans="1:11">
      <c r="A290" s="327" t="s">
        <v>11</v>
      </c>
      <c r="B290" s="328" t="s">
        <v>379</v>
      </c>
      <c r="C290" s="328" t="s">
        <v>380</v>
      </c>
      <c r="D290" s="328" t="s">
        <v>85</v>
      </c>
      <c r="E290" s="328">
        <v>78</v>
      </c>
      <c r="F290" s="329">
        <v>295.59800000000001</v>
      </c>
      <c r="G290" s="329">
        <v>301.98399999999998</v>
      </c>
      <c r="H290" s="328" t="s">
        <v>310</v>
      </c>
      <c r="I290" s="328" t="s">
        <v>491</v>
      </c>
      <c r="J290" s="328" t="s">
        <v>429</v>
      </c>
      <c r="K290" s="330" t="s">
        <v>384</v>
      </c>
    </row>
    <row r="291" spans="1:11">
      <c r="A291" s="323" t="s">
        <v>11</v>
      </c>
      <c r="B291" s="324" t="s">
        <v>379</v>
      </c>
      <c r="C291" s="324" t="s">
        <v>380</v>
      </c>
      <c r="D291" s="324" t="s">
        <v>85</v>
      </c>
      <c r="E291" s="324">
        <v>78</v>
      </c>
      <c r="F291" s="325">
        <v>301.98399999999998</v>
      </c>
      <c r="G291" s="325">
        <v>303.20499999999998</v>
      </c>
      <c r="H291" s="324" t="s">
        <v>492</v>
      </c>
      <c r="I291" s="324" t="s">
        <v>493</v>
      </c>
      <c r="J291" s="324" t="s">
        <v>429</v>
      </c>
      <c r="K291" s="326" t="s">
        <v>384</v>
      </c>
    </row>
    <row r="292" spans="1:11">
      <c r="A292" s="327" t="s">
        <v>11</v>
      </c>
      <c r="B292" s="328" t="s">
        <v>379</v>
      </c>
      <c r="C292" s="328" t="s">
        <v>380</v>
      </c>
      <c r="D292" s="328" t="s">
        <v>85</v>
      </c>
      <c r="E292" s="328">
        <v>78</v>
      </c>
      <c r="F292" s="329">
        <v>301.98399999999998</v>
      </c>
      <c r="G292" s="329">
        <v>303.20499999999998</v>
      </c>
      <c r="H292" s="328" t="s">
        <v>492</v>
      </c>
      <c r="I292" s="328" t="s">
        <v>494</v>
      </c>
      <c r="J292" s="328" t="s">
        <v>429</v>
      </c>
      <c r="K292" s="330" t="s">
        <v>384</v>
      </c>
    </row>
    <row r="293" spans="1:11">
      <c r="A293" s="323" t="s">
        <v>11</v>
      </c>
      <c r="B293" s="324" t="s">
        <v>379</v>
      </c>
      <c r="C293" s="324" t="s">
        <v>380</v>
      </c>
      <c r="D293" s="324" t="s">
        <v>85</v>
      </c>
      <c r="E293" s="324">
        <v>78</v>
      </c>
      <c r="F293" s="325">
        <v>303.20499999999998</v>
      </c>
      <c r="G293" s="325">
        <v>309.61099999999999</v>
      </c>
      <c r="H293" s="324" t="s">
        <v>495</v>
      </c>
      <c r="I293" s="324" t="s">
        <v>496</v>
      </c>
      <c r="J293" s="324" t="s">
        <v>429</v>
      </c>
      <c r="K293" s="326" t="s">
        <v>384</v>
      </c>
    </row>
    <row r="294" spans="1:11">
      <c r="A294" s="327" t="s">
        <v>11</v>
      </c>
      <c r="B294" s="328" t="s">
        <v>379</v>
      </c>
      <c r="C294" s="328" t="s">
        <v>380</v>
      </c>
      <c r="D294" s="328" t="s">
        <v>85</v>
      </c>
      <c r="E294" s="328">
        <v>78</v>
      </c>
      <c r="F294" s="329">
        <v>309.61099999999999</v>
      </c>
      <c r="G294" s="329">
        <v>310.52999999999997</v>
      </c>
      <c r="H294" s="328" t="s">
        <v>497</v>
      </c>
      <c r="I294" s="328" t="s">
        <v>498</v>
      </c>
      <c r="J294" s="328" t="s">
        <v>429</v>
      </c>
      <c r="K294" s="330" t="s">
        <v>384</v>
      </c>
    </row>
    <row r="295" spans="1:11">
      <c r="A295" s="323" t="s">
        <v>11</v>
      </c>
      <c r="B295" s="324" t="s">
        <v>379</v>
      </c>
      <c r="C295" s="324" t="s">
        <v>380</v>
      </c>
      <c r="D295" s="324" t="s">
        <v>85</v>
      </c>
      <c r="E295" s="324">
        <v>78</v>
      </c>
      <c r="F295" s="325">
        <v>310.52999999999997</v>
      </c>
      <c r="G295" s="325">
        <v>318.03100000000001</v>
      </c>
      <c r="H295" s="324" t="s">
        <v>499</v>
      </c>
      <c r="I295" s="324" t="s">
        <v>500</v>
      </c>
      <c r="J295" s="324" t="s">
        <v>429</v>
      </c>
      <c r="K295" s="326" t="s">
        <v>384</v>
      </c>
    </row>
    <row r="296" spans="1:11">
      <c r="A296" s="327" t="s">
        <v>11</v>
      </c>
      <c r="B296" s="328" t="s">
        <v>379</v>
      </c>
      <c r="C296" s="328" t="s">
        <v>380</v>
      </c>
      <c r="D296" s="328" t="s">
        <v>85</v>
      </c>
      <c r="E296" s="328">
        <v>78</v>
      </c>
      <c r="F296" s="329">
        <v>318.03100000000001</v>
      </c>
      <c r="G296" s="329">
        <v>319.322</v>
      </c>
      <c r="H296" s="328" t="s">
        <v>501</v>
      </c>
      <c r="I296" s="328" t="s">
        <v>502</v>
      </c>
      <c r="J296" s="328" t="s">
        <v>429</v>
      </c>
      <c r="K296" s="330" t="s">
        <v>384</v>
      </c>
    </row>
    <row r="297" spans="1:11">
      <c r="A297" s="323" t="s">
        <v>11</v>
      </c>
      <c r="B297" s="324" t="s">
        <v>379</v>
      </c>
      <c r="C297" s="324" t="s">
        <v>380</v>
      </c>
      <c r="D297" s="324" t="s">
        <v>85</v>
      </c>
      <c r="E297" s="324">
        <v>78</v>
      </c>
      <c r="F297" s="325">
        <v>319.322</v>
      </c>
      <c r="G297" s="325">
        <v>329.63299999999998</v>
      </c>
      <c r="H297" s="324" t="s">
        <v>503</v>
      </c>
      <c r="I297" s="324" t="s">
        <v>504</v>
      </c>
      <c r="J297" s="324" t="s">
        <v>429</v>
      </c>
      <c r="K297" s="326" t="s">
        <v>384</v>
      </c>
    </row>
    <row r="298" spans="1:11">
      <c r="A298" s="327" t="s">
        <v>11</v>
      </c>
      <c r="B298" s="328" t="s">
        <v>379</v>
      </c>
      <c r="C298" s="328" t="s">
        <v>380</v>
      </c>
      <c r="D298" s="328" t="s">
        <v>85</v>
      </c>
      <c r="E298" s="328">
        <v>78</v>
      </c>
      <c r="F298" s="329">
        <v>329.63299999999998</v>
      </c>
      <c r="G298" s="329">
        <v>330.93900000000002</v>
      </c>
      <c r="H298" s="328" t="s">
        <v>505</v>
      </c>
      <c r="I298" s="328" t="s">
        <v>506</v>
      </c>
      <c r="J298" s="328" t="s">
        <v>429</v>
      </c>
      <c r="K298" s="330" t="s">
        <v>384</v>
      </c>
    </row>
    <row r="299" spans="1:11">
      <c r="A299" s="323" t="s">
        <v>11</v>
      </c>
      <c r="B299" s="324" t="s">
        <v>379</v>
      </c>
      <c r="C299" s="324" t="s">
        <v>380</v>
      </c>
      <c r="D299" s="324" t="s">
        <v>85</v>
      </c>
      <c r="E299" s="324">
        <v>78</v>
      </c>
      <c r="F299" s="325">
        <v>330.93900000000002</v>
      </c>
      <c r="G299" s="325">
        <v>334.75900000000001</v>
      </c>
      <c r="H299" s="324" t="s">
        <v>507</v>
      </c>
      <c r="I299" s="324" t="s">
        <v>508</v>
      </c>
      <c r="J299" s="324" t="s">
        <v>429</v>
      </c>
      <c r="K299" s="326" t="s">
        <v>384</v>
      </c>
    </row>
    <row r="300" spans="1:11">
      <c r="A300" s="327" t="s">
        <v>11</v>
      </c>
      <c r="B300" s="328" t="s">
        <v>379</v>
      </c>
      <c r="C300" s="328" t="s">
        <v>380</v>
      </c>
      <c r="D300" s="328" t="s">
        <v>85</v>
      </c>
      <c r="E300" s="328">
        <v>78</v>
      </c>
      <c r="F300" s="329">
        <v>336.81799999999998</v>
      </c>
      <c r="G300" s="329">
        <v>338.88</v>
      </c>
      <c r="H300" s="328" t="s">
        <v>509</v>
      </c>
      <c r="I300" s="328" t="s">
        <v>510</v>
      </c>
      <c r="J300" s="328" t="s">
        <v>429</v>
      </c>
      <c r="K300" s="330" t="s">
        <v>384</v>
      </c>
    </row>
    <row r="301" spans="1:11">
      <c r="A301" s="323" t="s">
        <v>11</v>
      </c>
      <c r="B301" s="324" t="s">
        <v>379</v>
      </c>
      <c r="C301" s="324" t="s">
        <v>380</v>
      </c>
      <c r="D301" s="324" t="s">
        <v>85</v>
      </c>
      <c r="E301" s="324">
        <v>78</v>
      </c>
      <c r="F301" s="325">
        <v>336.81799999999998</v>
      </c>
      <c r="G301" s="325">
        <v>338.88</v>
      </c>
      <c r="H301" s="324" t="s">
        <v>509</v>
      </c>
      <c r="I301" s="324" t="s">
        <v>511</v>
      </c>
      <c r="J301" s="324" t="s">
        <v>429</v>
      </c>
      <c r="K301" s="326" t="s">
        <v>384</v>
      </c>
    </row>
    <row r="302" spans="1:11">
      <c r="A302" s="327" t="s">
        <v>11</v>
      </c>
      <c r="B302" s="328" t="s">
        <v>379</v>
      </c>
      <c r="C302" s="328" t="s">
        <v>380</v>
      </c>
      <c r="D302" s="328" t="s">
        <v>85</v>
      </c>
      <c r="E302" s="328">
        <v>97</v>
      </c>
      <c r="F302" s="329">
        <v>2.1339999999999999</v>
      </c>
      <c r="G302" s="329">
        <v>3</v>
      </c>
      <c r="H302" s="328" t="s">
        <v>512</v>
      </c>
      <c r="I302" s="328" t="s">
        <v>513</v>
      </c>
      <c r="J302" s="328" t="s">
        <v>514</v>
      </c>
      <c r="K302" s="330" t="s">
        <v>384</v>
      </c>
    </row>
    <row r="303" spans="1:11">
      <c r="A303" s="323" t="s">
        <v>11</v>
      </c>
      <c r="B303" s="324" t="s">
        <v>379</v>
      </c>
      <c r="C303" s="324" t="s">
        <v>380</v>
      </c>
      <c r="D303" s="324" t="s">
        <v>85</v>
      </c>
      <c r="E303" s="324">
        <v>97</v>
      </c>
      <c r="F303" s="325">
        <v>3</v>
      </c>
      <c r="G303" s="325">
        <v>5.0049999999999999</v>
      </c>
      <c r="H303" s="324" t="s">
        <v>515</v>
      </c>
      <c r="I303" s="324" t="s">
        <v>516</v>
      </c>
      <c r="J303" s="324" t="s">
        <v>514</v>
      </c>
      <c r="K303" s="326" t="s">
        <v>384</v>
      </c>
    </row>
    <row r="304" spans="1:11">
      <c r="A304" s="327" t="s">
        <v>11</v>
      </c>
      <c r="B304" s="328" t="s">
        <v>379</v>
      </c>
      <c r="C304" s="328" t="s">
        <v>380</v>
      </c>
      <c r="D304" s="328" t="s">
        <v>85</v>
      </c>
      <c r="E304" s="328">
        <v>97</v>
      </c>
      <c r="F304" s="329">
        <v>5.0049999999999999</v>
      </c>
      <c r="G304" s="329">
        <v>6.5170000000000003</v>
      </c>
      <c r="H304" s="328" t="s">
        <v>515</v>
      </c>
      <c r="I304" s="328" t="s">
        <v>517</v>
      </c>
      <c r="J304" s="328" t="s">
        <v>514</v>
      </c>
      <c r="K304" s="330" t="s">
        <v>384</v>
      </c>
    </row>
    <row r="305" spans="1:11">
      <c r="A305" s="323" t="s">
        <v>11</v>
      </c>
      <c r="B305" s="324" t="s">
        <v>379</v>
      </c>
      <c r="C305" s="324" t="s">
        <v>380</v>
      </c>
      <c r="D305" s="324" t="s">
        <v>85</v>
      </c>
      <c r="E305" s="324">
        <v>97</v>
      </c>
      <c r="F305" s="325">
        <v>6.5170000000000003</v>
      </c>
      <c r="G305" s="325">
        <v>9.1470000000000002</v>
      </c>
      <c r="H305" s="324" t="s">
        <v>518</v>
      </c>
      <c r="I305" s="324" t="s">
        <v>519</v>
      </c>
      <c r="J305" s="324" t="s">
        <v>514</v>
      </c>
      <c r="K305" s="326" t="s">
        <v>384</v>
      </c>
    </row>
    <row r="306" spans="1:11">
      <c r="A306" s="327" t="s">
        <v>11</v>
      </c>
      <c r="B306" s="328" t="s">
        <v>379</v>
      </c>
      <c r="C306" s="328" t="s">
        <v>380</v>
      </c>
      <c r="D306" s="328" t="s">
        <v>85</v>
      </c>
      <c r="E306" s="328">
        <v>78</v>
      </c>
      <c r="F306" s="329">
        <v>334.75900000000001</v>
      </c>
      <c r="G306" s="329">
        <v>336.81799999999998</v>
      </c>
      <c r="H306" s="328" t="s">
        <v>520</v>
      </c>
      <c r="I306" s="328" t="s">
        <v>521</v>
      </c>
      <c r="J306" s="328" t="s">
        <v>429</v>
      </c>
      <c r="K306" s="330" t="s">
        <v>384</v>
      </c>
    </row>
    <row r="307" spans="1:11">
      <c r="A307" s="323" t="s">
        <v>11</v>
      </c>
      <c r="B307" s="324" t="s">
        <v>379</v>
      </c>
      <c r="C307" s="324" t="s">
        <v>380</v>
      </c>
      <c r="D307" s="324" t="s">
        <v>85</v>
      </c>
      <c r="E307" s="324">
        <v>78</v>
      </c>
      <c r="F307" s="325">
        <v>334.75900000000001</v>
      </c>
      <c r="G307" s="325">
        <v>336.81799999999998</v>
      </c>
      <c r="H307" s="324" t="s">
        <v>520</v>
      </c>
      <c r="I307" s="324" t="s">
        <v>522</v>
      </c>
      <c r="J307" s="324" t="s">
        <v>429</v>
      </c>
      <c r="K307" s="326" t="s">
        <v>384</v>
      </c>
    </row>
    <row r="308" spans="1:11">
      <c r="A308" s="327" t="s">
        <v>11</v>
      </c>
      <c r="B308" s="328" t="s">
        <v>195</v>
      </c>
      <c r="C308" s="328" t="s">
        <v>523</v>
      </c>
      <c r="D308" s="328" t="s">
        <v>14</v>
      </c>
      <c r="E308" s="328">
        <v>74</v>
      </c>
      <c r="F308" s="329">
        <v>290.75099999999998</v>
      </c>
      <c r="G308" s="329">
        <v>290.78699999999998</v>
      </c>
      <c r="H308" s="328" t="s">
        <v>524</v>
      </c>
      <c r="I308" s="328" t="s">
        <v>525</v>
      </c>
      <c r="J308" s="328" t="s">
        <v>184</v>
      </c>
      <c r="K308" s="330" t="s">
        <v>194</v>
      </c>
    </row>
    <row r="309" spans="1:11">
      <c r="A309" s="323" t="s">
        <v>11</v>
      </c>
      <c r="B309" s="324" t="s">
        <v>195</v>
      </c>
      <c r="C309" s="324" t="s">
        <v>523</v>
      </c>
      <c r="D309" s="324" t="s">
        <v>14</v>
      </c>
      <c r="E309" s="324">
        <v>74</v>
      </c>
      <c r="F309" s="325">
        <v>290.78699999999998</v>
      </c>
      <c r="G309" s="325">
        <v>291.36900000000003</v>
      </c>
      <c r="H309" s="324" t="s">
        <v>526</v>
      </c>
      <c r="I309" s="324" t="s">
        <v>527</v>
      </c>
      <c r="J309" s="324" t="s">
        <v>184</v>
      </c>
      <c r="K309" s="326" t="s">
        <v>194</v>
      </c>
    </row>
    <row r="310" spans="1:11">
      <c r="A310" s="327" t="s">
        <v>11</v>
      </c>
      <c r="B310" s="328" t="s">
        <v>195</v>
      </c>
      <c r="C310" s="328" t="s">
        <v>523</v>
      </c>
      <c r="D310" s="328" t="s">
        <v>14</v>
      </c>
      <c r="E310" s="328">
        <v>74</v>
      </c>
      <c r="F310" s="329">
        <v>290.78699999999998</v>
      </c>
      <c r="G310" s="329">
        <v>291.36900000000003</v>
      </c>
      <c r="H310" s="328" t="s">
        <v>526</v>
      </c>
      <c r="I310" s="328" t="s">
        <v>528</v>
      </c>
      <c r="J310" s="328" t="s">
        <v>184</v>
      </c>
      <c r="K310" s="330" t="s">
        <v>194</v>
      </c>
    </row>
    <row r="311" spans="1:11">
      <c r="A311" s="323" t="s">
        <v>11</v>
      </c>
      <c r="B311" s="324" t="s">
        <v>180</v>
      </c>
      <c r="C311" s="324" t="s">
        <v>523</v>
      </c>
      <c r="D311" s="324" t="s">
        <v>14</v>
      </c>
      <c r="E311" s="324">
        <v>74</v>
      </c>
      <c r="F311" s="325">
        <v>291.36900000000003</v>
      </c>
      <c r="G311" s="325">
        <v>293.26100000000002</v>
      </c>
      <c r="H311" s="324" t="s">
        <v>526</v>
      </c>
      <c r="I311" s="324" t="s">
        <v>529</v>
      </c>
      <c r="J311" s="324" t="s">
        <v>184</v>
      </c>
      <c r="K311" s="326" t="s">
        <v>194</v>
      </c>
    </row>
    <row r="312" spans="1:11">
      <c r="A312" s="327" t="s">
        <v>11</v>
      </c>
      <c r="B312" s="328" t="s">
        <v>195</v>
      </c>
      <c r="C312" s="328" t="s">
        <v>523</v>
      </c>
      <c r="D312" s="328" t="s">
        <v>14</v>
      </c>
      <c r="E312" s="328">
        <v>74</v>
      </c>
      <c r="F312" s="329">
        <v>291.36900000000003</v>
      </c>
      <c r="G312" s="329">
        <v>293.26</v>
      </c>
      <c r="H312" s="328" t="s">
        <v>526</v>
      </c>
      <c r="I312" s="328" t="s">
        <v>530</v>
      </c>
      <c r="J312" s="328" t="s">
        <v>184</v>
      </c>
      <c r="K312" s="330" t="s">
        <v>194</v>
      </c>
    </row>
    <row r="313" spans="1:11">
      <c r="A313" s="323" t="s">
        <v>11</v>
      </c>
      <c r="B313" s="324" t="s">
        <v>195</v>
      </c>
      <c r="C313" s="324" t="s">
        <v>523</v>
      </c>
      <c r="D313" s="324" t="s">
        <v>14</v>
      </c>
      <c r="E313" s="324">
        <v>74</v>
      </c>
      <c r="F313" s="325">
        <v>293.26</v>
      </c>
      <c r="G313" s="325">
        <v>293.96499999999997</v>
      </c>
      <c r="H313" s="324" t="s">
        <v>531</v>
      </c>
      <c r="I313" s="324" t="s">
        <v>532</v>
      </c>
      <c r="J313" s="324" t="s">
        <v>184</v>
      </c>
      <c r="K313" s="326" t="s">
        <v>194</v>
      </c>
    </row>
    <row r="314" spans="1:11">
      <c r="A314" s="327" t="s">
        <v>11</v>
      </c>
      <c r="B314" s="328" t="s">
        <v>195</v>
      </c>
      <c r="C314" s="328" t="s">
        <v>523</v>
      </c>
      <c r="D314" s="328" t="s">
        <v>14</v>
      </c>
      <c r="E314" s="328">
        <v>74</v>
      </c>
      <c r="F314" s="329">
        <v>293.26100000000002</v>
      </c>
      <c r="G314" s="329">
        <v>293.96499999999997</v>
      </c>
      <c r="H314" s="328" t="s">
        <v>531</v>
      </c>
      <c r="I314" s="328" t="s">
        <v>533</v>
      </c>
      <c r="J314" s="328" t="s">
        <v>184</v>
      </c>
      <c r="K314" s="330" t="s">
        <v>194</v>
      </c>
    </row>
    <row r="315" spans="1:11">
      <c r="A315" s="323" t="s">
        <v>11</v>
      </c>
      <c r="B315" s="324" t="s">
        <v>195</v>
      </c>
      <c r="C315" s="324" t="s">
        <v>523</v>
      </c>
      <c r="D315" s="324" t="s">
        <v>14</v>
      </c>
      <c r="E315" s="324">
        <v>74</v>
      </c>
      <c r="F315" s="325">
        <v>293.96499999999997</v>
      </c>
      <c r="G315" s="325">
        <v>300.97899999999998</v>
      </c>
      <c r="H315" s="324" t="s">
        <v>531</v>
      </c>
      <c r="I315" s="324" t="s">
        <v>534</v>
      </c>
      <c r="J315" s="324" t="s">
        <v>184</v>
      </c>
      <c r="K315" s="326" t="s">
        <v>194</v>
      </c>
    </row>
    <row r="316" spans="1:11">
      <c r="A316" s="327" t="s">
        <v>11</v>
      </c>
      <c r="B316" s="328" t="s">
        <v>195</v>
      </c>
      <c r="C316" s="328" t="s">
        <v>523</v>
      </c>
      <c r="D316" s="328" t="s">
        <v>14</v>
      </c>
      <c r="E316" s="328">
        <v>74</v>
      </c>
      <c r="F316" s="329">
        <v>300.97899999999998</v>
      </c>
      <c r="G316" s="329">
        <v>304.07799999999997</v>
      </c>
      <c r="H316" s="328" t="s">
        <v>535</v>
      </c>
      <c r="I316" s="328" t="s">
        <v>536</v>
      </c>
      <c r="J316" s="328" t="s">
        <v>184</v>
      </c>
      <c r="K316" s="330" t="s">
        <v>194</v>
      </c>
    </row>
    <row r="317" spans="1:11">
      <c r="A317" s="323" t="s">
        <v>11</v>
      </c>
      <c r="B317" s="324" t="s">
        <v>195</v>
      </c>
      <c r="C317" s="324" t="s">
        <v>523</v>
      </c>
      <c r="D317" s="324" t="s">
        <v>14</v>
      </c>
      <c r="E317" s="324">
        <v>74</v>
      </c>
      <c r="F317" s="325">
        <v>300.97899999999998</v>
      </c>
      <c r="G317" s="325">
        <v>304.07799999999997</v>
      </c>
      <c r="H317" s="324" t="s">
        <v>535</v>
      </c>
      <c r="I317" s="324" t="s">
        <v>537</v>
      </c>
      <c r="J317" s="324" t="s">
        <v>184</v>
      </c>
      <c r="K317" s="326" t="s">
        <v>194</v>
      </c>
    </row>
    <row r="318" spans="1:11">
      <c r="A318" s="327" t="s">
        <v>11</v>
      </c>
      <c r="B318" s="328" t="s">
        <v>195</v>
      </c>
      <c r="C318" s="328" t="s">
        <v>523</v>
      </c>
      <c r="D318" s="328" t="s">
        <v>14</v>
      </c>
      <c r="E318" s="328">
        <v>74</v>
      </c>
      <c r="F318" s="329">
        <v>304.07799999999997</v>
      </c>
      <c r="G318" s="329">
        <v>309</v>
      </c>
      <c r="H318" s="328" t="s">
        <v>538</v>
      </c>
      <c r="I318" s="328" t="s">
        <v>539</v>
      </c>
      <c r="J318" s="328" t="s">
        <v>184</v>
      </c>
      <c r="K318" s="330" t="s">
        <v>194</v>
      </c>
    </row>
    <row r="319" spans="1:11">
      <c r="A319" s="323" t="s">
        <v>11</v>
      </c>
      <c r="B319" s="324" t="s">
        <v>195</v>
      </c>
      <c r="C319" s="324" t="s">
        <v>523</v>
      </c>
      <c r="D319" s="324" t="s">
        <v>14</v>
      </c>
      <c r="E319" s="324">
        <v>74</v>
      </c>
      <c r="F319" s="325">
        <v>309</v>
      </c>
      <c r="G319" s="325">
        <v>314.54000000000002</v>
      </c>
      <c r="H319" s="324" t="s">
        <v>538</v>
      </c>
      <c r="I319" s="324" t="s">
        <v>540</v>
      </c>
      <c r="J319" s="324" t="s">
        <v>184</v>
      </c>
      <c r="K319" s="326" t="s">
        <v>194</v>
      </c>
    </row>
    <row r="320" spans="1:11">
      <c r="A320" s="327" t="s">
        <v>11</v>
      </c>
      <c r="B320" s="328" t="s">
        <v>195</v>
      </c>
      <c r="C320" s="328" t="s">
        <v>523</v>
      </c>
      <c r="D320" s="328" t="s">
        <v>14</v>
      </c>
      <c r="E320" s="328">
        <v>74</v>
      </c>
      <c r="F320" s="329">
        <v>314.54000000000002</v>
      </c>
      <c r="G320" s="329">
        <v>317.25200000000001</v>
      </c>
      <c r="H320" s="328" t="s">
        <v>541</v>
      </c>
      <c r="I320" s="328" t="s">
        <v>542</v>
      </c>
      <c r="J320" s="328" t="s">
        <v>184</v>
      </c>
      <c r="K320" s="330" t="s">
        <v>194</v>
      </c>
    </row>
    <row r="321" spans="1:11">
      <c r="A321" s="323" t="s">
        <v>11</v>
      </c>
      <c r="B321" s="324" t="s">
        <v>195</v>
      </c>
      <c r="C321" s="324" t="s">
        <v>523</v>
      </c>
      <c r="D321" s="324" t="s">
        <v>14</v>
      </c>
      <c r="E321" s="324">
        <v>74</v>
      </c>
      <c r="F321" s="325">
        <v>314.54000000000002</v>
      </c>
      <c r="G321" s="325">
        <v>317.25200000000001</v>
      </c>
      <c r="H321" s="324" t="s">
        <v>541</v>
      </c>
      <c r="I321" s="324" t="s">
        <v>543</v>
      </c>
      <c r="J321" s="324" t="s">
        <v>184</v>
      </c>
      <c r="K321" s="326" t="s">
        <v>194</v>
      </c>
    </row>
    <row r="322" spans="1:11">
      <c r="A322" s="327" t="s">
        <v>11</v>
      </c>
      <c r="B322" s="328" t="s">
        <v>195</v>
      </c>
      <c r="C322" s="328" t="s">
        <v>523</v>
      </c>
      <c r="D322" s="328" t="s">
        <v>14</v>
      </c>
      <c r="E322" s="328">
        <v>74</v>
      </c>
      <c r="F322" s="329">
        <v>317.25200000000001</v>
      </c>
      <c r="G322" s="329">
        <v>326</v>
      </c>
      <c r="H322" s="328" t="s">
        <v>192</v>
      </c>
      <c r="I322" s="328" t="s">
        <v>544</v>
      </c>
      <c r="J322" s="328" t="s">
        <v>184</v>
      </c>
      <c r="K322" s="330" t="s">
        <v>194</v>
      </c>
    </row>
    <row r="323" spans="1:11">
      <c r="A323" s="323" t="s">
        <v>11</v>
      </c>
      <c r="B323" s="324" t="s">
        <v>195</v>
      </c>
      <c r="C323" s="324" t="s">
        <v>523</v>
      </c>
      <c r="D323" s="324" t="s">
        <v>14</v>
      </c>
      <c r="E323" s="324">
        <v>74</v>
      </c>
      <c r="F323" s="325">
        <v>335.31</v>
      </c>
      <c r="G323" s="325">
        <v>338.31</v>
      </c>
      <c r="H323" s="324" t="s">
        <v>545</v>
      </c>
      <c r="I323" s="324" t="s">
        <v>546</v>
      </c>
      <c r="J323" s="324" t="s">
        <v>184</v>
      </c>
      <c r="K323" s="326" t="s">
        <v>194</v>
      </c>
    </row>
    <row r="324" spans="1:11">
      <c r="A324" s="327" t="s">
        <v>11</v>
      </c>
      <c r="B324" s="328" t="s">
        <v>195</v>
      </c>
      <c r="C324" s="328" t="s">
        <v>523</v>
      </c>
      <c r="D324" s="328" t="s">
        <v>14</v>
      </c>
      <c r="E324" s="328">
        <v>74</v>
      </c>
      <c r="F324" s="329">
        <v>335.31</v>
      </c>
      <c r="G324" s="329">
        <v>338.31</v>
      </c>
      <c r="H324" s="328" t="s">
        <v>545</v>
      </c>
      <c r="I324" s="328" t="s">
        <v>547</v>
      </c>
      <c r="J324" s="328" t="s">
        <v>184</v>
      </c>
      <c r="K324" s="330" t="s">
        <v>194</v>
      </c>
    </row>
    <row r="325" spans="1:11">
      <c r="A325" s="323" t="s">
        <v>11</v>
      </c>
      <c r="B325" s="324" t="s">
        <v>195</v>
      </c>
      <c r="C325" s="324" t="s">
        <v>523</v>
      </c>
      <c r="D325" s="324" t="s">
        <v>14</v>
      </c>
      <c r="E325" s="324">
        <v>74</v>
      </c>
      <c r="F325" s="325">
        <v>338.31</v>
      </c>
      <c r="G325" s="325">
        <v>350</v>
      </c>
      <c r="H325" s="324" t="s">
        <v>548</v>
      </c>
      <c r="I325" s="324" t="s">
        <v>549</v>
      </c>
      <c r="J325" s="324" t="s">
        <v>184</v>
      </c>
      <c r="K325" s="326" t="s">
        <v>194</v>
      </c>
    </row>
    <row r="326" spans="1:11">
      <c r="A326" s="327" t="s">
        <v>11</v>
      </c>
      <c r="B326" s="328" t="s">
        <v>195</v>
      </c>
      <c r="C326" s="328" t="s">
        <v>523</v>
      </c>
      <c r="D326" s="328" t="s">
        <v>14</v>
      </c>
      <c r="E326" s="328">
        <v>74</v>
      </c>
      <c r="F326" s="329">
        <v>350</v>
      </c>
      <c r="G326" s="329">
        <v>362.04399999999998</v>
      </c>
      <c r="H326" s="328" t="s">
        <v>548</v>
      </c>
      <c r="I326" s="328" t="s">
        <v>550</v>
      </c>
      <c r="J326" s="328" t="s">
        <v>184</v>
      </c>
      <c r="K326" s="330" t="s">
        <v>194</v>
      </c>
    </row>
    <row r="327" spans="1:11">
      <c r="A327" s="323" t="s">
        <v>11</v>
      </c>
      <c r="B327" s="324" t="s">
        <v>195</v>
      </c>
      <c r="C327" s="324" t="s">
        <v>523</v>
      </c>
      <c r="D327" s="324" t="s">
        <v>14</v>
      </c>
      <c r="E327" s="324">
        <v>74</v>
      </c>
      <c r="F327" s="325">
        <v>362.04399999999998</v>
      </c>
      <c r="G327" s="325">
        <v>364.67099999999999</v>
      </c>
      <c r="H327" s="324" t="s">
        <v>551</v>
      </c>
      <c r="I327" s="324" t="s">
        <v>552</v>
      </c>
      <c r="J327" s="324" t="s">
        <v>184</v>
      </c>
      <c r="K327" s="326" t="s">
        <v>194</v>
      </c>
    </row>
    <row r="328" spans="1:11">
      <c r="A328" s="327" t="s">
        <v>11</v>
      </c>
      <c r="B328" s="328" t="s">
        <v>195</v>
      </c>
      <c r="C328" s="328" t="s">
        <v>523</v>
      </c>
      <c r="D328" s="328" t="s">
        <v>14</v>
      </c>
      <c r="E328" s="328">
        <v>74</v>
      </c>
      <c r="F328" s="329">
        <v>362.04399999999998</v>
      </c>
      <c r="G328" s="329">
        <v>364.67099999999999</v>
      </c>
      <c r="H328" s="328" t="s">
        <v>551</v>
      </c>
      <c r="I328" s="328" t="s">
        <v>553</v>
      </c>
      <c r="J328" s="328" t="s">
        <v>184</v>
      </c>
      <c r="K328" s="330" t="s">
        <v>194</v>
      </c>
    </row>
    <row r="329" spans="1:11">
      <c r="A329" s="323" t="s">
        <v>11</v>
      </c>
      <c r="B329" s="324" t="s">
        <v>195</v>
      </c>
      <c r="C329" s="324" t="s">
        <v>523</v>
      </c>
      <c r="D329" s="324" t="s">
        <v>14</v>
      </c>
      <c r="E329" s="324">
        <v>74</v>
      </c>
      <c r="F329" s="325">
        <v>364.67099999999999</v>
      </c>
      <c r="G329" s="325">
        <v>370</v>
      </c>
      <c r="H329" s="324" t="s">
        <v>554</v>
      </c>
      <c r="I329" s="324" t="s">
        <v>555</v>
      </c>
      <c r="J329" s="324" t="s">
        <v>184</v>
      </c>
      <c r="K329" s="326" t="s">
        <v>194</v>
      </c>
    </row>
    <row r="330" spans="1:11">
      <c r="A330" s="327" t="s">
        <v>11</v>
      </c>
      <c r="B330" s="328" t="s">
        <v>195</v>
      </c>
      <c r="C330" s="328" t="s">
        <v>523</v>
      </c>
      <c r="D330" s="328" t="s">
        <v>14</v>
      </c>
      <c r="E330" s="328">
        <v>74</v>
      </c>
      <c r="F330" s="329">
        <v>370</v>
      </c>
      <c r="G330" s="329">
        <v>375.471</v>
      </c>
      <c r="H330" s="328" t="s">
        <v>554</v>
      </c>
      <c r="I330" s="328" t="s">
        <v>556</v>
      </c>
      <c r="J330" s="328" t="s">
        <v>184</v>
      </c>
      <c r="K330" s="330" t="s">
        <v>194</v>
      </c>
    </row>
    <row r="331" spans="1:11">
      <c r="A331" s="323" t="s">
        <v>11</v>
      </c>
      <c r="B331" s="324" t="s">
        <v>195</v>
      </c>
      <c r="C331" s="324" t="s">
        <v>523</v>
      </c>
      <c r="D331" s="324" t="s">
        <v>14</v>
      </c>
      <c r="E331" s="324">
        <v>74</v>
      </c>
      <c r="F331" s="325">
        <v>375.471</v>
      </c>
      <c r="G331" s="325">
        <v>378.45800000000003</v>
      </c>
      <c r="H331" s="324" t="s">
        <v>557</v>
      </c>
      <c r="I331" s="324" t="s">
        <v>558</v>
      </c>
      <c r="J331" s="324" t="s">
        <v>184</v>
      </c>
      <c r="K331" s="326" t="s">
        <v>194</v>
      </c>
    </row>
    <row r="332" spans="1:11">
      <c r="A332" s="327" t="s">
        <v>11</v>
      </c>
      <c r="B332" s="328" t="s">
        <v>195</v>
      </c>
      <c r="C332" s="328" t="s">
        <v>523</v>
      </c>
      <c r="D332" s="328" t="s">
        <v>14</v>
      </c>
      <c r="E332" s="328">
        <v>74</v>
      </c>
      <c r="F332" s="329">
        <v>375.471</v>
      </c>
      <c r="G332" s="329">
        <v>378.45800000000003</v>
      </c>
      <c r="H332" s="328" t="s">
        <v>557</v>
      </c>
      <c r="I332" s="328" t="s">
        <v>559</v>
      </c>
      <c r="J332" s="328" t="s">
        <v>184</v>
      </c>
      <c r="K332" s="330" t="s">
        <v>194</v>
      </c>
    </row>
    <row r="333" spans="1:11">
      <c r="A333" s="323" t="s">
        <v>11</v>
      </c>
      <c r="B333" s="324" t="s">
        <v>195</v>
      </c>
      <c r="C333" s="324" t="s">
        <v>523</v>
      </c>
      <c r="D333" s="324" t="s">
        <v>14</v>
      </c>
      <c r="E333" s="324">
        <v>74</v>
      </c>
      <c r="F333" s="325">
        <v>378.45800000000003</v>
      </c>
      <c r="G333" s="325">
        <v>389</v>
      </c>
      <c r="H333" s="324" t="s">
        <v>560</v>
      </c>
      <c r="I333" s="324" t="s">
        <v>561</v>
      </c>
      <c r="J333" s="324" t="s">
        <v>184</v>
      </c>
      <c r="K333" s="326" t="s">
        <v>194</v>
      </c>
    </row>
    <row r="334" spans="1:11">
      <c r="A334" s="327" t="s">
        <v>11</v>
      </c>
      <c r="B334" s="328" t="s">
        <v>195</v>
      </c>
      <c r="C334" s="328" t="s">
        <v>523</v>
      </c>
      <c r="D334" s="328" t="s">
        <v>14</v>
      </c>
      <c r="E334" s="328">
        <v>74</v>
      </c>
      <c r="F334" s="329">
        <v>389</v>
      </c>
      <c r="G334" s="329">
        <v>399.34100000000001</v>
      </c>
      <c r="H334" s="328" t="s">
        <v>560</v>
      </c>
      <c r="I334" s="328" t="s">
        <v>562</v>
      </c>
      <c r="J334" s="328" t="s">
        <v>184</v>
      </c>
      <c r="K334" s="330" t="s">
        <v>194</v>
      </c>
    </row>
    <row r="335" spans="1:11">
      <c r="A335" s="323" t="s">
        <v>11</v>
      </c>
      <c r="B335" s="324" t="s">
        <v>195</v>
      </c>
      <c r="C335" s="324" t="s">
        <v>523</v>
      </c>
      <c r="D335" s="324" t="s">
        <v>14</v>
      </c>
      <c r="E335" s="324">
        <v>74</v>
      </c>
      <c r="F335" s="325">
        <v>399.34100000000001</v>
      </c>
      <c r="G335" s="325">
        <v>400.94099999999997</v>
      </c>
      <c r="H335" s="324" t="s">
        <v>563</v>
      </c>
      <c r="I335" s="324" t="s">
        <v>564</v>
      </c>
      <c r="J335" s="324" t="s">
        <v>184</v>
      </c>
      <c r="K335" s="326" t="s">
        <v>194</v>
      </c>
    </row>
    <row r="336" spans="1:11">
      <c r="A336" s="327" t="s">
        <v>11</v>
      </c>
      <c r="B336" s="328" t="s">
        <v>195</v>
      </c>
      <c r="C336" s="328" t="s">
        <v>523</v>
      </c>
      <c r="D336" s="328" t="s">
        <v>14</v>
      </c>
      <c r="E336" s="328">
        <v>74</v>
      </c>
      <c r="F336" s="329">
        <v>400.94099999999997</v>
      </c>
      <c r="G336" s="329">
        <v>403.13299999999998</v>
      </c>
      <c r="H336" s="328" t="s">
        <v>565</v>
      </c>
      <c r="I336" s="328" t="s">
        <v>566</v>
      </c>
      <c r="J336" s="328" t="s">
        <v>184</v>
      </c>
      <c r="K336" s="330" t="s">
        <v>194</v>
      </c>
    </row>
    <row r="337" spans="1:11">
      <c r="A337" s="323" t="s">
        <v>11</v>
      </c>
      <c r="B337" s="324" t="s">
        <v>195</v>
      </c>
      <c r="C337" s="324" t="s">
        <v>523</v>
      </c>
      <c r="D337" s="324" t="s">
        <v>14</v>
      </c>
      <c r="E337" s="324">
        <v>74</v>
      </c>
      <c r="F337" s="325">
        <v>400.94099999999997</v>
      </c>
      <c r="G337" s="325">
        <v>403.13299999999998</v>
      </c>
      <c r="H337" s="324" t="s">
        <v>565</v>
      </c>
      <c r="I337" s="324" t="s">
        <v>567</v>
      </c>
      <c r="J337" s="324" t="s">
        <v>184</v>
      </c>
      <c r="K337" s="326" t="s">
        <v>194</v>
      </c>
    </row>
    <row r="338" spans="1:11">
      <c r="A338" s="327" t="s">
        <v>11</v>
      </c>
      <c r="B338" s="328" t="s">
        <v>195</v>
      </c>
      <c r="C338" s="328" t="s">
        <v>523</v>
      </c>
      <c r="D338" s="328" t="s">
        <v>14</v>
      </c>
      <c r="E338" s="328">
        <v>74</v>
      </c>
      <c r="F338" s="329">
        <v>403.13299999999998</v>
      </c>
      <c r="G338" s="329">
        <v>403.25799999999998</v>
      </c>
      <c r="H338" s="328" t="s">
        <v>568</v>
      </c>
      <c r="I338" s="328" t="s">
        <v>569</v>
      </c>
      <c r="J338" s="328" t="s">
        <v>184</v>
      </c>
      <c r="K338" s="330" t="s">
        <v>194</v>
      </c>
    </row>
    <row r="339" spans="1:11">
      <c r="A339" s="323" t="s">
        <v>11</v>
      </c>
      <c r="B339" s="324" t="s">
        <v>195</v>
      </c>
      <c r="C339" s="324" t="s">
        <v>523</v>
      </c>
      <c r="D339" s="324" t="s">
        <v>14</v>
      </c>
      <c r="E339" s="324">
        <v>74</v>
      </c>
      <c r="F339" s="325">
        <v>403.25799999999998</v>
      </c>
      <c r="G339" s="325">
        <v>406.37099999999998</v>
      </c>
      <c r="H339" s="324" t="s">
        <v>570</v>
      </c>
      <c r="I339" s="324" t="s">
        <v>571</v>
      </c>
      <c r="J339" s="324" t="s">
        <v>184</v>
      </c>
      <c r="K339" s="326" t="s">
        <v>194</v>
      </c>
    </row>
    <row r="340" spans="1:11">
      <c r="A340" s="327" t="s">
        <v>11</v>
      </c>
      <c r="B340" s="328" t="s">
        <v>195</v>
      </c>
      <c r="C340" s="328" t="s">
        <v>523</v>
      </c>
      <c r="D340" s="328" t="s">
        <v>14</v>
      </c>
      <c r="E340" s="328">
        <v>74</v>
      </c>
      <c r="F340" s="329">
        <v>403.25799999999998</v>
      </c>
      <c r="G340" s="329">
        <v>406.37099999999998</v>
      </c>
      <c r="H340" s="328" t="s">
        <v>570</v>
      </c>
      <c r="I340" s="328" t="s">
        <v>572</v>
      </c>
      <c r="J340" s="328" t="s">
        <v>184</v>
      </c>
      <c r="K340" s="330" t="s">
        <v>194</v>
      </c>
    </row>
    <row r="341" spans="1:11">
      <c r="A341" s="323" t="s">
        <v>11</v>
      </c>
      <c r="B341" s="324" t="s">
        <v>195</v>
      </c>
      <c r="C341" s="324" t="s">
        <v>523</v>
      </c>
      <c r="D341" s="324" t="s">
        <v>14</v>
      </c>
      <c r="E341" s="324">
        <v>74</v>
      </c>
      <c r="F341" s="325">
        <v>406.37099999999998</v>
      </c>
      <c r="G341" s="325">
        <v>416</v>
      </c>
      <c r="H341" s="324" t="s">
        <v>573</v>
      </c>
      <c r="I341" s="324" t="s">
        <v>574</v>
      </c>
      <c r="J341" s="324" t="s">
        <v>184</v>
      </c>
      <c r="K341" s="326" t="s">
        <v>194</v>
      </c>
    </row>
    <row r="342" spans="1:11">
      <c r="A342" s="327" t="s">
        <v>11</v>
      </c>
      <c r="B342" s="328" t="s">
        <v>195</v>
      </c>
      <c r="C342" s="328" t="s">
        <v>523</v>
      </c>
      <c r="D342" s="328" t="s">
        <v>14</v>
      </c>
      <c r="E342" s="328">
        <v>74</v>
      </c>
      <c r="F342" s="329">
        <v>416</v>
      </c>
      <c r="G342" s="329">
        <v>426.60399999999998</v>
      </c>
      <c r="H342" s="328" t="s">
        <v>573</v>
      </c>
      <c r="I342" s="328" t="s">
        <v>575</v>
      </c>
      <c r="J342" s="328" t="s">
        <v>184</v>
      </c>
      <c r="K342" s="330" t="s">
        <v>194</v>
      </c>
    </row>
    <row r="343" spans="1:11">
      <c r="A343" s="323" t="s">
        <v>11</v>
      </c>
      <c r="B343" s="324" t="s">
        <v>195</v>
      </c>
      <c r="C343" s="324" t="s">
        <v>523</v>
      </c>
      <c r="D343" s="324" t="s">
        <v>14</v>
      </c>
      <c r="E343" s="324">
        <v>74</v>
      </c>
      <c r="F343" s="325">
        <v>426.60399999999998</v>
      </c>
      <c r="G343" s="325">
        <v>429.572</v>
      </c>
      <c r="H343" s="324" t="s">
        <v>576</v>
      </c>
      <c r="I343" s="324" t="s">
        <v>577</v>
      </c>
      <c r="J343" s="324" t="s">
        <v>184</v>
      </c>
      <c r="K343" s="326" t="s">
        <v>194</v>
      </c>
    </row>
    <row r="344" spans="1:11">
      <c r="A344" s="327" t="s">
        <v>11</v>
      </c>
      <c r="B344" s="328" t="s">
        <v>195</v>
      </c>
      <c r="C344" s="328" t="s">
        <v>523</v>
      </c>
      <c r="D344" s="328" t="s">
        <v>14</v>
      </c>
      <c r="E344" s="328">
        <v>74</v>
      </c>
      <c r="F344" s="329">
        <v>426.60399999999998</v>
      </c>
      <c r="G344" s="329">
        <v>429.572</v>
      </c>
      <c r="H344" s="328" t="s">
        <v>576</v>
      </c>
      <c r="I344" s="328" t="s">
        <v>578</v>
      </c>
      <c r="J344" s="328" t="s">
        <v>184</v>
      </c>
      <c r="K344" s="330" t="s">
        <v>194</v>
      </c>
    </row>
    <row r="345" spans="1:11">
      <c r="A345" s="323" t="s">
        <v>11</v>
      </c>
      <c r="B345" s="324" t="s">
        <v>195</v>
      </c>
      <c r="C345" s="324" t="s">
        <v>523</v>
      </c>
      <c r="D345" s="324" t="s">
        <v>14</v>
      </c>
      <c r="E345" s="324">
        <v>74</v>
      </c>
      <c r="F345" s="325">
        <v>429.572</v>
      </c>
      <c r="G345" s="325">
        <v>440</v>
      </c>
      <c r="H345" s="324" t="s">
        <v>579</v>
      </c>
      <c r="I345" s="324" t="s">
        <v>580</v>
      </c>
      <c r="J345" s="324" t="s">
        <v>184</v>
      </c>
      <c r="K345" s="326" t="s">
        <v>194</v>
      </c>
    </row>
    <row r="346" spans="1:11">
      <c r="A346" s="327" t="s">
        <v>11</v>
      </c>
      <c r="B346" s="328" t="s">
        <v>195</v>
      </c>
      <c r="C346" s="328" t="s">
        <v>523</v>
      </c>
      <c r="D346" s="328" t="s">
        <v>14</v>
      </c>
      <c r="E346" s="328">
        <v>74</v>
      </c>
      <c r="F346" s="329">
        <v>440</v>
      </c>
      <c r="G346" s="329">
        <v>450.62299999999999</v>
      </c>
      <c r="H346" s="328" t="s">
        <v>579</v>
      </c>
      <c r="I346" s="328" t="s">
        <v>581</v>
      </c>
      <c r="J346" s="328" t="s">
        <v>184</v>
      </c>
      <c r="K346" s="330" t="s">
        <v>194</v>
      </c>
    </row>
    <row r="347" spans="1:11">
      <c r="A347" s="323" t="s">
        <v>11</v>
      </c>
      <c r="B347" s="324" t="s">
        <v>195</v>
      </c>
      <c r="C347" s="324" t="s">
        <v>523</v>
      </c>
      <c r="D347" s="324" t="s">
        <v>14</v>
      </c>
      <c r="E347" s="324">
        <v>74</v>
      </c>
      <c r="F347" s="325">
        <v>450.62299999999999</v>
      </c>
      <c r="G347" s="325">
        <v>453.32100000000003</v>
      </c>
      <c r="H347" s="324" t="s">
        <v>582</v>
      </c>
      <c r="I347" s="324" t="s">
        <v>583</v>
      </c>
      <c r="J347" s="324" t="s">
        <v>184</v>
      </c>
      <c r="K347" s="326" t="s">
        <v>194</v>
      </c>
    </row>
    <row r="348" spans="1:11">
      <c r="A348" s="327" t="s">
        <v>11</v>
      </c>
      <c r="B348" s="328" t="s">
        <v>195</v>
      </c>
      <c r="C348" s="328" t="s">
        <v>523</v>
      </c>
      <c r="D348" s="328" t="s">
        <v>14</v>
      </c>
      <c r="E348" s="328">
        <v>74</v>
      </c>
      <c r="F348" s="329">
        <v>450.62299999999999</v>
      </c>
      <c r="G348" s="329">
        <v>453.32100000000003</v>
      </c>
      <c r="H348" s="328" t="s">
        <v>582</v>
      </c>
      <c r="I348" s="328" t="s">
        <v>584</v>
      </c>
      <c r="J348" s="328" t="s">
        <v>184</v>
      </c>
      <c r="K348" s="330" t="s">
        <v>194</v>
      </c>
    </row>
    <row r="349" spans="1:11">
      <c r="A349" s="323" t="s">
        <v>11</v>
      </c>
      <c r="B349" s="324" t="s">
        <v>195</v>
      </c>
      <c r="C349" s="324" t="s">
        <v>523</v>
      </c>
      <c r="D349" s="324" t="s">
        <v>14</v>
      </c>
      <c r="E349" s="324">
        <v>74</v>
      </c>
      <c r="F349" s="325">
        <v>453.32100000000003</v>
      </c>
      <c r="G349" s="325">
        <v>464</v>
      </c>
      <c r="H349" s="324" t="s">
        <v>585</v>
      </c>
      <c r="I349" s="324" t="s">
        <v>586</v>
      </c>
      <c r="J349" s="324" t="s">
        <v>184</v>
      </c>
      <c r="K349" s="326" t="s">
        <v>194</v>
      </c>
    </row>
    <row r="350" spans="1:11">
      <c r="A350" s="327" t="s">
        <v>11</v>
      </c>
      <c r="B350" s="328" t="s">
        <v>195</v>
      </c>
      <c r="C350" s="328" t="s">
        <v>523</v>
      </c>
      <c r="D350" s="328" t="s">
        <v>14</v>
      </c>
      <c r="E350" s="328">
        <v>74</v>
      </c>
      <c r="F350" s="329">
        <v>464</v>
      </c>
      <c r="G350" s="329">
        <v>474.98899999999998</v>
      </c>
      <c r="H350" s="328" t="s">
        <v>585</v>
      </c>
      <c r="I350" s="328" t="s">
        <v>587</v>
      </c>
      <c r="J350" s="328" t="s">
        <v>184</v>
      </c>
      <c r="K350" s="330" t="s">
        <v>194</v>
      </c>
    </row>
    <row r="351" spans="1:11">
      <c r="A351" s="323" t="s">
        <v>11</v>
      </c>
      <c r="B351" s="324" t="s">
        <v>195</v>
      </c>
      <c r="C351" s="324" t="s">
        <v>523</v>
      </c>
      <c r="D351" s="324" t="s">
        <v>14</v>
      </c>
      <c r="E351" s="324">
        <v>74</v>
      </c>
      <c r="F351" s="325">
        <v>474.98899999999998</v>
      </c>
      <c r="G351" s="325">
        <v>477.84699999999998</v>
      </c>
      <c r="H351" s="324" t="s">
        <v>588</v>
      </c>
      <c r="I351" s="324" t="s">
        <v>589</v>
      </c>
      <c r="J351" s="324" t="s">
        <v>184</v>
      </c>
      <c r="K351" s="326" t="s">
        <v>194</v>
      </c>
    </row>
    <row r="352" spans="1:11">
      <c r="A352" s="327" t="s">
        <v>11</v>
      </c>
      <c r="B352" s="328" t="s">
        <v>195</v>
      </c>
      <c r="C352" s="328" t="s">
        <v>523</v>
      </c>
      <c r="D352" s="328" t="s">
        <v>14</v>
      </c>
      <c r="E352" s="328">
        <v>74</v>
      </c>
      <c r="F352" s="329">
        <v>474.98899999999998</v>
      </c>
      <c r="G352" s="329">
        <v>477.84699999999998</v>
      </c>
      <c r="H352" s="328" t="s">
        <v>588</v>
      </c>
      <c r="I352" s="328" t="s">
        <v>590</v>
      </c>
      <c r="J352" s="328" t="s">
        <v>184</v>
      </c>
      <c r="K352" s="330" t="s">
        <v>194</v>
      </c>
    </row>
    <row r="353" spans="1:11">
      <c r="A353" s="323" t="s">
        <v>11</v>
      </c>
      <c r="B353" s="324" t="s">
        <v>195</v>
      </c>
      <c r="C353" s="324" t="s">
        <v>523</v>
      </c>
      <c r="D353" s="324" t="s">
        <v>14</v>
      </c>
      <c r="E353" s="324">
        <v>74</v>
      </c>
      <c r="F353" s="325">
        <v>477.84699999999998</v>
      </c>
      <c r="G353" s="325">
        <v>487</v>
      </c>
      <c r="H353" s="324" t="s">
        <v>591</v>
      </c>
      <c r="I353" s="324" t="s">
        <v>592</v>
      </c>
      <c r="J353" s="324" t="s">
        <v>184</v>
      </c>
      <c r="K353" s="326" t="s">
        <v>194</v>
      </c>
    </row>
    <row r="354" spans="1:11">
      <c r="A354" s="327" t="s">
        <v>11</v>
      </c>
      <c r="B354" s="328" t="s">
        <v>195</v>
      </c>
      <c r="C354" s="328" t="s">
        <v>523</v>
      </c>
      <c r="D354" s="328" t="s">
        <v>14</v>
      </c>
      <c r="E354" s="328">
        <v>74</v>
      </c>
      <c r="F354" s="329">
        <v>487</v>
      </c>
      <c r="G354" s="329">
        <v>492</v>
      </c>
      <c r="H354" s="328" t="s">
        <v>591</v>
      </c>
      <c r="I354" s="328">
        <v>487492</v>
      </c>
      <c r="J354" s="328" t="s">
        <v>184</v>
      </c>
      <c r="K354" s="330" t="s">
        <v>194</v>
      </c>
    </row>
    <row r="355" spans="1:11">
      <c r="A355" s="323" t="s">
        <v>11</v>
      </c>
      <c r="B355" s="324" t="s">
        <v>195</v>
      </c>
      <c r="C355" s="324" t="s">
        <v>523</v>
      </c>
      <c r="D355" s="324" t="s">
        <v>14</v>
      </c>
      <c r="E355" s="324">
        <v>74</v>
      </c>
      <c r="F355" s="325">
        <v>492</v>
      </c>
      <c r="G355" s="325">
        <v>498.77</v>
      </c>
      <c r="H355" s="324" t="s">
        <v>591</v>
      </c>
      <c r="I355" s="324">
        <v>492499</v>
      </c>
      <c r="J355" s="324" t="s">
        <v>184</v>
      </c>
      <c r="K355" s="326" t="s">
        <v>194</v>
      </c>
    </row>
    <row r="356" spans="1:11">
      <c r="A356" s="331" t="s">
        <v>11</v>
      </c>
      <c r="B356" s="332" t="s">
        <v>195</v>
      </c>
      <c r="C356" s="332" t="s">
        <v>523</v>
      </c>
      <c r="D356" s="332" t="s">
        <v>14</v>
      </c>
      <c r="E356" s="332">
        <v>74</v>
      </c>
      <c r="F356" s="333">
        <v>498.77</v>
      </c>
      <c r="G356" s="333">
        <v>499.37099999999998</v>
      </c>
      <c r="H356" s="332" t="s">
        <v>591</v>
      </c>
      <c r="I356" s="332" t="s">
        <v>593</v>
      </c>
      <c r="J356" s="334" t="s">
        <v>184</v>
      </c>
      <c r="K356" s="335" t="s">
        <v>194</v>
      </c>
    </row>
    <row r="357" spans="1:11">
      <c r="A357" s="336" t="s">
        <v>11</v>
      </c>
      <c r="B357" s="337" t="s">
        <v>195</v>
      </c>
      <c r="C357" s="337" t="s">
        <v>523</v>
      </c>
      <c r="D357" s="337" t="s">
        <v>14</v>
      </c>
      <c r="E357" s="337">
        <v>74</v>
      </c>
      <c r="F357" s="338">
        <v>498.77</v>
      </c>
      <c r="G357" s="338">
        <v>499.38799999999998</v>
      </c>
      <c r="H357" s="337" t="s">
        <v>591</v>
      </c>
      <c r="I357" s="337" t="s">
        <v>594</v>
      </c>
      <c r="J357" s="339" t="s">
        <v>184</v>
      </c>
      <c r="K357" s="340" t="s">
        <v>194</v>
      </c>
    </row>
    <row r="358" spans="1:11">
      <c r="A358" s="331" t="s">
        <v>11</v>
      </c>
      <c r="B358" s="332" t="s">
        <v>195</v>
      </c>
      <c r="C358" s="332" t="s">
        <v>523</v>
      </c>
      <c r="D358" s="332" t="s">
        <v>14</v>
      </c>
      <c r="E358" s="332">
        <v>74</v>
      </c>
      <c r="F358" s="333">
        <v>499.37099999999998</v>
      </c>
      <c r="G358" s="333">
        <v>501.30900000000003</v>
      </c>
      <c r="H358" s="332" t="s">
        <v>595</v>
      </c>
      <c r="I358" s="332" t="s">
        <v>596</v>
      </c>
      <c r="J358" s="334" t="s">
        <v>184</v>
      </c>
      <c r="K358" s="335" t="s">
        <v>194</v>
      </c>
    </row>
    <row r="359" spans="1:11">
      <c r="A359" s="336" t="s">
        <v>11</v>
      </c>
      <c r="B359" s="337" t="s">
        <v>195</v>
      </c>
      <c r="C359" s="337" t="s">
        <v>523</v>
      </c>
      <c r="D359" s="337" t="s">
        <v>14</v>
      </c>
      <c r="E359" s="337">
        <v>74</v>
      </c>
      <c r="F359" s="338">
        <v>499.38799999999998</v>
      </c>
      <c r="G359" s="338">
        <v>501.30900000000003</v>
      </c>
      <c r="H359" s="337" t="s">
        <v>595</v>
      </c>
      <c r="I359" s="337" t="s">
        <v>597</v>
      </c>
      <c r="J359" s="339" t="s">
        <v>184</v>
      </c>
      <c r="K359" s="34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598</v>
      </c>
      <c r="D1" s="77" t="s">
        <v>599</v>
      </c>
      <c r="E1" s="77" t="s">
        <v>600</v>
      </c>
      <c r="F1" s="77" t="s">
        <v>601</v>
      </c>
      <c r="G1" s="77" t="s">
        <v>602</v>
      </c>
      <c r="H1" s="77" t="s">
        <v>603</v>
      </c>
      <c r="I1" s="77" t="s">
        <v>604</v>
      </c>
      <c r="J1" s="77" t="s">
        <v>605</v>
      </c>
      <c r="K1" s="77" t="s">
        <v>606</v>
      </c>
    </row>
    <row r="2" spans="1:18">
      <c r="A2" s="241" t="s">
        <v>598</v>
      </c>
      <c r="D2" s="73" t="s">
        <v>598</v>
      </c>
      <c r="E2" s="73" t="s">
        <v>607</v>
      </c>
      <c r="F2" s="73" t="s">
        <v>608</v>
      </c>
      <c r="G2" s="73" t="s">
        <v>598</v>
      </c>
      <c r="H2" s="75" t="s">
        <v>609</v>
      </c>
      <c r="I2" s="73">
        <v>0</v>
      </c>
      <c r="J2" s="73">
        <v>0</v>
      </c>
      <c r="K2" s="73" t="s">
        <v>598</v>
      </c>
    </row>
    <row r="3" spans="1:18">
      <c r="A3" s="241" t="s">
        <v>610</v>
      </c>
      <c r="D3" s="74" t="s">
        <v>611</v>
      </c>
      <c r="E3" s="74" t="s">
        <v>612</v>
      </c>
      <c r="F3" s="74" t="s">
        <v>613</v>
      </c>
      <c r="G3" s="74" t="s">
        <v>614</v>
      </c>
      <c r="H3" s="76" t="s">
        <v>609</v>
      </c>
      <c r="I3" s="74">
        <v>1</v>
      </c>
      <c r="J3" s="74">
        <v>1</v>
      </c>
      <c r="K3" s="74" t="s">
        <v>614</v>
      </c>
    </row>
    <row r="4" spans="1:18">
      <c r="A4" s="241" t="s">
        <v>615</v>
      </c>
      <c r="D4" s="73" t="s">
        <v>616</v>
      </c>
      <c r="E4" s="73" t="s">
        <v>607</v>
      </c>
      <c r="F4" s="73" t="s">
        <v>617</v>
      </c>
      <c r="G4" s="73" t="s">
        <v>618</v>
      </c>
      <c r="H4" s="75" t="s">
        <v>609</v>
      </c>
      <c r="I4" s="73">
        <v>1</v>
      </c>
      <c r="J4" s="73">
        <v>1</v>
      </c>
      <c r="K4" s="73" t="s">
        <v>618</v>
      </c>
    </row>
    <row r="5" spans="1:18">
      <c r="A5" s="241" t="s">
        <v>619</v>
      </c>
      <c r="D5" s="74" t="s">
        <v>620</v>
      </c>
      <c r="E5" s="74" t="s">
        <v>607</v>
      </c>
      <c r="F5" s="74" t="s">
        <v>608</v>
      </c>
      <c r="G5" s="74" t="s">
        <v>621</v>
      </c>
      <c r="H5" s="74"/>
      <c r="I5" s="74"/>
      <c r="J5" s="74"/>
      <c r="K5" s="74" t="s">
        <v>621</v>
      </c>
    </row>
    <row r="6" spans="1:18">
      <c r="A6" s="241" t="s">
        <v>622</v>
      </c>
      <c r="D6" s="73" t="s">
        <v>623</v>
      </c>
      <c r="E6" s="73" t="s">
        <v>607</v>
      </c>
      <c r="F6" s="73" t="s">
        <v>608</v>
      </c>
      <c r="G6" s="73" t="s">
        <v>624</v>
      </c>
      <c r="H6" s="75" t="s">
        <v>609</v>
      </c>
      <c r="I6" s="73">
        <v>0</v>
      </c>
      <c r="J6" s="73">
        <v>4</v>
      </c>
      <c r="K6" s="73" t="s">
        <v>624</v>
      </c>
      <c r="R6" t="s">
        <v>625</v>
      </c>
    </row>
    <row r="7" spans="1:18">
      <c r="A7" s="241" t="s">
        <v>626</v>
      </c>
      <c r="D7" s="74" t="s">
        <v>627</v>
      </c>
      <c r="E7" s="74" t="s">
        <v>628</v>
      </c>
      <c r="F7" s="74" t="s">
        <v>629</v>
      </c>
      <c r="G7" s="74" t="s">
        <v>629</v>
      </c>
      <c r="H7" s="76" t="s">
        <v>609</v>
      </c>
      <c r="I7" s="74">
        <v>1</v>
      </c>
      <c r="J7" s="74">
        <v>1</v>
      </c>
      <c r="K7" s="74" t="s">
        <v>629</v>
      </c>
    </row>
    <row r="8" spans="1:18">
      <c r="A8" s="241" t="s">
        <v>630</v>
      </c>
      <c r="D8" s="73" t="s">
        <v>631</v>
      </c>
      <c r="E8" s="73" t="s">
        <v>628</v>
      </c>
      <c r="F8" s="73" t="s">
        <v>629</v>
      </c>
      <c r="G8" s="73" t="s">
        <v>629</v>
      </c>
      <c r="H8" s="75" t="s">
        <v>609</v>
      </c>
      <c r="I8" s="73">
        <v>1</v>
      </c>
      <c r="J8" s="73">
        <v>1</v>
      </c>
      <c r="K8" s="73" t="s">
        <v>629</v>
      </c>
    </row>
    <row r="9" spans="1:18">
      <c r="A9" s="241" t="s">
        <v>632</v>
      </c>
      <c r="D9" s="74" t="s">
        <v>633</v>
      </c>
      <c r="E9" s="74" t="s">
        <v>628</v>
      </c>
      <c r="F9" s="74" t="s">
        <v>629</v>
      </c>
      <c r="G9" s="74" t="s">
        <v>629</v>
      </c>
      <c r="H9" s="76" t="s">
        <v>609</v>
      </c>
      <c r="I9" s="74">
        <v>1</v>
      </c>
      <c r="J9" s="74">
        <v>1</v>
      </c>
      <c r="K9" s="74" t="s">
        <v>629</v>
      </c>
    </row>
    <row r="10" spans="1:18">
      <c r="A10" s="241" t="s">
        <v>634</v>
      </c>
      <c r="D10" s="73" t="s">
        <v>635</v>
      </c>
      <c r="E10" s="73" t="s">
        <v>636</v>
      </c>
      <c r="F10" s="73" t="s">
        <v>637</v>
      </c>
      <c r="G10" s="73" t="s">
        <v>637</v>
      </c>
      <c r="H10" s="75" t="s">
        <v>609</v>
      </c>
      <c r="I10" s="73">
        <v>0</v>
      </c>
      <c r="J10" s="73">
        <v>0</v>
      </c>
      <c r="K10" s="73" t="s">
        <v>638</v>
      </c>
    </row>
    <row r="11" spans="1:18">
      <c r="A11" s="241" t="s">
        <v>639</v>
      </c>
      <c r="D11" s="74" t="s">
        <v>640</v>
      </c>
      <c r="E11" s="74" t="s">
        <v>641</v>
      </c>
      <c r="F11" s="74" t="s">
        <v>637</v>
      </c>
      <c r="G11" s="74" t="s">
        <v>637</v>
      </c>
      <c r="H11" s="76" t="s">
        <v>609</v>
      </c>
      <c r="I11" s="74">
        <v>0</v>
      </c>
      <c r="J11" s="74">
        <v>0</v>
      </c>
      <c r="K11" s="74" t="s">
        <v>638</v>
      </c>
    </row>
    <row r="12" spans="1:18">
      <c r="A12" s="241" t="s">
        <v>642</v>
      </c>
      <c r="D12" s="73" t="s">
        <v>643</v>
      </c>
      <c r="E12" s="73" t="s">
        <v>641</v>
      </c>
      <c r="F12" s="73" t="s">
        <v>637</v>
      </c>
      <c r="G12" s="73" t="s">
        <v>637</v>
      </c>
      <c r="H12" s="75" t="s">
        <v>609</v>
      </c>
      <c r="I12" s="73">
        <v>0</v>
      </c>
      <c r="J12" s="73">
        <v>0</v>
      </c>
      <c r="K12" s="73" t="s">
        <v>638</v>
      </c>
    </row>
    <row r="13" spans="1:18">
      <c r="A13" s="241" t="s">
        <v>644</v>
      </c>
      <c r="D13" s="74" t="s">
        <v>645</v>
      </c>
      <c r="E13" s="74" t="s">
        <v>646</v>
      </c>
      <c r="F13" s="74" t="s">
        <v>637</v>
      </c>
      <c r="G13" s="74" t="s">
        <v>637</v>
      </c>
      <c r="H13" s="76" t="s">
        <v>609</v>
      </c>
      <c r="I13" s="74">
        <v>0</v>
      </c>
      <c r="J13" s="74">
        <v>0</v>
      </c>
      <c r="K13" s="74" t="s">
        <v>647</v>
      </c>
    </row>
    <row r="14" spans="1:18">
      <c r="A14" s="241" t="s">
        <v>648</v>
      </c>
      <c r="D14" s="73" t="s">
        <v>649</v>
      </c>
      <c r="E14" s="73" t="s">
        <v>650</v>
      </c>
      <c r="F14" s="73" t="s">
        <v>637</v>
      </c>
      <c r="G14" s="73" t="s">
        <v>637</v>
      </c>
      <c r="H14" s="75" t="s">
        <v>609</v>
      </c>
      <c r="I14" s="73">
        <v>0</v>
      </c>
      <c r="J14" s="73">
        <v>0</v>
      </c>
      <c r="K14" s="73" t="s">
        <v>651</v>
      </c>
    </row>
    <row r="15" spans="1:18">
      <c r="A15" s="241" t="s">
        <v>652</v>
      </c>
      <c r="D15" s="74" t="s">
        <v>653</v>
      </c>
      <c r="E15" s="74" t="s">
        <v>650</v>
      </c>
      <c r="F15" s="74" t="s">
        <v>637</v>
      </c>
      <c r="G15" s="74" t="s">
        <v>637</v>
      </c>
      <c r="H15" s="76" t="s">
        <v>609</v>
      </c>
      <c r="I15" s="74">
        <v>0</v>
      </c>
      <c r="J15" s="74">
        <v>0</v>
      </c>
      <c r="K15" s="74" t="s">
        <v>651</v>
      </c>
    </row>
    <row r="16" spans="1:18">
      <c r="A16" s="241" t="s">
        <v>654</v>
      </c>
      <c r="D16" s="73" t="s">
        <v>655</v>
      </c>
      <c r="E16" s="73" t="s">
        <v>607</v>
      </c>
      <c r="F16" s="73" t="s">
        <v>637</v>
      </c>
      <c r="G16" s="73" t="s">
        <v>637</v>
      </c>
      <c r="H16" s="75" t="s">
        <v>609</v>
      </c>
      <c r="I16" s="73">
        <v>0</v>
      </c>
      <c r="J16" s="73">
        <v>0</v>
      </c>
      <c r="K16" s="73" t="s">
        <v>656</v>
      </c>
    </row>
    <row r="17" spans="1:11">
      <c r="A17" s="241" t="s">
        <v>657</v>
      </c>
      <c r="D17" s="74" t="s">
        <v>658</v>
      </c>
      <c r="E17" s="74" t="s">
        <v>636</v>
      </c>
      <c r="F17" s="74" t="s">
        <v>637</v>
      </c>
      <c r="G17" s="74" t="s">
        <v>637</v>
      </c>
      <c r="H17" s="76" t="s">
        <v>609</v>
      </c>
      <c r="I17" s="74">
        <v>1</v>
      </c>
      <c r="J17" s="74">
        <v>1</v>
      </c>
      <c r="K17" s="74" t="s">
        <v>647</v>
      </c>
    </row>
    <row r="18" spans="1:11">
      <c r="A18" s="241" t="s">
        <v>659</v>
      </c>
      <c r="D18" s="73" t="s">
        <v>660</v>
      </c>
      <c r="E18" s="73" t="s">
        <v>661</v>
      </c>
      <c r="F18" s="73" t="s">
        <v>637</v>
      </c>
      <c r="G18" s="73" t="s">
        <v>637</v>
      </c>
      <c r="H18" s="75" t="s">
        <v>609</v>
      </c>
      <c r="I18" s="73">
        <v>0</v>
      </c>
      <c r="J18" s="73">
        <v>0</v>
      </c>
      <c r="K18" s="73" t="s">
        <v>651</v>
      </c>
    </row>
    <row r="19" spans="1:11">
      <c r="A19" s="241" t="s">
        <v>662</v>
      </c>
      <c r="D19" s="74" t="s">
        <v>663</v>
      </c>
      <c r="E19" s="74" t="s">
        <v>661</v>
      </c>
      <c r="F19" s="74" t="s">
        <v>637</v>
      </c>
      <c r="G19" s="74" t="s">
        <v>637</v>
      </c>
      <c r="H19" s="76" t="s">
        <v>609</v>
      </c>
      <c r="I19" s="74">
        <v>0</v>
      </c>
      <c r="J19" s="74">
        <v>0</v>
      </c>
      <c r="K19" s="74" t="s">
        <v>651</v>
      </c>
    </row>
    <row r="20" spans="1:11">
      <c r="A20" s="241" t="s">
        <v>664</v>
      </c>
      <c r="D20" s="73" t="s">
        <v>665</v>
      </c>
      <c r="E20" s="73" t="s">
        <v>661</v>
      </c>
      <c r="F20" s="73" t="s">
        <v>666</v>
      </c>
      <c r="G20" s="73" t="s">
        <v>666</v>
      </c>
      <c r="H20" s="75" t="s">
        <v>609</v>
      </c>
      <c r="I20" s="73">
        <v>0</v>
      </c>
      <c r="J20" s="73">
        <v>0</v>
      </c>
      <c r="K20" s="73" t="s">
        <v>667</v>
      </c>
    </row>
    <row r="21" spans="1:11">
      <c r="A21" s="241" t="s">
        <v>668</v>
      </c>
      <c r="D21" s="74" t="s">
        <v>669</v>
      </c>
      <c r="E21" s="74" t="s">
        <v>636</v>
      </c>
      <c r="F21" s="74" t="s">
        <v>637</v>
      </c>
      <c r="G21" s="74" t="s">
        <v>637</v>
      </c>
      <c r="H21" s="76" t="s">
        <v>609</v>
      </c>
      <c r="I21" s="74">
        <v>0</v>
      </c>
      <c r="J21" s="74">
        <v>0</v>
      </c>
      <c r="K21" s="74" t="s">
        <v>669</v>
      </c>
    </row>
    <row r="22" spans="1:11">
      <c r="A22" s="241" t="s">
        <v>670</v>
      </c>
      <c r="D22" s="73" t="s">
        <v>671</v>
      </c>
      <c r="E22" s="73" t="s">
        <v>612</v>
      </c>
      <c r="F22" s="73" t="s">
        <v>637</v>
      </c>
      <c r="G22" s="73" t="s">
        <v>637</v>
      </c>
      <c r="H22" s="75" t="s">
        <v>609</v>
      </c>
      <c r="I22" s="73">
        <v>0</v>
      </c>
      <c r="J22" s="73">
        <v>0</v>
      </c>
      <c r="K22" s="73" t="s">
        <v>671</v>
      </c>
    </row>
    <row r="23" spans="1:11">
      <c r="A23" s="241" t="s">
        <v>672</v>
      </c>
      <c r="D23" s="74" t="s">
        <v>673</v>
      </c>
      <c r="E23" s="74" t="s">
        <v>650</v>
      </c>
      <c r="F23" s="74" t="s">
        <v>637</v>
      </c>
      <c r="G23" s="74" t="s">
        <v>637</v>
      </c>
      <c r="H23" s="76" t="s">
        <v>609</v>
      </c>
      <c r="I23" s="74">
        <v>0</v>
      </c>
      <c r="J23" s="74">
        <v>0</v>
      </c>
      <c r="K23" s="74" t="s">
        <v>638</v>
      </c>
    </row>
    <row r="24" spans="1:11">
      <c r="A24" s="241" t="s">
        <v>674</v>
      </c>
      <c r="D24" s="73" t="s">
        <v>675</v>
      </c>
      <c r="E24" s="73" t="s">
        <v>646</v>
      </c>
      <c r="F24" s="73" t="s">
        <v>637</v>
      </c>
      <c r="G24" s="73" t="s">
        <v>637</v>
      </c>
      <c r="H24" s="75" t="s">
        <v>609</v>
      </c>
      <c r="I24" s="73">
        <v>0</v>
      </c>
      <c r="J24" s="73">
        <v>0</v>
      </c>
      <c r="K24" s="73" t="s">
        <v>638</v>
      </c>
    </row>
    <row r="25" spans="1:11">
      <c r="A25" s="241" t="s">
        <v>676</v>
      </c>
      <c r="D25" s="74" t="s">
        <v>658</v>
      </c>
      <c r="E25" s="74" t="s">
        <v>636</v>
      </c>
      <c r="F25" s="74" t="s">
        <v>677</v>
      </c>
      <c r="G25" s="74" t="s">
        <v>678</v>
      </c>
      <c r="H25" s="76" t="s">
        <v>609</v>
      </c>
      <c r="I25" s="74">
        <v>1</v>
      </c>
      <c r="J25" s="74">
        <v>1</v>
      </c>
      <c r="K25" s="74" t="s">
        <v>647</v>
      </c>
    </row>
    <row r="26" spans="1:11">
      <c r="A26" s="241" t="s">
        <v>679</v>
      </c>
      <c r="D26" s="73" t="s">
        <v>680</v>
      </c>
      <c r="E26" s="73" t="s">
        <v>681</v>
      </c>
      <c r="F26" s="73" t="s">
        <v>680</v>
      </c>
      <c r="G26" s="73" t="s">
        <v>618</v>
      </c>
      <c r="H26" s="75" t="s">
        <v>609</v>
      </c>
      <c r="I26" s="73">
        <v>1</v>
      </c>
      <c r="J26" s="73">
        <v>1</v>
      </c>
      <c r="K26" s="73" t="s">
        <v>680</v>
      </c>
    </row>
    <row r="27" spans="1:11">
      <c r="A27" s="241" t="s">
        <v>682</v>
      </c>
      <c r="D27" s="74" t="s">
        <v>683</v>
      </c>
      <c r="E27" s="74" t="s">
        <v>607</v>
      </c>
      <c r="F27" s="74" t="s">
        <v>608</v>
      </c>
      <c r="G27" s="74" t="s">
        <v>684</v>
      </c>
      <c r="H27" s="76" t="s">
        <v>609</v>
      </c>
      <c r="I27" s="74">
        <v>0</v>
      </c>
      <c r="J27" s="74">
        <v>0</v>
      </c>
      <c r="K27" s="74" t="s">
        <v>684</v>
      </c>
    </row>
    <row r="28" spans="1:11">
      <c r="A28" s="241" t="s">
        <v>685</v>
      </c>
      <c r="D28" s="73" t="s">
        <v>686</v>
      </c>
      <c r="E28" s="73" t="s">
        <v>641</v>
      </c>
      <c r="F28" s="73" t="s">
        <v>686</v>
      </c>
      <c r="G28" s="73" t="s">
        <v>618</v>
      </c>
      <c r="H28" s="73" t="s">
        <v>686</v>
      </c>
      <c r="I28" s="73">
        <v>1</v>
      </c>
      <c r="J28" s="73">
        <v>1</v>
      </c>
      <c r="K28" s="73" t="s">
        <v>618</v>
      </c>
    </row>
    <row r="29" spans="1:11">
      <c r="A29" s="241" t="s">
        <v>687</v>
      </c>
      <c r="D29" s="74" t="s">
        <v>688</v>
      </c>
      <c r="E29" s="74" t="s">
        <v>636</v>
      </c>
      <c r="F29" s="74" t="s">
        <v>688</v>
      </c>
      <c r="G29" s="74" t="s">
        <v>621</v>
      </c>
      <c r="H29" s="74" t="s">
        <v>689</v>
      </c>
      <c r="I29" s="74">
        <v>1</v>
      </c>
      <c r="J29" s="74">
        <v>3</v>
      </c>
      <c r="K29" s="74" t="s">
        <v>618</v>
      </c>
    </row>
    <row r="30" spans="1:11">
      <c r="A30" s="241" t="s">
        <v>690</v>
      </c>
      <c r="D30" s="73" t="s">
        <v>691</v>
      </c>
      <c r="E30" s="73" t="s">
        <v>628</v>
      </c>
      <c r="F30" s="73" t="s">
        <v>692</v>
      </c>
      <c r="G30" s="73" t="s">
        <v>693</v>
      </c>
      <c r="H30" s="75" t="s">
        <v>609</v>
      </c>
      <c r="I30" s="73">
        <v>0</v>
      </c>
      <c r="J30" s="73">
        <v>2</v>
      </c>
      <c r="K30" s="73" t="s">
        <v>694</v>
      </c>
    </row>
    <row r="31" spans="1:11">
      <c r="A31" s="241" t="s">
        <v>695</v>
      </c>
      <c r="D31" s="74" t="s">
        <v>696</v>
      </c>
      <c r="E31" s="74" t="s">
        <v>636</v>
      </c>
      <c r="F31" s="74" t="s">
        <v>696</v>
      </c>
      <c r="G31" s="74" t="s">
        <v>693</v>
      </c>
      <c r="H31" s="76" t="s">
        <v>609</v>
      </c>
      <c r="I31" s="74">
        <v>0</v>
      </c>
      <c r="J31" s="74">
        <v>1</v>
      </c>
      <c r="K31" s="74" t="s">
        <v>697</v>
      </c>
    </row>
    <row r="32" spans="1:11">
      <c r="A32" s="241" t="s">
        <v>698</v>
      </c>
      <c r="D32" s="73" t="s">
        <v>699</v>
      </c>
      <c r="E32" s="73" t="s">
        <v>636</v>
      </c>
      <c r="F32" s="73" t="s">
        <v>699</v>
      </c>
      <c r="G32" s="73" t="s">
        <v>693</v>
      </c>
      <c r="H32" s="75" t="s">
        <v>609</v>
      </c>
      <c r="I32" s="73">
        <v>0</v>
      </c>
      <c r="J32" s="73">
        <v>1</v>
      </c>
      <c r="K32" s="73" t="s">
        <v>700</v>
      </c>
    </row>
    <row r="33" spans="1:11">
      <c r="A33" s="241" t="s">
        <v>701</v>
      </c>
      <c r="D33" s="74" t="s">
        <v>702</v>
      </c>
      <c r="E33" s="74" t="s">
        <v>661</v>
      </c>
      <c r="F33" s="74" t="s">
        <v>703</v>
      </c>
      <c r="G33" s="74" t="s">
        <v>693</v>
      </c>
      <c r="H33" s="76" t="s">
        <v>609</v>
      </c>
      <c r="I33" s="74">
        <v>0</v>
      </c>
      <c r="J33" s="74">
        <v>1</v>
      </c>
      <c r="K33" s="74" t="s">
        <v>704</v>
      </c>
    </row>
    <row r="34" spans="1:11">
      <c r="A34" s="241" t="s">
        <v>705</v>
      </c>
      <c r="D34" s="73" t="s">
        <v>706</v>
      </c>
      <c r="E34" s="73" t="s">
        <v>636</v>
      </c>
      <c r="F34" s="73" t="s">
        <v>706</v>
      </c>
      <c r="G34" s="73" t="s">
        <v>693</v>
      </c>
      <c r="H34" s="75" t="s">
        <v>609</v>
      </c>
      <c r="I34" s="73">
        <v>1</v>
      </c>
      <c r="J34" s="73">
        <v>1</v>
      </c>
      <c r="K34" s="73" t="s">
        <v>707</v>
      </c>
    </row>
    <row r="35" spans="1:11">
      <c r="A35" s="241" t="s">
        <v>708</v>
      </c>
      <c r="D35" s="74" t="s">
        <v>709</v>
      </c>
      <c r="E35" s="74" t="s">
        <v>607</v>
      </c>
      <c r="F35" s="74" t="s">
        <v>692</v>
      </c>
      <c r="G35" s="74" t="s">
        <v>693</v>
      </c>
      <c r="H35" s="76" t="s">
        <v>609</v>
      </c>
      <c r="I35" s="74">
        <v>0</v>
      </c>
      <c r="J35" s="74">
        <v>0</v>
      </c>
      <c r="K35" s="74" t="s">
        <v>710</v>
      </c>
    </row>
    <row r="36" spans="1:11">
      <c r="A36" s="241" t="s">
        <v>711</v>
      </c>
      <c r="D36" s="73" t="s">
        <v>712</v>
      </c>
      <c r="E36" s="73" t="s">
        <v>636</v>
      </c>
      <c r="F36" s="73" t="s">
        <v>692</v>
      </c>
      <c r="G36" s="73" t="s">
        <v>693</v>
      </c>
      <c r="H36" s="73" t="s">
        <v>713</v>
      </c>
      <c r="I36" s="73">
        <v>0</v>
      </c>
      <c r="J36" s="73">
        <v>3</v>
      </c>
      <c r="K36" s="73" t="s">
        <v>713</v>
      </c>
    </row>
    <row r="37" spans="1:11">
      <c r="A37" s="241" t="s">
        <v>714</v>
      </c>
      <c r="D37" s="74" t="s">
        <v>715</v>
      </c>
      <c r="E37" s="74" t="s">
        <v>636</v>
      </c>
      <c r="F37" s="74" t="s">
        <v>715</v>
      </c>
      <c r="G37" s="74" t="s">
        <v>693</v>
      </c>
      <c r="H37" s="76" t="s">
        <v>609</v>
      </c>
      <c r="I37" s="74">
        <v>1</v>
      </c>
      <c r="J37" s="74">
        <v>1</v>
      </c>
      <c r="K37" s="74" t="s">
        <v>716</v>
      </c>
    </row>
    <row r="38" spans="1:11">
      <c r="A38" s="241" t="s">
        <v>717</v>
      </c>
      <c r="D38" s="73" t="s">
        <v>718</v>
      </c>
      <c r="E38" s="73" t="s">
        <v>636</v>
      </c>
      <c r="F38" s="73" t="s">
        <v>719</v>
      </c>
      <c r="G38" s="73" t="s">
        <v>719</v>
      </c>
      <c r="H38" s="75" t="s">
        <v>609</v>
      </c>
      <c r="I38" s="73">
        <v>0</v>
      </c>
      <c r="J38" s="73">
        <v>0</v>
      </c>
      <c r="K38" s="73" t="s">
        <v>720</v>
      </c>
    </row>
    <row r="39" spans="1:11">
      <c r="A39" s="241" t="s">
        <v>721</v>
      </c>
      <c r="D39" s="74" t="s">
        <v>722</v>
      </c>
      <c r="E39" s="74" t="s">
        <v>641</v>
      </c>
      <c r="F39" s="74" t="s">
        <v>719</v>
      </c>
      <c r="G39" s="74" t="s">
        <v>719</v>
      </c>
      <c r="H39" s="76" t="s">
        <v>609</v>
      </c>
      <c r="I39" s="74">
        <v>0</v>
      </c>
      <c r="J39" s="74">
        <v>0</v>
      </c>
      <c r="K39" s="74" t="s">
        <v>720</v>
      </c>
    </row>
    <row r="40" spans="1:11">
      <c r="A40" s="241" t="s">
        <v>723</v>
      </c>
      <c r="D40" s="73" t="s">
        <v>724</v>
      </c>
      <c r="E40" s="73" t="s">
        <v>641</v>
      </c>
      <c r="F40" s="73" t="s">
        <v>719</v>
      </c>
      <c r="G40" s="73" t="s">
        <v>719</v>
      </c>
      <c r="H40" s="75" t="s">
        <v>609</v>
      </c>
      <c r="I40" s="73">
        <v>0</v>
      </c>
      <c r="J40" s="73">
        <v>0</v>
      </c>
      <c r="K40" s="73" t="s">
        <v>720</v>
      </c>
    </row>
    <row r="41" spans="1:11">
      <c r="A41" s="241" t="s">
        <v>725</v>
      </c>
      <c r="D41" s="74" t="s">
        <v>726</v>
      </c>
      <c r="E41" s="74" t="s">
        <v>646</v>
      </c>
      <c r="F41" s="74" t="s">
        <v>719</v>
      </c>
      <c r="G41" s="74" t="s">
        <v>719</v>
      </c>
      <c r="H41" s="76" t="s">
        <v>609</v>
      </c>
      <c r="I41" s="74">
        <v>0</v>
      </c>
      <c r="J41" s="74">
        <v>0</v>
      </c>
      <c r="K41" s="74" t="s">
        <v>727</v>
      </c>
    </row>
    <row r="42" spans="1:11">
      <c r="A42" s="241" t="s">
        <v>728</v>
      </c>
      <c r="D42" s="73" t="s">
        <v>729</v>
      </c>
      <c r="E42" s="73" t="s">
        <v>650</v>
      </c>
      <c r="F42" s="73" t="s">
        <v>719</v>
      </c>
      <c r="G42" s="73" t="s">
        <v>719</v>
      </c>
      <c r="H42" s="75" t="s">
        <v>609</v>
      </c>
      <c r="I42" s="73">
        <v>0</v>
      </c>
      <c r="J42" s="73">
        <v>0</v>
      </c>
      <c r="K42" s="73" t="s">
        <v>730</v>
      </c>
    </row>
    <row r="43" spans="1:11">
      <c r="A43" s="241" t="s">
        <v>731</v>
      </c>
      <c r="D43" s="74" t="s">
        <v>732</v>
      </c>
      <c r="E43" s="74" t="s">
        <v>650</v>
      </c>
      <c r="F43" s="74" t="s">
        <v>719</v>
      </c>
      <c r="G43" s="74" t="s">
        <v>719</v>
      </c>
      <c r="H43" s="76" t="s">
        <v>609</v>
      </c>
      <c r="I43" s="74">
        <v>0</v>
      </c>
      <c r="J43" s="74">
        <v>0</v>
      </c>
      <c r="K43" s="74" t="s">
        <v>730</v>
      </c>
    </row>
    <row r="44" spans="1:11">
      <c r="A44" s="241" t="s">
        <v>733</v>
      </c>
      <c r="D44" s="73" t="s">
        <v>734</v>
      </c>
      <c r="E44" s="73" t="s">
        <v>607</v>
      </c>
      <c r="F44" s="73" t="s">
        <v>719</v>
      </c>
      <c r="G44" s="73" t="s">
        <v>719</v>
      </c>
      <c r="H44" s="75" t="s">
        <v>609</v>
      </c>
      <c r="I44" s="73">
        <v>0</v>
      </c>
      <c r="J44" s="73">
        <v>0</v>
      </c>
      <c r="K44" s="73" t="s">
        <v>730</v>
      </c>
    </row>
    <row r="45" spans="1:11">
      <c r="A45" s="241" t="s">
        <v>735</v>
      </c>
      <c r="D45" s="74" t="s">
        <v>736</v>
      </c>
      <c r="E45" s="74" t="s">
        <v>661</v>
      </c>
      <c r="F45" s="74" t="s">
        <v>719</v>
      </c>
      <c r="G45" s="74" t="s">
        <v>719</v>
      </c>
      <c r="H45" s="76" t="s">
        <v>609</v>
      </c>
      <c r="I45" s="74">
        <v>0</v>
      </c>
      <c r="J45" s="74">
        <v>0</v>
      </c>
      <c r="K45" s="74" t="s">
        <v>737</v>
      </c>
    </row>
    <row r="46" spans="1:11">
      <c r="A46" s="241" t="s">
        <v>738</v>
      </c>
      <c r="D46" s="73" t="s">
        <v>739</v>
      </c>
      <c r="E46" s="73" t="s">
        <v>661</v>
      </c>
      <c r="F46" s="73" t="s">
        <v>719</v>
      </c>
      <c r="G46" s="73" t="s">
        <v>719</v>
      </c>
      <c r="H46" s="75" t="s">
        <v>609</v>
      </c>
      <c r="I46" s="73">
        <v>0</v>
      </c>
      <c r="J46" s="73">
        <v>0</v>
      </c>
      <c r="K46" s="73" t="s">
        <v>730</v>
      </c>
    </row>
    <row r="47" spans="1:11">
      <c r="A47" t="s">
        <v>740</v>
      </c>
      <c r="D47" s="74" t="s">
        <v>741</v>
      </c>
      <c r="E47" s="74" t="s">
        <v>636</v>
      </c>
      <c r="F47" s="74" t="s">
        <v>719</v>
      </c>
      <c r="G47" s="74" t="s">
        <v>719</v>
      </c>
      <c r="H47" s="76" t="s">
        <v>609</v>
      </c>
      <c r="I47" s="74">
        <v>0</v>
      </c>
      <c r="J47" s="74">
        <v>0</v>
      </c>
      <c r="K47" s="74" t="s">
        <v>741</v>
      </c>
    </row>
    <row r="48" spans="1:11">
      <c r="A48" s="241" t="s">
        <v>742</v>
      </c>
      <c r="D48" s="73" t="s">
        <v>743</v>
      </c>
      <c r="E48" s="73" t="s">
        <v>612</v>
      </c>
      <c r="F48" s="73" t="s">
        <v>719</v>
      </c>
      <c r="G48" s="73" t="s">
        <v>719</v>
      </c>
      <c r="H48" s="75" t="s">
        <v>609</v>
      </c>
      <c r="I48" s="73">
        <v>0</v>
      </c>
      <c r="J48" s="73">
        <v>0</v>
      </c>
      <c r="K48" s="73" t="s">
        <v>743</v>
      </c>
    </row>
    <row r="49" spans="1:11">
      <c r="A49" s="241" t="s">
        <v>744</v>
      </c>
      <c r="D49" s="74" t="s">
        <v>745</v>
      </c>
      <c r="E49" s="74" t="s">
        <v>650</v>
      </c>
      <c r="F49" s="74" t="s">
        <v>719</v>
      </c>
      <c r="G49" s="74" t="s">
        <v>719</v>
      </c>
      <c r="H49" s="76" t="s">
        <v>609</v>
      </c>
      <c r="I49" s="74">
        <v>0</v>
      </c>
      <c r="J49" s="74">
        <v>0</v>
      </c>
      <c r="K49" s="74" t="s">
        <v>720</v>
      </c>
    </row>
    <row r="50" spans="1:11">
      <c r="A50" s="241" t="s">
        <v>746</v>
      </c>
      <c r="D50" s="73" t="s">
        <v>747</v>
      </c>
      <c r="E50" s="73" t="s">
        <v>650</v>
      </c>
      <c r="F50" s="73" t="s">
        <v>719</v>
      </c>
      <c r="G50" s="73" t="s">
        <v>719</v>
      </c>
      <c r="H50" s="75" t="s">
        <v>609</v>
      </c>
      <c r="I50" s="73">
        <v>0</v>
      </c>
      <c r="J50" s="73">
        <v>0</v>
      </c>
      <c r="K50" s="73" t="s">
        <v>730</v>
      </c>
    </row>
    <row r="51" spans="1:11">
      <c r="A51" s="241" t="s">
        <v>748</v>
      </c>
      <c r="D51" s="74" t="s">
        <v>749</v>
      </c>
      <c r="E51" s="74" t="s">
        <v>646</v>
      </c>
      <c r="F51" s="74" t="s">
        <v>719</v>
      </c>
      <c r="G51" s="74" t="s">
        <v>719</v>
      </c>
      <c r="H51" s="76" t="s">
        <v>609</v>
      </c>
      <c r="I51" s="74">
        <v>0</v>
      </c>
      <c r="J51" s="74">
        <v>0</v>
      </c>
      <c r="K51" s="74" t="s">
        <v>720</v>
      </c>
    </row>
    <row r="52" spans="1:11">
      <c r="A52" s="241" t="s">
        <v>750</v>
      </c>
      <c r="D52" s="73" t="s">
        <v>751</v>
      </c>
      <c r="E52" s="74" t="s">
        <v>636</v>
      </c>
      <c r="F52" s="73" t="s">
        <v>719</v>
      </c>
      <c r="G52" s="73" t="s">
        <v>719</v>
      </c>
      <c r="H52" s="75" t="s">
        <v>609</v>
      </c>
      <c r="I52" s="73">
        <v>0</v>
      </c>
      <c r="J52" s="73">
        <v>0</v>
      </c>
      <c r="K52" s="73" t="s">
        <v>727</v>
      </c>
    </row>
    <row r="53" spans="1:11">
      <c r="A53" s="241" t="s">
        <v>752</v>
      </c>
      <c r="D53" s="74" t="s">
        <v>753</v>
      </c>
      <c r="E53" s="74" t="s">
        <v>607</v>
      </c>
      <c r="F53" s="74" t="s">
        <v>608</v>
      </c>
      <c r="G53" s="74" t="s">
        <v>624</v>
      </c>
      <c r="H53" s="76" t="s">
        <v>609</v>
      </c>
      <c r="I53" s="74">
        <v>0</v>
      </c>
      <c r="J53" s="74">
        <v>4</v>
      </c>
      <c r="K53" s="74" t="s">
        <v>624</v>
      </c>
    </row>
    <row r="54" spans="1:11">
      <c r="A54" s="241" t="s">
        <v>754</v>
      </c>
      <c r="D54" s="73" t="s">
        <v>755</v>
      </c>
      <c r="E54" s="73" t="s">
        <v>756</v>
      </c>
      <c r="F54" s="73" t="s">
        <v>608</v>
      </c>
      <c r="G54" s="73" t="s">
        <v>624</v>
      </c>
      <c r="H54" s="75" t="s">
        <v>609</v>
      </c>
      <c r="I54" s="73">
        <v>0</v>
      </c>
      <c r="J54" s="73">
        <v>4</v>
      </c>
      <c r="K54" s="73" t="s">
        <v>621</v>
      </c>
    </row>
    <row r="55" spans="1:11">
      <c r="A55" s="241" t="s">
        <v>757</v>
      </c>
      <c r="D55" s="74" t="s">
        <v>758</v>
      </c>
      <c r="E55" s="74" t="s">
        <v>759</v>
      </c>
      <c r="F55" s="74" t="s">
        <v>760</v>
      </c>
      <c r="G55" s="74" t="s">
        <v>624</v>
      </c>
      <c r="H55" s="76" t="s">
        <v>609</v>
      </c>
      <c r="I55" s="74">
        <v>1</v>
      </c>
      <c r="J55" s="74">
        <v>2</v>
      </c>
      <c r="K55" s="74" t="s">
        <v>621</v>
      </c>
    </row>
    <row r="56" spans="1:11">
      <c r="A56" s="241" t="s">
        <v>761</v>
      </c>
      <c r="D56" s="73" t="s">
        <v>762</v>
      </c>
      <c r="E56" s="73" t="s">
        <v>636</v>
      </c>
      <c r="F56" s="73" t="s">
        <v>763</v>
      </c>
      <c r="G56" s="73" t="s">
        <v>618</v>
      </c>
      <c r="H56" s="73" t="s">
        <v>764</v>
      </c>
      <c r="I56" s="73">
        <v>1</v>
      </c>
      <c r="J56" s="73">
        <v>1</v>
      </c>
      <c r="K56" s="73" t="s">
        <v>618</v>
      </c>
    </row>
    <row r="57" spans="1:11">
      <c r="A57" s="241" t="s">
        <v>765</v>
      </c>
      <c r="D57" s="74" t="s">
        <v>766</v>
      </c>
      <c r="E57" s="74" t="s">
        <v>641</v>
      </c>
      <c r="F57" s="74" t="s">
        <v>767</v>
      </c>
      <c r="G57" s="74" t="s">
        <v>618</v>
      </c>
      <c r="H57" s="74" t="s">
        <v>768</v>
      </c>
      <c r="I57" s="74">
        <v>1</v>
      </c>
      <c r="J57" s="74">
        <v>2</v>
      </c>
      <c r="K57" s="74" t="s">
        <v>618</v>
      </c>
    </row>
    <row r="58" spans="1:11">
      <c r="A58" s="241" t="s">
        <v>769</v>
      </c>
      <c r="D58" s="73" t="s">
        <v>770</v>
      </c>
      <c r="E58" s="73" t="s">
        <v>641</v>
      </c>
      <c r="F58" s="73" t="s">
        <v>767</v>
      </c>
      <c r="G58" s="73" t="s">
        <v>618</v>
      </c>
      <c r="H58" s="73" t="s">
        <v>771</v>
      </c>
      <c r="I58" s="73">
        <v>1</v>
      </c>
      <c r="J58" s="73">
        <v>2</v>
      </c>
      <c r="K58" s="73" t="s">
        <v>618</v>
      </c>
    </row>
    <row r="59" spans="1:11">
      <c r="A59" s="241" t="s">
        <v>772</v>
      </c>
      <c r="D59" s="74" t="s">
        <v>773</v>
      </c>
      <c r="E59" s="74" t="s">
        <v>650</v>
      </c>
      <c r="F59" s="74" t="s">
        <v>774</v>
      </c>
      <c r="G59" s="74" t="s">
        <v>621</v>
      </c>
      <c r="H59" s="74" t="s">
        <v>775</v>
      </c>
      <c r="I59" s="74">
        <v>1</v>
      </c>
      <c r="J59" s="74">
        <v>2</v>
      </c>
      <c r="K59" s="74" t="s">
        <v>621</v>
      </c>
    </row>
    <row r="60" spans="1:11">
      <c r="A60" s="241" t="s">
        <v>776</v>
      </c>
      <c r="D60" s="73" t="s">
        <v>777</v>
      </c>
      <c r="E60" s="73" t="s">
        <v>650</v>
      </c>
      <c r="F60" s="73" t="s">
        <v>608</v>
      </c>
      <c r="G60" s="73" t="s">
        <v>621</v>
      </c>
      <c r="H60" s="75" t="s">
        <v>609</v>
      </c>
      <c r="I60" s="73">
        <v>0</v>
      </c>
      <c r="J60" s="73">
        <v>3</v>
      </c>
      <c r="K60" s="73" t="s">
        <v>621</v>
      </c>
    </row>
    <row r="61" spans="1:11">
      <c r="A61" t="s">
        <v>778</v>
      </c>
      <c r="D61" s="74" t="s">
        <v>779</v>
      </c>
      <c r="E61" s="74" t="s">
        <v>636</v>
      </c>
      <c r="F61" s="74" t="s">
        <v>780</v>
      </c>
      <c r="G61" s="74" t="s">
        <v>621</v>
      </c>
      <c r="H61" s="74" t="s">
        <v>781</v>
      </c>
      <c r="I61" s="74">
        <v>1</v>
      </c>
      <c r="J61" s="74">
        <v>2</v>
      </c>
      <c r="K61" s="74" t="s">
        <v>618</v>
      </c>
    </row>
    <row r="62" spans="1:11">
      <c r="A62" t="s">
        <v>782</v>
      </c>
      <c r="D62" s="73" t="s">
        <v>783</v>
      </c>
      <c r="E62" s="73" t="s">
        <v>661</v>
      </c>
      <c r="F62" s="73" t="s">
        <v>608</v>
      </c>
      <c r="G62" s="73" t="s">
        <v>621</v>
      </c>
      <c r="H62" s="75" t="s">
        <v>609</v>
      </c>
      <c r="I62" s="73">
        <v>0</v>
      </c>
      <c r="J62" s="73">
        <v>3</v>
      </c>
      <c r="K62" s="73" t="s">
        <v>621</v>
      </c>
    </row>
    <row r="63" spans="1:11">
      <c r="A63" s="241" t="s">
        <v>784</v>
      </c>
      <c r="D63" s="74" t="s">
        <v>785</v>
      </c>
      <c r="E63" s="74" t="s">
        <v>661</v>
      </c>
      <c r="F63" s="74" t="s">
        <v>786</v>
      </c>
      <c r="G63" s="74" t="s">
        <v>621</v>
      </c>
      <c r="H63" s="74" t="s">
        <v>787</v>
      </c>
      <c r="I63" s="74">
        <v>1</v>
      </c>
      <c r="J63" s="74">
        <v>1</v>
      </c>
      <c r="K63" s="74" t="s">
        <v>621</v>
      </c>
    </row>
    <row r="64" spans="1:11">
      <c r="A64" t="s">
        <v>788</v>
      </c>
      <c r="D64" s="73" t="s">
        <v>789</v>
      </c>
      <c r="E64" s="73" t="s">
        <v>636</v>
      </c>
      <c r="F64" s="73" t="s">
        <v>790</v>
      </c>
      <c r="G64" s="73" t="s">
        <v>618</v>
      </c>
      <c r="H64" s="75" t="s">
        <v>609</v>
      </c>
      <c r="I64" s="73">
        <v>1</v>
      </c>
      <c r="J64" s="73">
        <v>2</v>
      </c>
      <c r="K64" s="73" t="s">
        <v>621</v>
      </c>
    </row>
    <row r="65" spans="1:11">
      <c r="A65" s="241" t="s">
        <v>791</v>
      </c>
      <c r="D65" s="74" t="s">
        <v>792</v>
      </c>
      <c r="E65" s="74" t="s">
        <v>612</v>
      </c>
      <c r="F65" s="74" t="s">
        <v>793</v>
      </c>
      <c r="G65" s="74" t="s">
        <v>618</v>
      </c>
      <c r="H65" s="74" t="s">
        <v>793</v>
      </c>
      <c r="I65" s="74">
        <v>1</v>
      </c>
      <c r="J65" s="74">
        <v>1</v>
      </c>
      <c r="K65" s="74" t="s">
        <v>794</v>
      </c>
    </row>
    <row r="66" spans="1:11">
      <c r="A66" s="241" t="s">
        <v>795</v>
      </c>
      <c r="D66" s="73" t="s">
        <v>796</v>
      </c>
      <c r="E66" s="73" t="s">
        <v>650</v>
      </c>
      <c r="F66" s="73" t="s">
        <v>797</v>
      </c>
      <c r="G66" s="73" t="s">
        <v>618</v>
      </c>
      <c r="H66" s="75" t="s">
        <v>609</v>
      </c>
      <c r="I66" s="73">
        <v>1</v>
      </c>
      <c r="J66" s="73">
        <v>4</v>
      </c>
      <c r="K66" s="73" t="s">
        <v>618</v>
      </c>
    </row>
    <row r="67" spans="1:11">
      <c r="A67" s="241" t="s">
        <v>798</v>
      </c>
      <c r="D67" s="74" t="s">
        <v>799</v>
      </c>
      <c r="E67" s="74" t="s">
        <v>636</v>
      </c>
      <c r="F67" s="74" t="s">
        <v>800</v>
      </c>
      <c r="G67" s="74" t="s">
        <v>618</v>
      </c>
      <c r="H67" s="74" t="s">
        <v>801</v>
      </c>
      <c r="I67" s="74">
        <v>1</v>
      </c>
      <c r="J67" s="74">
        <v>1</v>
      </c>
      <c r="K67" s="74" t="s">
        <v>618</v>
      </c>
    </row>
    <row r="68" spans="1:11">
      <c r="A68" s="241" t="s">
        <v>802</v>
      </c>
      <c r="D68" s="73" t="s">
        <v>803</v>
      </c>
      <c r="E68" s="73" t="s">
        <v>641</v>
      </c>
      <c r="F68" s="73" t="s">
        <v>608</v>
      </c>
      <c r="G68" s="73" t="s">
        <v>621</v>
      </c>
      <c r="H68" s="75" t="s">
        <v>609</v>
      </c>
      <c r="I68" s="73">
        <v>0</v>
      </c>
      <c r="J68" s="73">
        <v>4</v>
      </c>
      <c r="K68" s="73" t="s">
        <v>621</v>
      </c>
    </row>
    <row r="69" spans="1:11">
      <c r="A69" s="241" t="s">
        <v>804</v>
      </c>
      <c r="D69" s="74" t="s">
        <v>805</v>
      </c>
      <c r="E69" s="74" t="s">
        <v>607</v>
      </c>
      <c r="F69" s="74" t="s">
        <v>608</v>
      </c>
      <c r="G69" s="74" t="s">
        <v>621</v>
      </c>
      <c r="H69" s="76" t="s">
        <v>609</v>
      </c>
      <c r="I69" s="74">
        <v>0</v>
      </c>
      <c r="J69" s="74">
        <v>4</v>
      </c>
      <c r="K69" s="74" t="s">
        <v>621</v>
      </c>
    </row>
    <row r="70" spans="1:11">
      <c r="A70" s="241" t="s">
        <v>806</v>
      </c>
      <c r="D70" s="73" t="s">
        <v>677</v>
      </c>
      <c r="E70" s="73" t="s">
        <v>636</v>
      </c>
      <c r="F70" s="73" t="s">
        <v>677</v>
      </c>
      <c r="G70" s="73" t="s">
        <v>678</v>
      </c>
      <c r="H70" s="75" t="s">
        <v>609</v>
      </c>
      <c r="I70" s="73">
        <v>1</v>
      </c>
      <c r="J70" s="73">
        <v>1</v>
      </c>
      <c r="K70" s="73" t="s">
        <v>807</v>
      </c>
    </row>
    <row r="71" spans="1:11">
      <c r="A71" s="241" t="s">
        <v>808</v>
      </c>
      <c r="D71" s="74" t="s">
        <v>809</v>
      </c>
      <c r="E71" s="74" t="s">
        <v>636</v>
      </c>
      <c r="F71" s="74" t="s">
        <v>810</v>
      </c>
      <c r="G71" s="74" t="s">
        <v>678</v>
      </c>
      <c r="H71" s="76" t="s">
        <v>609</v>
      </c>
      <c r="I71" s="74">
        <v>1</v>
      </c>
      <c r="J71" s="74">
        <v>1</v>
      </c>
      <c r="K71" s="74" t="s">
        <v>807</v>
      </c>
    </row>
    <row r="72" spans="1:11">
      <c r="A72" s="241" t="s">
        <v>811</v>
      </c>
      <c r="D72" s="73" t="s">
        <v>812</v>
      </c>
      <c r="E72" s="73" t="s">
        <v>607</v>
      </c>
      <c r="F72" s="73" t="s">
        <v>608</v>
      </c>
      <c r="G72" s="73" t="s">
        <v>684</v>
      </c>
      <c r="H72" s="75" t="s">
        <v>609</v>
      </c>
      <c r="I72" s="73">
        <v>0</v>
      </c>
      <c r="J72" s="73">
        <v>0</v>
      </c>
      <c r="K72" s="73" t="s">
        <v>684</v>
      </c>
    </row>
    <row r="73" spans="1:11">
      <c r="A73" s="241" t="s">
        <v>813</v>
      </c>
      <c r="D73" s="74" t="s">
        <v>814</v>
      </c>
      <c r="E73" s="74" t="s">
        <v>607</v>
      </c>
      <c r="F73" s="74" t="s">
        <v>608</v>
      </c>
      <c r="G73" s="74" t="s">
        <v>629</v>
      </c>
      <c r="H73" s="74" t="s">
        <v>609</v>
      </c>
      <c r="I73" s="74">
        <v>0</v>
      </c>
      <c r="J73" s="74">
        <v>0</v>
      </c>
      <c r="K73" s="74" t="s">
        <v>815</v>
      </c>
    </row>
    <row r="74" spans="1:11">
      <c r="A74" s="241" t="s">
        <v>816</v>
      </c>
      <c r="D74" s="229" t="s">
        <v>817</v>
      </c>
      <c r="E74" s="229" t="s">
        <v>661</v>
      </c>
      <c r="F74" s="229" t="s">
        <v>786</v>
      </c>
      <c r="G74" s="229" t="s">
        <v>621</v>
      </c>
      <c r="H74" s="229" t="s">
        <v>609</v>
      </c>
      <c r="I74" s="229">
        <v>1</v>
      </c>
      <c r="J74" s="229">
        <v>1</v>
      </c>
      <c r="K74" s="229" t="s">
        <v>621</v>
      </c>
    </row>
    <row r="75" spans="1:11">
      <c r="A75" s="241" t="s">
        <v>818</v>
      </c>
    </row>
    <row r="76" spans="1:11">
      <c r="A76" s="241" t="s">
        <v>819</v>
      </c>
    </row>
    <row r="77" spans="1:11">
      <c r="A77" s="241" t="s">
        <v>820</v>
      </c>
    </row>
    <row r="78" spans="1:11">
      <c r="A78" s="241" t="s">
        <v>821</v>
      </c>
    </row>
    <row r="79" spans="1:11">
      <c r="A79" s="241" t="s">
        <v>822</v>
      </c>
    </row>
    <row r="80" spans="1:11">
      <c r="A80" s="241" t="s">
        <v>823</v>
      </c>
    </row>
    <row r="81" spans="1:1">
      <c r="A81" s="241" t="s">
        <v>824</v>
      </c>
    </row>
    <row r="82" spans="1:1">
      <c r="A82" t="s">
        <v>825</v>
      </c>
    </row>
    <row r="83" spans="1:1">
      <c r="A83" s="241" t="s">
        <v>826</v>
      </c>
    </row>
    <row r="84" spans="1:1">
      <c r="A84" s="241" t="s">
        <v>827</v>
      </c>
    </row>
    <row r="85" spans="1:1">
      <c r="A85" s="241" t="s">
        <v>828</v>
      </c>
    </row>
    <row r="86" spans="1:1">
      <c r="A86" s="241" t="s">
        <v>829</v>
      </c>
    </row>
    <row r="87" spans="1:1">
      <c r="A87" s="241" t="s">
        <v>830</v>
      </c>
    </row>
    <row r="88" spans="1:1">
      <c r="A88" s="241" t="s">
        <v>831</v>
      </c>
    </row>
    <row r="89" spans="1:1">
      <c r="A89" s="241" t="s">
        <v>832</v>
      </c>
    </row>
    <row r="90" spans="1:1">
      <c r="A90" s="241" t="s">
        <v>833</v>
      </c>
    </row>
    <row r="91" spans="1:1">
      <c r="A91" s="241" t="s">
        <v>834</v>
      </c>
    </row>
    <row r="92" spans="1:1">
      <c r="A92" s="241" t="s">
        <v>835</v>
      </c>
    </row>
    <row r="93" spans="1:1">
      <c r="A93" s="241" t="s">
        <v>836</v>
      </c>
    </row>
    <row r="94" spans="1:1">
      <c r="A94" s="241" t="s">
        <v>837</v>
      </c>
    </row>
    <row r="95" spans="1:1">
      <c r="A95" s="241" t="s">
        <v>838</v>
      </c>
    </row>
    <row r="96" spans="1:1">
      <c r="A96" s="241" t="s">
        <v>839</v>
      </c>
    </row>
    <row r="97" spans="1:1">
      <c r="A97" s="241" t="s">
        <v>840</v>
      </c>
    </row>
    <row r="98" spans="1:1">
      <c r="A98" s="241" t="s">
        <v>841</v>
      </c>
    </row>
    <row r="99" spans="1:1">
      <c r="A99" s="241" t="s">
        <v>842</v>
      </c>
    </row>
    <row r="100" spans="1:1">
      <c r="A100" s="241" t="s">
        <v>843</v>
      </c>
    </row>
    <row r="101" spans="1:1">
      <c r="A101" s="241" t="s">
        <v>844</v>
      </c>
    </row>
    <row r="102" spans="1:1">
      <c r="A102" s="241" t="s">
        <v>845</v>
      </c>
    </row>
    <row r="103" spans="1:1">
      <c r="A103" s="241" t="s">
        <v>846</v>
      </c>
    </row>
    <row r="104" spans="1:1">
      <c r="A104" s="241" t="s">
        <v>847</v>
      </c>
    </row>
    <row r="105" spans="1:1">
      <c r="A105" s="241" t="s">
        <v>848</v>
      </c>
    </row>
    <row r="106" spans="1:1">
      <c r="A106" s="241" t="s">
        <v>849</v>
      </c>
    </row>
    <row r="107" spans="1:1">
      <c r="A107" s="241" t="s">
        <v>850</v>
      </c>
    </row>
    <row r="108" spans="1:1">
      <c r="A108" s="241" t="s">
        <v>851</v>
      </c>
    </row>
    <row r="109" spans="1:1">
      <c r="A109" s="241" t="s">
        <v>753</v>
      </c>
    </row>
    <row r="110" spans="1:1">
      <c r="A110" s="241" t="s">
        <v>852</v>
      </c>
    </row>
    <row r="111" spans="1:1">
      <c r="A111" s="241" t="s">
        <v>853</v>
      </c>
    </row>
    <row r="112" spans="1:1">
      <c r="A112" s="241" t="s">
        <v>854</v>
      </c>
    </row>
    <row r="113" spans="1:1">
      <c r="A113" s="241" t="s">
        <v>855</v>
      </c>
    </row>
    <row r="114" spans="1:1">
      <c r="A114" s="241" t="s">
        <v>856</v>
      </c>
    </row>
    <row r="115" spans="1:1">
      <c r="A115" s="241" t="s">
        <v>857</v>
      </c>
    </row>
    <row r="116" spans="1:1">
      <c r="A116" s="241" t="s">
        <v>858</v>
      </c>
    </row>
    <row r="117" spans="1:1">
      <c r="A117" s="241" t="s">
        <v>859</v>
      </c>
    </row>
    <row r="118" spans="1:1">
      <c r="A118" s="241" t="s">
        <v>860</v>
      </c>
    </row>
    <row r="119" spans="1:1">
      <c r="A119" s="241" t="s">
        <v>861</v>
      </c>
    </row>
    <row r="120" spans="1:1">
      <c r="A120" s="241" t="s">
        <v>862</v>
      </c>
    </row>
    <row r="121" spans="1:1">
      <c r="A121" s="241" t="s">
        <v>863</v>
      </c>
    </row>
    <row r="122" spans="1:1">
      <c r="A122" s="241" t="s">
        <v>864</v>
      </c>
    </row>
    <row r="123" spans="1:1">
      <c r="A123" s="241" t="s">
        <v>865</v>
      </c>
    </row>
    <row r="124" spans="1:1">
      <c r="A124" s="241" t="s">
        <v>866</v>
      </c>
    </row>
    <row r="125" spans="1:1">
      <c r="A125" s="241" t="s">
        <v>867</v>
      </c>
    </row>
    <row r="126" spans="1:1">
      <c r="A126" s="241" t="s">
        <v>868</v>
      </c>
    </row>
    <row r="127" spans="1:1">
      <c r="A127" s="241" t="s">
        <v>869</v>
      </c>
    </row>
    <row r="128" spans="1:1">
      <c r="A128" t="s">
        <v>870</v>
      </c>
    </row>
    <row r="129" spans="1:1">
      <c r="A129" s="241" t="s">
        <v>871</v>
      </c>
    </row>
    <row r="130" spans="1:1">
      <c r="A130" s="241" t="s">
        <v>872</v>
      </c>
    </row>
    <row r="131" spans="1:1">
      <c r="A131" s="241" t="s">
        <v>873</v>
      </c>
    </row>
    <row r="132" spans="1:1">
      <c r="A132" s="241" t="s">
        <v>874</v>
      </c>
    </row>
    <row r="133" spans="1:1">
      <c r="A133" s="241" t="s">
        <v>875</v>
      </c>
    </row>
    <row r="134" spans="1:1">
      <c r="A134" s="241" t="s">
        <v>876</v>
      </c>
    </row>
    <row r="135" spans="1:1">
      <c r="A135" s="241" t="s">
        <v>877</v>
      </c>
    </row>
    <row r="136" spans="1:1">
      <c r="A136" s="241" t="s">
        <v>878</v>
      </c>
    </row>
    <row r="137" spans="1:1">
      <c r="A137" s="241" t="s">
        <v>879</v>
      </c>
    </row>
    <row r="138" spans="1:1">
      <c r="A138" s="241" t="s">
        <v>880</v>
      </c>
    </row>
    <row r="139" spans="1:1">
      <c r="A139" s="241" t="s">
        <v>881</v>
      </c>
    </row>
    <row r="140" spans="1:1">
      <c r="A140" s="241" t="s">
        <v>882</v>
      </c>
    </row>
    <row r="141" spans="1:1">
      <c r="A141" s="241" t="s">
        <v>883</v>
      </c>
    </row>
    <row r="142" spans="1:1">
      <c r="A142" s="241" t="s">
        <v>884</v>
      </c>
    </row>
    <row r="143" spans="1:1">
      <c r="A143" s="241" t="s">
        <v>885</v>
      </c>
    </row>
    <row r="144" spans="1:1">
      <c r="A144" s="241" t="s">
        <v>886</v>
      </c>
    </row>
    <row r="145" spans="1:1">
      <c r="A145" s="241" t="s">
        <v>887</v>
      </c>
    </row>
    <row r="146" spans="1:1">
      <c r="A146" s="241" t="s">
        <v>888</v>
      </c>
    </row>
    <row r="147" spans="1:1">
      <c r="A147" s="241" t="s">
        <v>889</v>
      </c>
    </row>
    <row r="148" spans="1:1">
      <c r="A148" s="241" t="s">
        <v>890</v>
      </c>
    </row>
    <row r="149" spans="1:1">
      <c r="A149" s="241" t="s">
        <v>891</v>
      </c>
    </row>
    <row r="150" spans="1:1">
      <c r="A150" s="241" t="s">
        <v>892</v>
      </c>
    </row>
    <row r="151" spans="1:1">
      <c r="A151" s="241" t="s">
        <v>893</v>
      </c>
    </row>
    <row r="152" spans="1:1">
      <c r="A152" s="241" t="s">
        <v>894</v>
      </c>
    </row>
    <row r="153" spans="1:1">
      <c r="A153" s="241" t="s">
        <v>895</v>
      </c>
    </row>
    <row r="154" spans="1:1">
      <c r="A154" s="241" t="s">
        <v>896</v>
      </c>
    </row>
    <row r="155" spans="1:1">
      <c r="A155" s="241" t="s">
        <v>897</v>
      </c>
    </row>
    <row r="156" spans="1:1">
      <c r="A156" s="241" t="s">
        <v>898</v>
      </c>
    </row>
    <row r="157" spans="1:1">
      <c r="A157" s="241" t="s">
        <v>899</v>
      </c>
    </row>
    <row r="158" spans="1:1">
      <c r="A158" s="241" t="s">
        <v>900</v>
      </c>
    </row>
    <row r="159" spans="1:1">
      <c r="A159" s="241" t="s">
        <v>901</v>
      </c>
    </row>
    <row r="160" spans="1:1">
      <c r="A160" s="241" t="s">
        <v>902</v>
      </c>
    </row>
    <row r="161" spans="1:1">
      <c r="A161" s="241" t="s">
        <v>903</v>
      </c>
    </row>
    <row r="162" spans="1:1">
      <c r="A162" s="241" t="s">
        <v>904</v>
      </c>
    </row>
    <row r="163" spans="1:1">
      <c r="A163" s="241" t="s">
        <v>905</v>
      </c>
    </row>
    <row r="164" spans="1:1">
      <c r="A164" s="241" t="s">
        <v>906</v>
      </c>
    </row>
    <row r="165" spans="1:1">
      <c r="A165" s="241" t="s">
        <v>907</v>
      </c>
    </row>
    <row r="166" spans="1:1">
      <c r="A166" s="241" t="s">
        <v>908</v>
      </c>
    </row>
    <row r="167" spans="1:1">
      <c r="A167" s="241" t="s">
        <v>909</v>
      </c>
    </row>
    <row r="168" spans="1:1">
      <c r="A168" s="241" t="s">
        <v>910</v>
      </c>
    </row>
    <row r="169" spans="1:1">
      <c r="A169" s="241" t="s">
        <v>911</v>
      </c>
    </row>
    <row r="170" spans="1:1">
      <c r="A170" s="241" t="s">
        <v>912</v>
      </c>
    </row>
    <row r="171" spans="1:1">
      <c r="A171" s="241" t="s">
        <v>913</v>
      </c>
    </row>
    <row r="172" spans="1:1">
      <c r="A172" s="241" t="s">
        <v>914</v>
      </c>
    </row>
    <row r="173" spans="1:1">
      <c r="A173" s="241" t="s">
        <v>915</v>
      </c>
    </row>
    <row r="174" spans="1:1">
      <c r="A174" s="241" t="s">
        <v>916</v>
      </c>
    </row>
    <row r="175" spans="1:1">
      <c r="A175" s="241" t="s">
        <v>917</v>
      </c>
    </row>
    <row r="176" spans="1:1">
      <c r="A176" s="241" t="s">
        <v>918</v>
      </c>
    </row>
    <row r="177" spans="1:1">
      <c r="A177" s="241" t="s">
        <v>919</v>
      </c>
    </row>
    <row r="178" spans="1:1">
      <c r="A178" s="241" t="s">
        <v>920</v>
      </c>
    </row>
    <row r="179" spans="1:1">
      <c r="A179" t="s">
        <v>921</v>
      </c>
    </row>
    <row r="180" spans="1:1">
      <c r="A180" s="241" t="s">
        <v>922</v>
      </c>
    </row>
    <row r="181" spans="1:1">
      <c r="A181" s="241" t="s">
        <v>923</v>
      </c>
    </row>
    <row r="182" spans="1:1">
      <c r="A182" s="241" t="s">
        <v>924</v>
      </c>
    </row>
    <row r="183" spans="1:1">
      <c r="A183" s="241" t="s">
        <v>925</v>
      </c>
    </row>
    <row r="184" spans="1:1">
      <c r="A184" s="241" t="s">
        <v>926</v>
      </c>
    </row>
    <row r="185" spans="1:1">
      <c r="A185" s="241" t="s">
        <v>927</v>
      </c>
    </row>
    <row r="186" spans="1:1">
      <c r="A186" s="241" t="s">
        <v>928</v>
      </c>
    </row>
    <row r="187" spans="1:1">
      <c r="A187" s="241" t="s">
        <v>929</v>
      </c>
    </row>
    <row r="188" spans="1:1">
      <c r="A188" s="241" t="s">
        <v>930</v>
      </c>
    </row>
    <row r="189" spans="1:1">
      <c r="A189" s="241" t="s">
        <v>931</v>
      </c>
    </row>
    <row r="190" spans="1:1">
      <c r="A190" s="241" t="s">
        <v>932</v>
      </c>
    </row>
    <row r="191" spans="1:1">
      <c r="A191" s="241" t="s">
        <v>933</v>
      </c>
    </row>
    <row r="192" spans="1:1">
      <c r="A192" s="241" t="s">
        <v>934</v>
      </c>
    </row>
    <row r="193" spans="1:1">
      <c r="A193" s="241" t="s">
        <v>935</v>
      </c>
    </row>
    <row r="194" spans="1:1">
      <c r="A194" s="241" t="s">
        <v>936</v>
      </c>
    </row>
    <row r="195" spans="1:1">
      <c r="A195" s="241" t="s">
        <v>937</v>
      </c>
    </row>
    <row r="196" spans="1:1">
      <c r="A196" s="241" t="s">
        <v>938</v>
      </c>
    </row>
    <row r="197" spans="1:1">
      <c r="A197" s="241" t="s">
        <v>939</v>
      </c>
    </row>
    <row r="198" spans="1:1">
      <c r="A198" s="24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941</v>
      </c>
      <c r="C1" s="30" t="s">
        <v>942</v>
      </c>
      <c r="E1" s="30" t="s">
        <v>943</v>
      </c>
      <c r="G1" s="30" t="s">
        <v>944</v>
      </c>
      <c r="H1" s="32"/>
      <c r="I1" s="30" t="s">
        <v>945</v>
      </c>
      <c r="J1" s="32"/>
      <c r="K1" s="30" t="s">
        <v>946</v>
      </c>
      <c r="L1" s="32"/>
      <c r="M1" s="30" t="s">
        <v>605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947</v>
      </c>
      <c r="C2" s="34" t="s">
        <v>948</v>
      </c>
      <c r="E2" s="34">
        <v>1</v>
      </c>
      <c r="G2" s="34" t="s">
        <v>949</v>
      </c>
      <c r="H2" s="32"/>
      <c r="I2" s="34" t="s">
        <v>950</v>
      </c>
      <c r="J2" s="32"/>
      <c r="K2" s="34" t="s">
        <v>951</v>
      </c>
      <c r="L2" s="32"/>
      <c r="M2" s="34" t="s">
        <v>952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953</v>
      </c>
      <c r="C3" s="34" t="s">
        <v>954</v>
      </c>
      <c r="E3" s="34">
        <v>2</v>
      </c>
      <c r="G3" s="34" t="s">
        <v>609</v>
      </c>
      <c r="H3" s="32"/>
      <c r="I3" s="34" t="s">
        <v>955</v>
      </c>
      <c r="J3" s="32"/>
      <c r="K3" s="34" t="s">
        <v>956</v>
      </c>
      <c r="L3" s="32"/>
      <c r="M3" s="34" t="s">
        <v>957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958</v>
      </c>
      <c r="C4" s="34" t="s">
        <v>942</v>
      </c>
      <c r="E4" s="32"/>
      <c r="H4" s="32"/>
      <c r="I4" s="34" t="s">
        <v>959</v>
      </c>
      <c r="J4" s="32"/>
      <c r="K4" s="34" t="s">
        <v>960</v>
      </c>
      <c r="L4" s="32"/>
      <c r="M4" s="34" t="s">
        <v>961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609</v>
      </c>
      <c r="C5" s="34" t="s">
        <v>609</v>
      </c>
      <c r="H5" s="32"/>
      <c r="J5" s="32"/>
      <c r="K5" s="32"/>
      <c r="L5" s="32"/>
      <c r="M5" s="34" t="s">
        <v>962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963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964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8" t="s">
        <v>986</v>
      </c>
      <c r="W13" s="38" t="s">
        <v>987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988</v>
      </c>
      <c r="B14" s="40" t="s">
        <v>989</v>
      </c>
      <c r="C14" s="40" t="s">
        <v>990</v>
      </c>
      <c r="D14" s="40" t="s">
        <v>0</v>
      </c>
      <c r="E14" s="40" t="s">
        <v>0</v>
      </c>
      <c r="F14" s="40" t="s">
        <v>991</v>
      </c>
      <c r="G14" s="40" t="s">
        <v>991</v>
      </c>
      <c r="H14" s="40" t="s">
        <v>992</v>
      </c>
      <c r="I14" s="40" t="s">
        <v>993</v>
      </c>
      <c r="J14" s="40" t="s">
        <v>994</v>
      </c>
      <c r="K14" s="40" t="s">
        <v>995</v>
      </c>
      <c r="L14" s="40" t="s">
        <v>996</v>
      </c>
      <c r="M14" s="40" t="s">
        <v>996</v>
      </c>
      <c r="N14" s="40" t="s">
        <v>996</v>
      </c>
      <c r="O14" s="40" t="s">
        <v>996</v>
      </c>
      <c r="P14" s="40" t="s">
        <v>980</v>
      </c>
      <c r="Q14" s="40" t="s">
        <v>997</v>
      </c>
      <c r="R14" s="40" t="s">
        <v>998</v>
      </c>
      <c r="S14" s="40" t="s">
        <v>0</v>
      </c>
      <c r="T14" s="40" t="s">
        <v>0</v>
      </c>
      <c r="U14" s="40" t="s">
        <v>985</v>
      </c>
      <c r="V14" s="41" t="s">
        <v>986</v>
      </c>
      <c r="W14" s="41" t="s">
        <v>987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999</v>
      </c>
      <c r="B15" s="40" t="s">
        <v>1000</v>
      </c>
      <c r="C15" s="40" t="str">
        <f>""</f>
        <v/>
      </c>
      <c r="D15" s="40"/>
      <c r="E15" s="40"/>
      <c r="F15" s="40"/>
      <c r="G15" s="40" t="s">
        <v>1001</v>
      </c>
      <c r="H15" s="40" t="s">
        <v>1002</v>
      </c>
      <c r="I15" s="40" t="s">
        <v>1003</v>
      </c>
      <c r="J15" s="40"/>
      <c r="K15" s="40" t="s">
        <v>1004</v>
      </c>
      <c r="L15" s="40" t="s">
        <v>1005</v>
      </c>
      <c r="M15" s="40" t="s">
        <v>1005</v>
      </c>
      <c r="N15" s="40" t="s">
        <v>1005</v>
      </c>
      <c r="O15" s="40" t="s">
        <v>1005</v>
      </c>
      <c r="P15" s="40"/>
      <c r="Q15" s="40" t="s">
        <v>971</v>
      </c>
      <c r="R15" s="40" t="s">
        <v>1006</v>
      </c>
      <c r="S15" s="40" t="s">
        <v>1007</v>
      </c>
      <c r="T15" s="40" t="s">
        <v>1007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0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1008</v>
      </c>
      <c r="L16" s="40"/>
      <c r="M16" s="40"/>
      <c r="N16" s="40"/>
      <c r="O16" s="40"/>
      <c r="P16" s="40"/>
      <c r="Q16" s="40"/>
      <c r="R16" s="40" t="s">
        <v>1009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1003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1010</v>
      </c>
      <c r="B28" s="36" t="s">
        <v>1011</v>
      </c>
      <c r="C28" s="36" t="s">
        <v>1012</v>
      </c>
      <c r="D28" s="36" t="s">
        <v>1013</v>
      </c>
      <c r="E28" s="36" t="s">
        <v>1014</v>
      </c>
      <c r="F28" s="36" t="s">
        <v>1015</v>
      </c>
      <c r="G28" s="36" t="s">
        <v>1016</v>
      </c>
      <c r="H28" s="36" t="s">
        <v>1017</v>
      </c>
      <c r="I28" s="36" t="s">
        <v>1018</v>
      </c>
      <c r="J28" s="36" t="s">
        <v>1019</v>
      </c>
      <c r="K28" s="36" t="s">
        <v>1020</v>
      </c>
      <c r="L28" s="36" t="s">
        <v>1021</v>
      </c>
      <c r="M28" s="36" t="s">
        <v>1022</v>
      </c>
      <c r="N28" s="36" t="s">
        <v>1023</v>
      </c>
      <c r="O28" s="36" t="s">
        <v>1024</v>
      </c>
      <c r="P28" s="36" t="s">
        <v>1025</v>
      </c>
      <c r="Q28" s="36" t="s">
        <v>1026</v>
      </c>
      <c r="R28" s="36" t="s">
        <v>1027</v>
      </c>
      <c r="S28" s="36" t="s">
        <v>1028</v>
      </c>
      <c r="T28" s="36" t="s">
        <v>1029</v>
      </c>
      <c r="U28" s="36" t="s">
        <v>1030</v>
      </c>
      <c r="V28" s="36" t="s">
        <v>1031</v>
      </c>
      <c r="W28" s="36" t="s">
        <v>1032</v>
      </c>
      <c r="X28" s="36" t="s">
        <v>1033</v>
      </c>
      <c r="Y28" s="36" t="s">
        <v>1034</v>
      </c>
      <c r="Z28" s="36" t="s">
        <v>1035</v>
      </c>
      <c r="AA28" s="36" t="s">
        <v>1036</v>
      </c>
      <c r="AB28" s="36" t="s">
        <v>1037</v>
      </c>
      <c r="AC28" s="36" t="s">
        <v>1038</v>
      </c>
      <c r="AD28" s="36" t="s">
        <v>1039</v>
      </c>
      <c r="AE28" s="36" t="s">
        <v>1040</v>
      </c>
      <c r="AF28" s="36" t="s">
        <v>1041</v>
      </c>
      <c r="AG28" s="36" t="s">
        <v>1042</v>
      </c>
      <c r="AH28" s="36" t="s">
        <v>1043</v>
      </c>
      <c r="AI28" s="36" t="s">
        <v>1044</v>
      </c>
      <c r="AJ28" s="36" t="s">
        <v>1045</v>
      </c>
      <c r="AK28" s="36" t="s">
        <v>1046</v>
      </c>
      <c r="AL28" s="36" t="s">
        <v>1047</v>
      </c>
      <c r="AM28" s="36" t="s">
        <v>1048</v>
      </c>
      <c r="AN28" s="42" t="s">
        <v>1049</v>
      </c>
      <c r="AO28" s="42" t="s">
        <v>1050</v>
      </c>
      <c r="AP28" s="32"/>
    </row>
    <row r="29" spans="1:42" s="39" customFormat="1">
      <c r="A29" s="40" t="s">
        <v>1051</v>
      </c>
      <c r="B29" s="40" t="s">
        <v>1052</v>
      </c>
      <c r="C29" s="40" t="s">
        <v>1053</v>
      </c>
      <c r="D29" s="40" t="s">
        <v>991</v>
      </c>
      <c r="E29" s="40" t="s">
        <v>1000</v>
      </c>
      <c r="F29" s="40" t="s">
        <v>1054</v>
      </c>
      <c r="G29" s="40" t="s">
        <v>1055</v>
      </c>
      <c r="H29" s="40" t="s">
        <v>1056</v>
      </c>
      <c r="I29" s="40" t="s">
        <v>1057</v>
      </c>
      <c r="J29" s="40" t="s">
        <v>1058</v>
      </c>
      <c r="K29" s="40" t="s">
        <v>1058</v>
      </c>
      <c r="L29" s="40" t="s">
        <v>1059</v>
      </c>
      <c r="M29" s="40" t="s">
        <v>1060</v>
      </c>
      <c r="N29" s="40" t="s">
        <v>1061</v>
      </c>
      <c r="O29" s="40" t="s">
        <v>1062</v>
      </c>
      <c r="P29" s="40" t="s">
        <v>1063</v>
      </c>
      <c r="Q29" s="40" t="s">
        <v>1064</v>
      </c>
      <c r="R29" s="40" t="s">
        <v>1065</v>
      </c>
      <c r="S29" s="40" t="s">
        <v>1066</v>
      </c>
      <c r="T29" s="40" t="s">
        <v>1067</v>
      </c>
      <c r="U29" s="40" t="s">
        <v>1068</v>
      </c>
      <c r="V29" s="40" t="s">
        <v>1067</v>
      </c>
      <c r="W29" s="40" t="s">
        <v>1068</v>
      </c>
      <c r="X29" s="40" t="s">
        <v>1069</v>
      </c>
      <c r="Y29" s="40" t="s">
        <v>1068</v>
      </c>
      <c r="Z29" s="40" t="s">
        <v>1067</v>
      </c>
      <c r="AA29" s="40" t="s">
        <v>1068</v>
      </c>
      <c r="AB29" s="40" t="s">
        <v>980</v>
      </c>
      <c r="AC29" s="40" t="s">
        <v>1070</v>
      </c>
      <c r="AD29" s="40" t="s">
        <v>1071</v>
      </c>
      <c r="AE29" s="40" t="s">
        <v>1072</v>
      </c>
      <c r="AF29" s="40" t="s">
        <v>1009</v>
      </c>
      <c r="AG29" s="40" t="s">
        <v>1006</v>
      </c>
      <c r="AH29" s="40" t="s">
        <v>1073</v>
      </c>
      <c r="AI29" s="40" t="s">
        <v>1074</v>
      </c>
      <c r="AJ29" s="40" t="s">
        <v>1058</v>
      </c>
      <c r="AK29" s="40" t="s">
        <v>1074</v>
      </c>
      <c r="AL29" s="40" t="s">
        <v>1058</v>
      </c>
      <c r="AM29" s="40" t="s">
        <v>985</v>
      </c>
      <c r="AN29" s="41" t="s">
        <v>986</v>
      </c>
      <c r="AO29" s="41" t="s">
        <v>987</v>
      </c>
      <c r="AP29" s="32"/>
    </row>
    <row r="30" spans="1:42" s="39" customFormat="1">
      <c r="A30" s="40"/>
      <c r="B30" s="40"/>
      <c r="C30" s="40"/>
      <c r="D30" s="40" t="s">
        <v>1001</v>
      </c>
      <c r="E30" s="40"/>
      <c r="F30" s="40" t="s">
        <v>1075</v>
      </c>
      <c r="G30" s="40" t="s">
        <v>1076</v>
      </c>
      <c r="H30" s="40" t="s">
        <v>1077</v>
      </c>
      <c r="I30" s="40" t="s">
        <v>1078</v>
      </c>
      <c r="J30" s="40"/>
      <c r="K30" s="40"/>
      <c r="L30" s="40" t="s">
        <v>1079</v>
      </c>
      <c r="M30" s="40" t="s">
        <v>1080</v>
      </c>
      <c r="N30" s="40" t="s">
        <v>1057</v>
      </c>
      <c r="O30" s="40" t="s">
        <v>1081</v>
      </c>
      <c r="P30" s="40" t="s">
        <v>1082</v>
      </c>
      <c r="Q30" s="40" t="s">
        <v>1083</v>
      </c>
      <c r="R30" s="40"/>
      <c r="S30" s="40" t="s">
        <v>1064</v>
      </c>
      <c r="T30" s="40" t="s">
        <v>1084</v>
      </c>
      <c r="U30" s="40" t="s">
        <v>1057</v>
      </c>
      <c r="V30" s="40" t="s">
        <v>1084</v>
      </c>
      <c r="W30" s="40" t="s">
        <v>1057</v>
      </c>
      <c r="X30" s="40" t="s">
        <v>1084</v>
      </c>
      <c r="Y30" s="40" t="s">
        <v>1057</v>
      </c>
      <c r="Z30" s="40" t="s">
        <v>1084</v>
      </c>
      <c r="AA30" s="40" t="s">
        <v>1085</v>
      </c>
      <c r="AB30" s="40"/>
      <c r="AC30" s="40"/>
      <c r="AD30" s="40"/>
      <c r="AE30" s="40" t="s">
        <v>1086</v>
      </c>
      <c r="AF30" s="40"/>
      <c r="AG30" s="40"/>
      <c r="AH30" s="40"/>
      <c r="AI30" s="40" t="s">
        <v>1087</v>
      </c>
      <c r="AJ30" s="40" t="s">
        <v>1088</v>
      </c>
      <c r="AK30" s="40" t="s">
        <v>1087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1089</v>
      </c>
      <c r="E31" s="40"/>
      <c r="F31" s="40"/>
      <c r="G31" s="40"/>
      <c r="H31" s="40"/>
      <c r="I31" s="40"/>
      <c r="J31" s="40"/>
      <c r="K31" s="40"/>
      <c r="L31" s="40" t="s">
        <v>1090</v>
      </c>
      <c r="M31" s="40" t="s">
        <v>1091</v>
      </c>
      <c r="N31" s="40" t="s">
        <v>1068</v>
      </c>
      <c r="O31" s="40" t="s">
        <v>1092</v>
      </c>
      <c r="P31" s="40" t="s">
        <v>1093</v>
      </c>
      <c r="Q31" s="40" t="s">
        <v>1094</v>
      </c>
      <c r="R31" s="40"/>
      <c r="S31" s="40" t="s">
        <v>1083</v>
      </c>
      <c r="T31" s="40"/>
      <c r="U31" s="40" t="s">
        <v>1095</v>
      </c>
      <c r="V31" s="40"/>
      <c r="W31" s="40" t="s">
        <v>1096</v>
      </c>
      <c r="X31" s="40"/>
      <c r="Y31" s="40" t="s">
        <v>1096</v>
      </c>
      <c r="Z31" s="40"/>
      <c r="AA31" s="40" t="s">
        <v>1096</v>
      </c>
      <c r="AB31" s="40"/>
      <c r="AC31" s="40"/>
      <c r="AD31" s="40"/>
      <c r="AE31" s="40" t="s">
        <v>1097</v>
      </c>
      <c r="AF31" s="40"/>
      <c r="AG31" s="40"/>
      <c r="AH31" s="40"/>
      <c r="AI31" s="40" t="s">
        <v>1098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1099</v>
      </c>
      <c r="E32" s="40"/>
      <c r="F32" s="40"/>
      <c r="G32" s="40"/>
      <c r="H32" s="40"/>
      <c r="I32" s="40"/>
      <c r="J32" s="40"/>
      <c r="K32" s="40"/>
      <c r="L32" s="40" t="s">
        <v>1100</v>
      </c>
      <c r="M32" s="40"/>
      <c r="N32" s="40"/>
      <c r="O32" s="40"/>
      <c r="P32" s="40" t="s">
        <v>1101</v>
      </c>
      <c r="Q32" s="40" t="s">
        <v>1102</v>
      </c>
      <c r="R32" s="40"/>
      <c r="S32" s="40" t="s">
        <v>1094</v>
      </c>
      <c r="T32" s="40"/>
      <c r="U32" s="40" t="s">
        <v>1103</v>
      </c>
      <c r="V32" s="40"/>
      <c r="W32" s="40" t="s">
        <v>1103</v>
      </c>
      <c r="X32" s="40"/>
      <c r="Y32" s="40" t="s">
        <v>1103</v>
      </c>
      <c r="Z32" s="40"/>
      <c r="AA32" s="40" t="s">
        <v>1103</v>
      </c>
      <c r="AB32" s="40"/>
      <c r="AC32" s="40"/>
      <c r="AD32" s="40"/>
      <c r="AE32" s="40"/>
      <c r="AF32" s="40"/>
      <c r="AG32" s="40"/>
      <c r="AH32" s="40"/>
      <c r="AI32" s="40" t="s">
        <v>1090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1104</v>
      </c>
      <c r="E33" s="40"/>
      <c r="F33" s="40"/>
      <c r="G33" s="40"/>
      <c r="H33" s="40"/>
      <c r="I33" s="40"/>
      <c r="J33" s="40"/>
      <c r="K33" s="40"/>
      <c r="L33" s="40" t="s">
        <v>1105</v>
      </c>
      <c r="M33" s="40"/>
      <c r="N33" s="40"/>
      <c r="O33" s="40"/>
      <c r="P33" s="40"/>
      <c r="Q33" s="40" t="s">
        <v>1106</v>
      </c>
      <c r="R33" s="40"/>
      <c r="S33" s="40" t="s">
        <v>1102</v>
      </c>
      <c r="T33" s="40"/>
      <c r="U33" s="40" t="s">
        <v>1107</v>
      </c>
      <c r="V33" s="40"/>
      <c r="W33" s="40" t="s">
        <v>1107</v>
      </c>
      <c r="X33" s="40"/>
      <c r="Y33" s="40" t="s">
        <v>1107</v>
      </c>
      <c r="Z33" s="40"/>
      <c r="AA33" s="40" t="s">
        <v>1107</v>
      </c>
      <c r="AB33" s="40"/>
      <c r="AC33" s="40"/>
      <c r="AD33" s="40"/>
      <c r="AE33" s="40"/>
      <c r="AF33" s="40"/>
      <c r="AG33" s="40"/>
      <c r="AH33" s="40"/>
      <c r="AI33" s="40" t="s">
        <v>1105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1108</v>
      </c>
      <c r="M34" s="40"/>
      <c r="N34" s="40"/>
      <c r="O34" s="40"/>
      <c r="P34" s="40"/>
      <c r="Q34" s="40" t="s">
        <v>1109</v>
      </c>
      <c r="R34" s="40"/>
      <c r="S34" s="40" t="s">
        <v>1106</v>
      </c>
      <c r="T34" s="40"/>
      <c r="U34" s="40" t="s">
        <v>1110</v>
      </c>
      <c r="V34" s="40"/>
      <c r="W34" s="40" t="s">
        <v>1110</v>
      </c>
      <c r="X34" s="40"/>
      <c r="Y34" s="40" t="s">
        <v>1110</v>
      </c>
      <c r="Z34" s="40"/>
      <c r="AA34" s="40" t="s">
        <v>1110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1111</v>
      </c>
      <c r="M35" s="40"/>
      <c r="N35" s="40"/>
      <c r="O35" s="40"/>
      <c r="P35" s="40"/>
      <c r="Q35" s="40" t="s">
        <v>1112</v>
      </c>
      <c r="R35" s="40"/>
      <c r="S35" s="40" t="s">
        <v>1109</v>
      </c>
      <c r="T35" s="40"/>
      <c r="U35" s="40" t="s">
        <v>1113</v>
      </c>
      <c r="V35" s="40"/>
      <c r="W35" s="40" t="s">
        <v>1113</v>
      </c>
      <c r="X35" s="40"/>
      <c r="Y35" s="40" t="s">
        <v>1113</v>
      </c>
      <c r="Z35" s="40"/>
      <c r="AA35" s="40" t="s">
        <v>1113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1114</v>
      </c>
      <c r="R36" s="40"/>
      <c r="S36" s="40" t="s">
        <v>1112</v>
      </c>
      <c r="T36" s="40"/>
      <c r="U36" s="40" t="s">
        <v>1115</v>
      </c>
      <c r="V36" s="40"/>
      <c r="W36" s="40" t="s">
        <v>1115</v>
      </c>
      <c r="X36" s="40"/>
      <c r="Y36" s="40" t="s">
        <v>1115</v>
      </c>
      <c r="Z36" s="40"/>
      <c r="AA36" s="40" t="s">
        <v>1115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1116</v>
      </c>
      <c r="R37" s="40"/>
      <c r="S37" s="40" t="s">
        <v>1114</v>
      </c>
      <c r="T37" s="40"/>
      <c r="U37" s="40" t="s">
        <v>1100</v>
      </c>
      <c r="V37" s="40"/>
      <c r="W37" s="40" t="s">
        <v>1100</v>
      </c>
      <c r="X37" s="40"/>
      <c r="Y37" s="40" t="s">
        <v>1100</v>
      </c>
      <c r="Z37" s="40"/>
      <c r="AA37" s="40" t="s">
        <v>1100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1117</v>
      </c>
      <c r="R38" s="40"/>
      <c r="S38" s="40" t="s">
        <v>1116</v>
      </c>
      <c r="T38" s="40"/>
      <c r="U38" s="40" t="s">
        <v>1118</v>
      </c>
      <c r="V38" s="40"/>
      <c r="W38" s="40" t="s">
        <v>1118</v>
      </c>
      <c r="X38" s="40"/>
      <c r="Y38" s="40" t="s">
        <v>1118</v>
      </c>
      <c r="Z38" s="40"/>
      <c r="AA38" s="40" t="s">
        <v>1118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1119</v>
      </c>
      <c r="R39" s="43"/>
      <c r="S39" s="43" t="s">
        <v>1117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1120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zoomScaleNormal="100" workbookViewId="0">
      <pane xSplit="6" ySplit="5" topLeftCell="BJ213" activePane="bottomRight" state="frozen"/>
      <selection pane="bottomRight" activeCell="BK214" sqref="BK2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1121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1122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1123</v>
      </c>
      <c r="BI1" s="359"/>
      <c r="BJ1" s="360"/>
      <c r="BK1" s="361"/>
      <c r="BL1" s="57"/>
      <c r="BM1" s="351" t="s">
        <v>1124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1125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1126</v>
      </c>
      <c r="T2" s="27"/>
      <c r="U2" s="86"/>
      <c r="V2" s="222"/>
      <c r="W2" s="29"/>
      <c r="X2" s="27"/>
      <c r="Y2" s="28"/>
      <c r="Z2" s="2"/>
      <c r="AA2" s="158" t="s">
        <v>1127</v>
      </c>
      <c r="AB2" s="27"/>
      <c r="AC2" s="27"/>
      <c r="AD2" s="27"/>
      <c r="AE2" s="80"/>
      <c r="AF2" s="80"/>
      <c r="AG2" s="94"/>
      <c r="AH2" s="3"/>
      <c r="AI2" s="354" t="s">
        <v>1125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1128</v>
      </c>
      <c r="AT2" s="356"/>
      <c r="AU2" s="356"/>
      <c r="AV2" s="356"/>
      <c r="AW2" s="356"/>
      <c r="AX2" s="355"/>
      <c r="AY2" s="357"/>
      <c r="AZ2" s="4"/>
      <c r="BA2" s="348" t="s">
        <v>1129</v>
      </c>
      <c r="BB2" s="350"/>
      <c r="BC2" s="354" t="s">
        <v>1126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1130</v>
      </c>
      <c r="G3" s="62"/>
      <c r="H3" s="61" t="s">
        <v>1131</v>
      </c>
      <c r="I3" s="63"/>
      <c r="J3" s="63"/>
      <c r="K3" s="63"/>
      <c r="L3" s="81"/>
      <c r="M3" s="63"/>
      <c r="N3" s="87"/>
      <c r="O3" s="61" t="s">
        <v>1128</v>
      </c>
      <c r="P3" s="62"/>
      <c r="Q3" s="85" t="s">
        <v>1132</v>
      </c>
      <c r="R3" s="62"/>
      <c r="S3" s="61" t="s">
        <v>1133</v>
      </c>
      <c r="T3" s="63"/>
      <c r="U3" s="87"/>
      <c r="V3" s="223"/>
      <c r="W3" s="64" t="s">
        <v>1134</v>
      </c>
      <c r="X3" s="65"/>
      <c r="Y3" s="66"/>
      <c r="Z3" s="67"/>
      <c r="AA3" s="159" t="s">
        <v>1135</v>
      </c>
      <c r="AB3" s="68"/>
      <c r="AC3" s="68"/>
      <c r="AD3" s="69"/>
      <c r="AE3" s="91" t="s">
        <v>1136</v>
      </c>
      <c r="AF3" s="93"/>
      <c r="AG3" s="95"/>
      <c r="AH3" s="70"/>
      <c r="AI3" s="348" t="s">
        <v>1130</v>
      </c>
      <c r="AJ3" s="350"/>
      <c r="AK3" s="348" t="s">
        <v>1131</v>
      </c>
      <c r="AL3" s="349"/>
      <c r="AM3" s="349"/>
      <c r="AN3" s="349"/>
      <c r="AO3" s="349"/>
      <c r="AP3" s="349"/>
      <c r="AQ3" s="350"/>
      <c r="AR3" s="292"/>
      <c r="AS3" s="372" t="s">
        <v>1137</v>
      </c>
      <c r="AT3" s="373"/>
      <c r="AU3" s="372" t="s">
        <v>1138</v>
      </c>
      <c r="AV3" s="373"/>
      <c r="AW3" s="372" t="s">
        <v>1139</v>
      </c>
      <c r="AX3" s="374"/>
      <c r="AY3" s="71" t="s">
        <v>1140</v>
      </c>
      <c r="AZ3" s="71"/>
      <c r="BA3" s="370"/>
      <c r="BB3" s="371"/>
      <c r="BC3" s="348" t="s">
        <v>1133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1141</v>
      </c>
      <c r="BN3" s="352"/>
      <c r="BO3" s="352"/>
      <c r="BP3" s="353"/>
      <c r="BQ3" s="351" t="s">
        <v>759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1142</v>
      </c>
      <c r="B4" s="51" t="s">
        <v>1143</v>
      </c>
      <c r="C4" s="52" t="s">
        <v>1142</v>
      </c>
      <c r="D4" s="53" t="s">
        <v>1144</v>
      </c>
      <c r="E4" s="54"/>
      <c r="F4" s="53" t="s">
        <v>1144</v>
      </c>
      <c r="G4" s="50" t="s">
        <v>1142</v>
      </c>
      <c r="H4" s="51" t="s">
        <v>1143</v>
      </c>
      <c r="I4" s="51" t="s">
        <v>1143</v>
      </c>
      <c r="J4" s="51" t="s">
        <v>1143</v>
      </c>
      <c r="K4" s="51" t="s">
        <v>1143</v>
      </c>
      <c r="L4" s="82" t="s">
        <v>1143</v>
      </c>
      <c r="M4" s="51" t="s">
        <v>1143</v>
      </c>
      <c r="N4" s="144" t="s">
        <v>1143</v>
      </c>
      <c r="O4" s="51" t="s">
        <v>1143</v>
      </c>
      <c r="P4" s="51" t="s">
        <v>1143</v>
      </c>
      <c r="Q4" s="82" t="s">
        <v>1143</v>
      </c>
      <c r="R4" s="50" t="s">
        <v>1142</v>
      </c>
      <c r="S4" s="53" t="s">
        <v>1144</v>
      </c>
      <c r="T4" s="53" t="s">
        <v>1144</v>
      </c>
      <c r="U4" s="88" t="s">
        <v>1142</v>
      </c>
      <c r="V4" s="224" t="s">
        <v>1143</v>
      </c>
      <c r="W4" s="55" t="s">
        <v>1143</v>
      </c>
      <c r="X4" s="53" t="s">
        <v>1144</v>
      </c>
      <c r="Y4" s="53" t="s">
        <v>1144</v>
      </c>
      <c r="Z4" s="53" t="s">
        <v>1144</v>
      </c>
      <c r="AA4" s="82" t="s">
        <v>1143</v>
      </c>
      <c r="AB4" s="53" t="s">
        <v>1144</v>
      </c>
      <c r="AC4" s="53" t="s">
        <v>1144</v>
      </c>
      <c r="AD4" s="51" t="s">
        <v>1143</v>
      </c>
      <c r="AE4" s="82" t="s">
        <v>1143</v>
      </c>
      <c r="AF4" s="82" t="s">
        <v>1143</v>
      </c>
      <c r="AG4" s="82" t="s">
        <v>1143</v>
      </c>
      <c r="AH4" s="56"/>
      <c r="AI4" s="181" t="s">
        <v>1144</v>
      </c>
      <c r="AJ4" s="50" t="s">
        <v>1142</v>
      </c>
      <c r="AK4" s="144" t="s">
        <v>1143</v>
      </c>
      <c r="AL4" s="144" t="s">
        <v>1143</v>
      </c>
      <c r="AM4" s="144" t="s">
        <v>1143</v>
      </c>
      <c r="AN4" s="144" t="s">
        <v>1143</v>
      </c>
      <c r="AO4" s="51" t="s">
        <v>1143</v>
      </c>
      <c r="AP4" s="51" t="s">
        <v>1143</v>
      </c>
      <c r="AQ4" s="51" t="s">
        <v>1143</v>
      </c>
      <c r="AR4" s="293" t="s">
        <v>1143</v>
      </c>
      <c r="AS4" s="293" t="s">
        <v>1143</v>
      </c>
      <c r="AT4" s="293" t="s">
        <v>1143</v>
      </c>
      <c r="AU4" s="293" t="s">
        <v>1143</v>
      </c>
      <c r="AV4" s="293" t="s">
        <v>1143</v>
      </c>
      <c r="AW4" s="293" t="s">
        <v>1143</v>
      </c>
      <c r="AX4" s="51" t="s">
        <v>1143</v>
      </c>
      <c r="AY4" s="50" t="s">
        <v>1142</v>
      </c>
      <c r="AZ4" s="53" t="s">
        <v>1144</v>
      </c>
      <c r="BA4" s="51" t="s">
        <v>1143</v>
      </c>
      <c r="BB4" s="50" t="s">
        <v>1142</v>
      </c>
      <c r="BC4" s="53" t="s">
        <v>1144</v>
      </c>
      <c r="BD4" s="53" t="s">
        <v>1144</v>
      </c>
      <c r="BE4" s="50" t="s">
        <v>1142</v>
      </c>
      <c r="BF4" s="51" t="s">
        <v>1143</v>
      </c>
      <c r="BG4" s="57" t="s">
        <v>1145</v>
      </c>
      <c r="BH4" s="51" t="s">
        <v>1143</v>
      </c>
      <c r="BI4" s="51" t="s">
        <v>1143</v>
      </c>
      <c r="BJ4" s="55" t="s">
        <v>1143</v>
      </c>
      <c r="BK4" s="51" t="s">
        <v>1143</v>
      </c>
      <c r="BL4" s="57" t="s">
        <v>1145</v>
      </c>
      <c r="BM4" s="53" t="s">
        <v>1144</v>
      </c>
      <c r="BN4" s="53" t="s">
        <v>1144</v>
      </c>
      <c r="BO4" s="53" t="s">
        <v>1144</v>
      </c>
      <c r="BP4" s="51" t="s">
        <v>1143</v>
      </c>
      <c r="BQ4" s="50" t="s">
        <v>1142</v>
      </c>
      <c r="BR4" s="50" t="s">
        <v>1142</v>
      </c>
      <c r="BS4" s="50" t="s">
        <v>1142</v>
      </c>
      <c r="BT4" s="187"/>
      <c r="BX4" s="6"/>
    </row>
    <row r="5" spans="1:76" s="269" customFormat="1" ht="14.25" customHeight="1">
      <c r="A5" s="254" t="s">
        <v>1146</v>
      </c>
      <c r="B5" s="254" t="s">
        <v>1147</v>
      </c>
      <c r="C5" s="255" t="s">
        <v>1148</v>
      </c>
      <c r="D5" s="254" t="s">
        <v>1149</v>
      </c>
      <c r="E5" s="256" t="s">
        <v>1150</v>
      </c>
      <c r="F5" s="254" t="s">
        <v>1151</v>
      </c>
      <c r="G5" s="254" t="s">
        <v>1152</v>
      </c>
      <c r="H5" s="257" t="s">
        <v>1153</v>
      </c>
      <c r="I5" s="257" t="s">
        <v>1154</v>
      </c>
      <c r="J5" s="257" t="s">
        <v>4</v>
      </c>
      <c r="K5" s="257" t="s">
        <v>1155</v>
      </c>
      <c r="L5" s="257" t="s">
        <v>1156</v>
      </c>
      <c r="M5" s="254" t="s">
        <v>1157</v>
      </c>
      <c r="N5" s="258" t="s">
        <v>8</v>
      </c>
      <c r="O5" s="254" t="s">
        <v>1158</v>
      </c>
      <c r="P5" s="254" t="s">
        <v>1159</v>
      </c>
      <c r="Q5" s="255" t="s">
        <v>1160</v>
      </c>
      <c r="R5" s="254" t="s">
        <v>1161</v>
      </c>
      <c r="S5" s="254" t="s">
        <v>1162</v>
      </c>
      <c r="T5" s="254" t="s">
        <v>1163</v>
      </c>
      <c r="U5" s="258" t="s">
        <v>7</v>
      </c>
      <c r="V5" s="259" t="s">
        <v>1164</v>
      </c>
      <c r="W5" s="259" t="s">
        <v>1165</v>
      </c>
      <c r="X5" s="254" t="s">
        <v>1166</v>
      </c>
      <c r="Y5" s="254" t="s">
        <v>1167</v>
      </c>
      <c r="Z5" s="254" t="s">
        <v>605</v>
      </c>
      <c r="AA5" s="255" t="s">
        <v>1168</v>
      </c>
      <c r="AB5" s="254" t="s">
        <v>1169</v>
      </c>
      <c r="AC5" s="254" t="s">
        <v>1170</v>
      </c>
      <c r="AD5" s="254" t="s">
        <v>1171</v>
      </c>
      <c r="AE5" s="255" t="s">
        <v>1172</v>
      </c>
      <c r="AF5" s="255" t="s">
        <v>1173</v>
      </c>
      <c r="AG5" s="255" t="s">
        <v>1174</v>
      </c>
      <c r="AH5" s="260" t="s">
        <v>1175</v>
      </c>
      <c r="AI5" s="8" t="s">
        <v>1176</v>
      </c>
      <c r="AJ5" s="182" t="s">
        <v>1177</v>
      </c>
      <c r="AK5" s="261" t="s">
        <v>1178</v>
      </c>
      <c r="AL5" s="261" t="s">
        <v>1179</v>
      </c>
      <c r="AM5" s="261" t="s">
        <v>1180</v>
      </c>
      <c r="AN5" s="145" t="s">
        <v>1181</v>
      </c>
      <c r="AO5" s="182" t="s">
        <v>1182</v>
      </c>
      <c r="AP5" s="182" t="s">
        <v>1183</v>
      </c>
      <c r="AQ5" s="182" t="s">
        <v>1184</v>
      </c>
      <c r="AR5" s="294" t="s">
        <v>1185</v>
      </c>
      <c r="AS5" s="294" t="s">
        <v>1186</v>
      </c>
      <c r="AT5" s="294" t="s">
        <v>1187</v>
      </c>
      <c r="AU5" s="294" t="s">
        <v>1188</v>
      </c>
      <c r="AV5" s="294" t="s">
        <v>1189</v>
      </c>
      <c r="AW5" s="294" t="s">
        <v>1190</v>
      </c>
      <c r="AX5" s="182" t="s">
        <v>1191</v>
      </c>
      <c r="AY5" s="182" t="s">
        <v>1140</v>
      </c>
      <c r="AZ5" s="182" t="s">
        <v>1192</v>
      </c>
      <c r="BA5" s="182" t="s">
        <v>1193</v>
      </c>
      <c r="BB5" s="182" t="s">
        <v>1194</v>
      </c>
      <c r="BC5" s="182" t="s">
        <v>1195</v>
      </c>
      <c r="BD5" s="182" t="s">
        <v>1196</v>
      </c>
      <c r="BE5" s="182" t="s">
        <v>1197</v>
      </c>
      <c r="BF5" s="182" t="s">
        <v>1198</v>
      </c>
      <c r="BG5" s="260" t="s">
        <v>1199</v>
      </c>
      <c r="BH5" s="262" t="s">
        <v>1200</v>
      </c>
      <c r="BI5" s="263" t="s">
        <v>1201</v>
      </c>
      <c r="BJ5" s="264" t="s">
        <v>1202</v>
      </c>
      <c r="BK5" s="262" t="s">
        <v>1203</v>
      </c>
      <c r="BL5" s="260" t="s">
        <v>1204</v>
      </c>
      <c r="BM5" s="265" t="s">
        <v>1205</v>
      </c>
      <c r="BN5" s="265" t="s">
        <v>1206</v>
      </c>
      <c r="BO5" s="266" t="s">
        <v>1207</v>
      </c>
      <c r="BP5" s="267" t="s">
        <v>1208</v>
      </c>
      <c r="BQ5" s="267" t="s">
        <v>1209</v>
      </c>
      <c r="BR5" s="267" t="s">
        <v>1210</v>
      </c>
      <c r="BS5" s="267" t="s">
        <v>1211</v>
      </c>
      <c r="BT5" s="187" t="s">
        <v>1212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740</v>
      </c>
      <c r="E6" s="156">
        <v>1</v>
      </c>
      <c r="F6" s="193" t="s">
        <v>611</v>
      </c>
      <c r="G6" s="10" t="str">
        <f>IF(D6="","*",VLOOKUP(F6,BS_ATIVIDADE[#All],3,FALSE))</f>
        <v>CAMINHÂO - SOLDA</v>
      </c>
      <c r="H6" s="194" t="s">
        <v>464</v>
      </c>
      <c r="I6" s="194" t="s">
        <v>464</v>
      </c>
      <c r="J6" s="245">
        <v>78</v>
      </c>
      <c r="K6" s="245">
        <v>235</v>
      </c>
      <c r="L6" s="92" t="s">
        <v>609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1213</v>
      </c>
      <c r="W6" s="194" t="s">
        <v>1214</v>
      </c>
      <c r="X6" s="247" t="s">
        <v>956</v>
      </c>
      <c r="Y6" s="171" t="s">
        <v>959</v>
      </c>
      <c r="Z6" s="171" t="s">
        <v>957</v>
      </c>
      <c r="AA6" s="92">
        <v>1</v>
      </c>
      <c r="AB6" s="78" t="s">
        <v>947</v>
      </c>
      <c r="AC6" s="78" t="s">
        <v>942</v>
      </c>
      <c r="AD6" s="194">
        <v>0.3125</v>
      </c>
      <c r="AE6" s="92">
        <v>6373</v>
      </c>
      <c r="AF6" s="92" t="s">
        <v>609</v>
      </c>
      <c r="AG6" s="92" t="s">
        <v>609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1215</v>
      </c>
      <c r="BK6" s="23" t="s">
        <v>1216</v>
      </c>
      <c r="BL6" s="22"/>
      <c r="BM6" s="20" t="s">
        <v>976</v>
      </c>
      <c r="BN6" s="20" t="s">
        <v>996</v>
      </c>
      <c r="BO6" s="180" t="s">
        <v>1067</v>
      </c>
      <c r="BP6" s="23" t="s">
        <v>1216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837</v>
      </c>
      <c r="E7" s="156">
        <v>2</v>
      </c>
      <c r="F7" s="193" t="s">
        <v>623</v>
      </c>
      <c r="G7" s="10" t="str">
        <f>IF(D7="","*",VLOOKUP(F7,BS_ATIVIDADE[#All],3,FALSE))</f>
        <v>OUTROS</v>
      </c>
      <c r="H7" s="154" t="s">
        <v>1217</v>
      </c>
      <c r="I7" s="154" t="s">
        <v>597</v>
      </c>
      <c r="J7" s="45">
        <v>98</v>
      </c>
      <c r="K7" s="45">
        <v>752.38</v>
      </c>
      <c r="L7" s="92" t="s">
        <v>609</v>
      </c>
      <c r="M7" s="245" t="s">
        <v>1218</v>
      </c>
      <c r="N7" s="245" t="s">
        <v>1219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1220</v>
      </c>
      <c r="W7" s="194" t="s">
        <v>1221</v>
      </c>
      <c r="X7" s="59" t="s">
        <v>951</v>
      </c>
      <c r="Y7" s="171" t="s">
        <v>950</v>
      </c>
      <c r="Z7" s="171" t="s">
        <v>952</v>
      </c>
      <c r="AA7" s="155">
        <v>1</v>
      </c>
      <c r="AB7" s="78" t="s">
        <v>947</v>
      </c>
      <c r="AC7" s="78" t="s">
        <v>609</v>
      </c>
      <c r="AD7" s="194">
        <v>0.75</v>
      </c>
      <c r="AE7" s="92">
        <v>9045</v>
      </c>
      <c r="AF7" s="92">
        <v>9047</v>
      </c>
      <c r="AG7" s="92" t="s">
        <v>609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1222</v>
      </c>
      <c r="BK7" s="195" t="s">
        <v>1223</v>
      </c>
      <c r="BL7" s="22"/>
      <c r="BM7" s="20" t="s">
        <v>977</v>
      </c>
      <c r="BN7" s="20" t="s">
        <v>1005</v>
      </c>
      <c r="BO7" s="180" t="s">
        <v>1068</v>
      </c>
      <c r="BP7" s="195" t="s">
        <v>1223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845</v>
      </c>
      <c r="E8" s="156">
        <v>3</v>
      </c>
      <c r="F8" s="193" t="s">
        <v>623</v>
      </c>
      <c r="G8" s="10" t="str">
        <f>IF(D9="","*",VLOOKUP(F8,BS_ATIVIDADE[#All],3,FALSE))</f>
        <v>OUTROS</v>
      </c>
      <c r="H8" s="154" t="s">
        <v>348</v>
      </c>
      <c r="I8" s="154" t="s">
        <v>328</v>
      </c>
      <c r="J8" s="45">
        <v>103</v>
      </c>
      <c r="K8" s="45">
        <v>2031</v>
      </c>
      <c r="L8" s="92" t="s">
        <v>609</v>
      </c>
      <c r="M8" s="45" t="s">
        <v>1224</v>
      </c>
      <c r="N8" s="45" t="s">
        <v>1225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1226</v>
      </c>
      <c r="W8" s="194" t="s">
        <v>1227</v>
      </c>
      <c r="X8" s="247" t="s">
        <v>956</v>
      </c>
      <c r="Y8" s="171" t="s">
        <v>959</v>
      </c>
      <c r="Z8" s="171" t="s">
        <v>957</v>
      </c>
      <c r="AA8" s="92">
        <v>1</v>
      </c>
      <c r="AB8" s="78" t="s">
        <v>947</v>
      </c>
      <c r="AC8" s="78" t="s">
        <v>942</v>
      </c>
      <c r="AD8" s="194">
        <v>0.33333333333333331</v>
      </c>
      <c r="AE8" s="92">
        <v>9404</v>
      </c>
      <c r="AF8" s="92">
        <v>9406</v>
      </c>
      <c r="AG8" s="92" t="s">
        <v>609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1228</v>
      </c>
      <c r="BK8" s="23" t="s">
        <v>1229</v>
      </c>
      <c r="BL8" s="22"/>
      <c r="BM8" s="20" t="s">
        <v>980</v>
      </c>
      <c r="BN8" s="20" t="s">
        <v>980</v>
      </c>
      <c r="BO8" s="180" t="s">
        <v>980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748</v>
      </c>
      <c r="E9" s="156">
        <v>4</v>
      </c>
      <c r="F9" s="193" t="s">
        <v>706</v>
      </c>
      <c r="G9" s="10" t="str">
        <f>IF(D9="","*",VLOOKUP(F9,BS_ATIVIDADE[#All],3,FALSE))</f>
        <v>MECANIZAÇÃO - ESMERILHADORA</v>
      </c>
      <c r="H9" s="154" t="s">
        <v>597</v>
      </c>
      <c r="I9" s="154" t="s">
        <v>595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1230</v>
      </c>
      <c r="W9" s="194" t="s">
        <v>1231</v>
      </c>
      <c r="X9" s="247" t="s">
        <v>956</v>
      </c>
      <c r="Y9" s="171" t="s">
        <v>959</v>
      </c>
      <c r="Z9" s="171" t="s">
        <v>957</v>
      </c>
      <c r="AA9" s="92">
        <v>1</v>
      </c>
      <c r="AB9" s="78" t="s">
        <v>947</v>
      </c>
      <c r="AC9" s="78" t="s">
        <v>942</v>
      </c>
      <c r="AD9" s="194">
        <v>0.83333333333333337</v>
      </c>
      <c r="AE9" s="92">
        <v>6245</v>
      </c>
      <c r="AF9" s="92">
        <v>6246</v>
      </c>
      <c r="AG9" s="92" t="s">
        <v>609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1232</v>
      </c>
      <c r="BK9" s="248" t="s">
        <v>1233</v>
      </c>
      <c r="BL9" s="22"/>
      <c r="BM9" s="20" t="s">
        <v>975</v>
      </c>
      <c r="BN9" s="20" t="s">
        <v>1004</v>
      </c>
      <c r="BO9" s="180" t="s">
        <v>1066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816</v>
      </c>
      <c r="E10" s="156">
        <v>5</v>
      </c>
      <c r="F10" s="193" t="s">
        <v>715</v>
      </c>
      <c r="G10" s="10" t="str">
        <f>IF(D10="","*",VLOOKUP(F10,BS_ATIVIDADE[#All],3,FALSE))</f>
        <v>MECANIZAÇÃO - SOCADORA</v>
      </c>
      <c r="H10" s="154" t="s">
        <v>254</v>
      </c>
      <c r="I10" s="154" t="s">
        <v>254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1234</v>
      </c>
      <c r="W10" s="194" t="s">
        <v>1235</v>
      </c>
      <c r="X10" s="247" t="s">
        <v>951</v>
      </c>
      <c r="Y10" s="171" t="s">
        <v>950</v>
      </c>
      <c r="Z10" s="171" t="s">
        <v>952</v>
      </c>
      <c r="AA10" s="92">
        <v>1</v>
      </c>
      <c r="AB10" s="78" t="s">
        <v>947</v>
      </c>
      <c r="AC10" s="78" t="s">
        <v>942</v>
      </c>
      <c r="AD10" s="194">
        <v>0.29166666666666669</v>
      </c>
      <c r="AE10" s="92">
        <v>6238</v>
      </c>
      <c r="AF10" s="92">
        <v>9983</v>
      </c>
      <c r="AG10" s="92" t="s">
        <v>609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1228</v>
      </c>
      <c r="BK10" s="23" t="s">
        <v>1236</v>
      </c>
      <c r="BL10" s="22"/>
      <c r="BM10" s="20" t="s">
        <v>980</v>
      </c>
      <c r="BN10" s="20" t="s">
        <v>980</v>
      </c>
      <c r="BO10" s="180" t="s">
        <v>980</v>
      </c>
      <c r="BP10" s="24" t="s">
        <v>609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778</v>
      </c>
      <c r="E11" s="156">
        <v>6</v>
      </c>
      <c r="F11" s="193" t="s">
        <v>741</v>
      </c>
      <c r="G11" s="10" t="str">
        <f>IF(D12="","*",VLOOKUP(F11,BS_ATIVIDADE[#All],3,FALSE))</f>
        <v>MODERNIZAÇÃO</v>
      </c>
      <c r="H11" s="154" t="s">
        <v>396</v>
      </c>
      <c r="I11" s="154" t="s">
        <v>396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1237</v>
      </c>
      <c r="W11" s="194" t="s">
        <v>1235</v>
      </c>
      <c r="X11" s="59" t="s">
        <v>956</v>
      </c>
      <c r="Y11" s="171" t="s">
        <v>959</v>
      </c>
      <c r="Z11" s="171" t="s">
        <v>952</v>
      </c>
      <c r="AA11" s="155">
        <v>1</v>
      </c>
      <c r="AB11" s="78" t="s">
        <v>947</v>
      </c>
      <c r="AC11" s="78" t="s">
        <v>609</v>
      </c>
      <c r="AD11" s="194">
        <v>0.29166666666666669</v>
      </c>
      <c r="AE11" s="92">
        <v>6219</v>
      </c>
      <c r="AF11" s="92" t="s">
        <v>609</v>
      </c>
      <c r="AG11" s="92" t="s">
        <v>609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1228</v>
      </c>
      <c r="BK11" s="23" t="s">
        <v>1238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836</v>
      </c>
      <c r="E12" s="156">
        <v>7</v>
      </c>
      <c r="F12" s="193" t="s">
        <v>785</v>
      </c>
      <c r="G12" s="10" t="str">
        <f>IF(D12="","*",VLOOKUP(F12,BS_ATIVIDADE[#All],3,FALSE))</f>
        <v>PEDRA</v>
      </c>
      <c r="H12" s="154" t="s">
        <v>597</v>
      </c>
      <c r="I12" s="154" t="s">
        <v>597</v>
      </c>
      <c r="J12" s="45">
        <v>98</v>
      </c>
      <c r="K12" s="45">
        <v>560</v>
      </c>
      <c r="L12" s="92" t="s">
        <v>609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1239</v>
      </c>
      <c r="W12" s="194" t="s">
        <v>1240</v>
      </c>
      <c r="X12" s="59" t="s">
        <v>951</v>
      </c>
      <c r="Y12" s="171" t="s">
        <v>950</v>
      </c>
      <c r="Z12" s="171" t="s">
        <v>952</v>
      </c>
      <c r="AA12" s="155">
        <v>2</v>
      </c>
      <c r="AB12" s="78" t="s">
        <v>947</v>
      </c>
      <c r="AC12" s="78" t="s">
        <v>942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1228</v>
      </c>
      <c r="BK12" s="23" t="s">
        <v>1241</v>
      </c>
      <c r="BL12" s="22"/>
      <c r="BM12" s="20" t="s">
        <v>980</v>
      </c>
      <c r="BN12" s="20" t="s">
        <v>980</v>
      </c>
      <c r="BO12" s="180" t="s">
        <v>980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863</v>
      </c>
      <c r="E13" s="156">
        <v>8</v>
      </c>
      <c r="F13" s="193" t="s">
        <v>792</v>
      </c>
      <c r="G13" s="10" t="str">
        <f>IF(D13="","*",VLOOKUP(F13,BS_ATIVIDADE[#All],3,FALSE))</f>
        <v>SOLDA</v>
      </c>
      <c r="H13" s="154" t="s">
        <v>39</v>
      </c>
      <c r="I13" s="154" t="s">
        <v>609</v>
      </c>
      <c r="J13" s="45">
        <v>98</v>
      </c>
      <c r="K13" s="45">
        <v>596.20000000000005</v>
      </c>
      <c r="L13" s="92" t="s">
        <v>609</v>
      </c>
      <c r="M13" s="45" t="s">
        <v>1242</v>
      </c>
      <c r="N13" s="45" t="s">
        <v>1243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1244</v>
      </c>
      <c r="W13" s="194" t="s">
        <v>1245</v>
      </c>
      <c r="X13" s="59" t="s">
        <v>956</v>
      </c>
      <c r="Y13" s="171" t="s">
        <v>959</v>
      </c>
      <c r="Z13" s="171" t="s">
        <v>957</v>
      </c>
      <c r="AA13" s="155" t="s">
        <v>609</v>
      </c>
      <c r="AB13" s="78" t="s">
        <v>609</v>
      </c>
      <c r="AC13" s="78" t="s">
        <v>609</v>
      </c>
      <c r="AD13" s="194" t="s">
        <v>609</v>
      </c>
      <c r="AE13" s="92" t="s">
        <v>609</v>
      </c>
      <c r="AF13" s="92" t="s">
        <v>609</v>
      </c>
      <c r="AG13" s="92" t="s">
        <v>609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75</v>
      </c>
      <c r="AN13" s="146" t="s">
        <v>78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1246</v>
      </c>
      <c r="BK13" s="23" t="s">
        <v>1247</v>
      </c>
      <c r="BL13" s="22"/>
      <c r="BM13" s="20" t="s">
        <v>980</v>
      </c>
      <c r="BN13" s="20" t="s">
        <v>980</v>
      </c>
      <c r="BO13" s="180" t="s">
        <v>980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885</v>
      </c>
      <c r="E14" s="156">
        <v>9</v>
      </c>
      <c r="F14" s="193" t="s">
        <v>792</v>
      </c>
      <c r="G14" s="10" t="str">
        <f>IF(D14="","*",VLOOKUP(F14,BS_ATIVIDADE[#All],3,FALSE))</f>
        <v>SOLDA</v>
      </c>
      <c r="H14" s="154" t="s">
        <v>592</v>
      </c>
      <c r="I14" s="154" t="s">
        <v>609</v>
      </c>
      <c r="J14" s="45">
        <v>74</v>
      </c>
      <c r="K14" s="45">
        <v>482</v>
      </c>
      <c r="L14" s="92" t="s">
        <v>609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1248</v>
      </c>
      <c r="W14" s="194" t="s">
        <v>1249</v>
      </c>
      <c r="X14" s="59" t="s">
        <v>951</v>
      </c>
      <c r="Y14" s="171" t="s">
        <v>950</v>
      </c>
      <c r="Z14" s="171" t="s">
        <v>952</v>
      </c>
      <c r="AA14" s="155" t="s">
        <v>609</v>
      </c>
      <c r="AB14" s="78" t="s">
        <v>609</v>
      </c>
      <c r="AC14" s="78" t="s">
        <v>942</v>
      </c>
      <c r="AD14" s="194" t="s">
        <v>609</v>
      </c>
      <c r="AE14" s="92" t="s">
        <v>609</v>
      </c>
      <c r="AF14" s="92" t="s">
        <v>609</v>
      </c>
      <c r="AG14" s="92" t="s">
        <v>609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1250</v>
      </c>
      <c r="BK14" s="23" t="s">
        <v>1251</v>
      </c>
      <c r="BL14" s="22"/>
      <c r="BM14" s="20" t="s">
        <v>982</v>
      </c>
      <c r="BN14" s="20" t="s">
        <v>998</v>
      </c>
      <c r="BO14" s="180" t="s">
        <v>1086</v>
      </c>
      <c r="BP14" s="23" t="s">
        <v>1251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912</v>
      </c>
      <c r="E15" s="156">
        <v>10</v>
      </c>
      <c r="F15" s="193" t="s">
        <v>792</v>
      </c>
      <c r="G15" s="10" t="str">
        <f>IF(D15="","*",VLOOKUP(F15,BS_ATIVIDADE[#All],3,FALSE))</f>
        <v>SOLDA</v>
      </c>
      <c r="H15" s="154" t="s">
        <v>355</v>
      </c>
      <c r="I15" s="154" t="s">
        <v>609</v>
      </c>
      <c r="J15" s="45">
        <v>103</v>
      </c>
      <c r="K15" s="45">
        <v>2090</v>
      </c>
      <c r="L15" s="92" t="s">
        <v>609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1213</v>
      </c>
      <c r="W15" s="194" t="s">
        <v>1252</v>
      </c>
      <c r="X15" s="247" t="s">
        <v>956</v>
      </c>
      <c r="Y15" s="171" t="s">
        <v>959</v>
      </c>
      <c r="Z15" s="171" t="s">
        <v>952</v>
      </c>
      <c r="AA15" s="92">
        <v>1</v>
      </c>
      <c r="AB15" s="78" t="s">
        <v>947</v>
      </c>
      <c r="AC15" s="78" t="s">
        <v>942</v>
      </c>
      <c r="AD15" s="194">
        <v>0.3125</v>
      </c>
      <c r="AE15" s="92" t="s">
        <v>609</v>
      </c>
      <c r="AF15" s="92" t="s">
        <v>609</v>
      </c>
      <c r="AG15" s="92" t="s">
        <v>609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1253</v>
      </c>
      <c r="BK15" s="23" t="s">
        <v>1254</v>
      </c>
      <c r="BL15" s="22"/>
      <c r="BM15" s="20" t="s">
        <v>980</v>
      </c>
      <c r="BN15" s="20" t="s">
        <v>980</v>
      </c>
      <c r="BO15" s="180" t="s">
        <v>980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827</v>
      </c>
      <c r="E16" s="156">
        <v>11</v>
      </c>
      <c r="F16" s="193" t="s">
        <v>803</v>
      </c>
      <c r="G16" s="10" t="str">
        <f>IF(D16="","*",VLOOKUP(F16,BS_ATIVIDADE[#All],3,FALSE))</f>
        <v>OUTROS</v>
      </c>
      <c r="H16" s="154" t="s">
        <v>230</v>
      </c>
      <c r="I16" s="154" t="s">
        <v>266</v>
      </c>
      <c r="J16" s="45">
        <v>74</v>
      </c>
      <c r="K16" s="45">
        <v>188</v>
      </c>
      <c r="L16" s="92" t="s">
        <v>609</v>
      </c>
      <c r="M16" s="45" t="s">
        <v>1255</v>
      </c>
      <c r="N16" s="45" t="s">
        <v>250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1256</v>
      </c>
      <c r="W16" s="194" t="s">
        <v>1257</v>
      </c>
      <c r="X16" s="59" t="s">
        <v>956</v>
      </c>
      <c r="Y16" s="171" t="s">
        <v>959</v>
      </c>
      <c r="Z16" s="171" t="s">
        <v>961</v>
      </c>
      <c r="AA16" s="155" t="s">
        <v>1258</v>
      </c>
      <c r="AB16" s="78" t="s">
        <v>947</v>
      </c>
      <c r="AC16" s="78" t="s">
        <v>942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1228</v>
      </c>
      <c r="BK16" s="23" t="s">
        <v>1259</v>
      </c>
      <c r="BL16" s="22"/>
      <c r="BM16" s="20" t="s">
        <v>980</v>
      </c>
      <c r="BN16" s="20" t="s">
        <v>980</v>
      </c>
      <c r="BO16" s="180" t="s">
        <v>980</v>
      </c>
      <c r="BP16" s="24" t="s">
        <v>609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752</v>
      </c>
      <c r="E17" s="251">
        <v>12</v>
      </c>
      <c r="F17" s="193" t="s">
        <v>623</v>
      </c>
      <c r="G17" s="10" t="str">
        <f>IF(D17="","*",VLOOKUP(F17,BS_ATIVIDADE[#All],3,FALSE))</f>
        <v>OUTROS</v>
      </c>
      <c r="H17" s="194" t="s">
        <v>436</v>
      </c>
      <c r="I17" s="194" t="s">
        <v>1260</v>
      </c>
      <c r="J17" s="245">
        <v>78</v>
      </c>
      <c r="K17" s="245">
        <v>190</v>
      </c>
      <c r="L17" s="92" t="s">
        <v>609</v>
      </c>
      <c r="M17" s="245" t="s">
        <v>1261</v>
      </c>
      <c r="N17" s="245" t="s">
        <v>1262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1263</v>
      </c>
      <c r="W17" s="194" t="s">
        <v>1264</v>
      </c>
      <c r="X17" s="247" t="s">
        <v>956</v>
      </c>
      <c r="Y17" s="171" t="s">
        <v>959</v>
      </c>
      <c r="Z17" s="171" t="s">
        <v>961</v>
      </c>
      <c r="AA17" s="92" t="s">
        <v>1265</v>
      </c>
      <c r="AB17" s="78" t="s">
        <v>953</v>
      </c>
      <c r="AC17" s="78" t="s">
        <v>954</v>
      </c>
      <c r="AD17" s="194">
        <v>0.35416666666666669</v>
      </c>
      <c r="AE17" s="92">
        <v>9341</v>
      </c>
      <c r="AF17" s="245" t="s">
        <v>1266</v>
      </c>
      <c r="AG17" s="92" t="s">
        <v>609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1267</v>
      </c>
      <c r="BK17" s="23" t="s">
        <v>1268</v>
      </c>
      <c r="BL17" s="22"/>
      <c r="BM17" s="20" t="s">
        <v>980</v>
      </c>
      <c r="BN17" s="20" t="s">
        <v>980</v>
      </c>
      <c r="BO17" s="180" t="s">
        <v>980</v>
      </c>
      <c r="BP17" s="23" t="s">
        <v>609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837</v>
      </c>
      <c r="E18" s="156">
        <v>13</v>
      </c>
      <c r="F18" s="193" t="s">
        <v>623</v>
      </c>
      <c r="G18" s="10" t="str">
        <f>IF(D18="","*",VLOOKUP(F18,BS_ATIVIDADE[#All],3,FALSE))</f>
        <v>OUTROS</v>
      </c>
      <c r="H18" s="154" t="s">
        <v>1217</v>
      </c>
      <c r="I18" s="154" t="s">
        <v>597</v>
      </c>
      <c r="J18" s="45">
        <v>98</v>
      </c>
      <c r="K18" s="45">
        <v>752.38</v>
      </c>
      <c r="L18" s="92" t="s">
        <v>609</v>
      </c>
      <c r="M18" s="246" t="s">
        <v>1218</v>
      </c>
      <c r="N18" s="246" t="s">
        <v>1219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1220</v>
      </c>
      <c r="W18" s="194" t="s">
        <v>1221</v>
      </c>
      <c r="X18" s="59" t="s">
        <v>951</v>
      </c>
      <c r="Y18" s="171" t="s">
        <v>950</v>
      </c>
      <c r="Z18" s="171" t="s">
        <v>952</v>
      </c>
      <c r="AA18" s="155">
        <v>1</v>
      </c>
      <c r="AB18" s="78" t="s">
        <v>947</v>
      </c>
      <c r="AC18" s="78" t="s">
        <v>609</v>
      </c>
      <c r="AD18" s="194">
        <v>0.75</v>
      </c>
      <c r="AE18" s="92">
        <v>9045</v>
      </c>
      <c r="AF18" s="92">
        <v>9047</v>
      </c>
      <c r="AG18" s="92" t="s">
        <v>609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1222</v>
      </c>
      <c r="BK18" s="195" t="s">
        <v>1222</v>
      </c>
      <c r="BL18" s="22"/>
      <c r="BM18" s="20" t="s">
        <v>980</v>
      </c>
      <c r="BN18" s="20" t="s">
        <v>980</v>
      </c>
      <c r="BO18" s="180" t="s">
        <v>980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824</v>
      </c>
      <c r="E19" s="251">
        <v>14</v>
      </c>
      <c r="F19" s="193" t="s">
        <v>631</v>
      </c>
      <c r="G19" s="10" t="str">
        <f>IF(D19="","*",VLOOKUP(F19,BS_ATIVIDADE[#All],3,FALSE))</f>
        <v>DETECÇÃO</v>
      </c>
      <c r="H19" s="154" t="s">
        <v>266</v>
      </c>
      <c r="I19" s="154" t="s">
        <v>1269</v>
      </c>
      <c r="J19" s="45">
        <v>74</v>
      </c>
      <c r="K19" s="45">
        <v>290</v>
      </c>
      <c r="L19" s="92"/>
      <c r="M19" s="18" t="s">
        <v>1270</v>
      </c>
      <c r="N19" s="18" t="s">
        <v>1271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1272</v>
      </c>
      <c r="W19" s="194" t="s">
        <v>1273</v>
      </c>
      <c r="X19" s="247" t="s">
        <v>956</v>
      </c>
      <c r="Y19" s="171" t="s">
        <v>959</v>
      </c>
      <c r="Z19" s="171" t="s">
        <v>952</v>
      </c>
      <c r="AA19" s="92">
        <v>1</v>
      </c>
      <c r="AB19" s="78" t="s">
        <v>947</v>
      </c>
      <c r="AC19" s="78" t="s">
        <v>942</v>
      </c>
      <c r="AD19" s="194">
        <v>0.29166666666666669</v>
      </c>
      <c r="AE19" s="92" t="s">
        <v>609</v>
      </c>
      <c r="AF19" s="92" t="s">
        <v>609</v>
      </c>
      <c r="AG19" s="92" t="s">
        <v>609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609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1228</v>
      </c>
      <c r="BK19" s="250" t="s">
        <v>1274</v>
      </c>
      <c r="BL19" s="22"/>
      <c r="BM19" s="20" t="s">
        <v>980</v>
      </c>
      <c r="BN19" s="20" t="s">
        <v>980</v>
      </c>
      <c r="BO19" s="180" t="s">
        <v>980</v>
      </c>
      <c r="BP19" s="24" t="s">
        <v>609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804</v>
      </c>
      <c r="E20" s="156">
        <v>15</v>
      </c>
      <c r="F20" s="193" t="s">
        <v>812</v>
      </c>
      <c r="G20" s="10" t="str">
        <f>IF(D20="","*",VLOOKUP(F20,BS_ATIVIDADE[#All],3,FALSE))</f>
        <v>OUTROS</v>
      </c>
      <c r="H20" s="154" t="s">
        <v>596</v>
      </c>
      <c r="I20" s="154" t="s">
        <v>572</v>
      </c>
      <c r="J20" s="45">
        <v>74</v>
      </c>
      <c r="K20" s="45">
        <v>501</v>
      </c>
      <c r="L20" s="92" t="s">
        <v>609</v>
      </c>
      <c r="M20" s="231" t="s">
        <v>1275</v>
      </c>
      <c r="N20" s="231" t="s">
        <v>1276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1277</v>
      </c>
      <c r="W20" s="194" t="s">
        <v>1278</v>
      </c>
      <c r="X20" s="59" t="s">
        <v>956</v>
      </c>
      <c r="Y20" s="171" t="s">
        <v>959</v>
      </c>
      <c r="Z20" s="171" t="s">
        <v>961</v>
      </c>
      <c r="AA20" s="155">
        <v>1</v>
      </c>
      <c r="AB20" s="78" t="s">
        <v>947</v>
      </c>
      <c r="AC20" s="78" t="s">
        <v>942</v>
      </c>
      <c r="AD20" s="194">
        <v>0.5</v>
      </c>
      <c r="AE20" s="92">
        <v>7684</v>
      </c>
      <c r="AF20" s="92"/>
      <c r="AG20" s="92" t="s">
        <v>609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1279</v>
      </c>
      <c r="BK20" s="23" t="s">
        <v>1280</v>
      </c>
      <c r="BL20" s="22"/>
      <c r="BM20" s="20" t="s">
        <v>984</v>
      </c>
      <c r="BN20" s="20" t="s">
        <v>0</v>
      </c>
      <c r="BO20" s="180" t="s">
        <v>1087</v>
      </c>
      <c r="BP20" s="23" t="s">
        <v>1279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748</v>
      </c>
      <c r="E21" s="156">
        <v>16</v>
      </c>
      <c r="F21" s="193" t="s">
        <v>706</v>
      </c>
      <c r="G21" s="10" t="str">
        <f>IF(D21="","*",VLOOKUP(F21,BS_ATIVIDADE[#All],3,FALSE))</f>
        <v>MECANIZAÇÃO - ESMERILHADORA</v>
      </c>
      <c r="H21" s="154" t="s">
        <v>597</v>
      </c>
      <c r="I21" s="154" t="s">
        <v>51</v>
      </c>
      <c r="J21" s="45">
        <v>74</v>
      </c>
      <c r="K21" s="45">
        <v>501</v>
      </c>
      <c r="L21" s="92" t="s">
        <v>609</v>
      </c>
      <c r="M21" s="18" t="s">
        <v>1281</v>
      </c>
      <c r="N21" s="18" t="s">
        <v>1282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1230</v>
      </c>
      <c r="W21" s="194" t="s">
        <v>1231</v>
      </c>
      <c r="X21" s="247" t="s">
        <v>956</v>
      </c>
      <c r="Y21" s="171" t="s">
        <v>959</v>
      </c>
      <c r="Z21" s="171" t="s">
        <v>957</v>
      </c>
      <c r="AA21" s="92">
        <v>1</v>
      </c>
      <c r="AB21" s="78" t="s">
        <v>947</v>
      </c>
      <c r="AC21" s="78" t="s">
        <v>942</v>
      </c>
      <c r="AD21" s="194">
        <v>0.83333333333333337</v>
      </c>
      <c r="AE21" s="92">
        <v>6245</v>
      </c>
      <c r="AF21" s="92">
        <v>6246</v>
      </c>
      <c r="AG21" s="92" t="s">
        <v>609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1232</v>
      </c>
      <c r="BK21" s="248" t="s">
        <v>1283</v>
      </c>
      <c r="BL21" s="22"/>
      <c r="BM21" s="20" t="s">
        <v>984</v>
      </c>
      <c r="BN21" s="20" t="s">
        <v>0</v>
      </c>
      <c r="BO21" s="180" t="s">
        <v>1087</v>
      </c>
      <c r="BP21" s="24" t="s">
        <v>609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816</v>
      </c>
      <c r="E22" s="156">
        <v>17</v>
      </c>
      <c r="F22" s="193" t="s">
        <v>715</v>
      </c>
      <c r="G22" s="10" t="str">
        <f>IF(D22="","*",VLOOKUP(F22,BS_ATIVIDADE[#All],3,FALSE))</f>
        <v>MECANIZAÇÃO - SOCADORA</v>
      </c>
      <c r="H22" s="154" t="s">
        <v>254</v>
      </c>
      <c r="I22" s="154" t="s">
        <v>254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1234</v>
      </c>
      <c r="W22" s="194" t="s">
        <v>1235</v>
      </c>
      <c r="X22" s="247" t="s">
        <v>956</v>
      </c>
      <c r="Y22" s="171" t="s">
        <v>959</v>
      </c>
      <c r="Z22" s="171" t="s">
        <v>961</v>
      </c>
      <c r="AA22" s="92">
        <v>1</v>
      </c>
      <c r="AB22" s="78" t="s">
        <v>947</v>
      </c>
      <c r="AC22" s="78" t="s">
        <v>942</v>
      </c>
      <c r="AD22" s="194">
        <v>0.29166666666666669</v>
      </c>
      <c r="AE22" s="92">
        <v>6238</v>
      </c>
      <c r="AF22" s="92">
        <v>9983</v>
      </c>
      <c r="AG22" s="92" t="s">
        <v>609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1228</v>
      </c>
      <c r="BK22" s="23" t="s">
        <v>1284</v>
      </c>
      <c r="BL22" s="22"/>
      <c r="BM22" s="20" t="s">
        <v>986</v>
      </c>
      <c r="BN22" s="20" t="s">
        <v>986</v>
      </c>
      <c r="BO22" s="180" t="s">
        <v>986</v>
      </c>
      <c r="BP22" s="23" t="s">
        <v>1284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827</v>
      </c>
      <c r="E23" s="156">
        <v>18</v>
      </c>
      <c r="F23" s="193" t="s">
        <v>783</v>
      </c>
      <c r="G23" s="10" t="str">
        <f>IF(D23="","*",VLOOKUP(F23,BS_ATIVIDADE[#All],3,FALSE))</f>
        <v>OUTROS</v>
      </c>
      <c r="H23" s="154" t="s">
        <v>266</v>
      </c>
      <c r="I23" s="154" t="s">
        <v>266</v>
      </c>
      <c r="J23" s="45">
        <v>74</v>
      </c>
      <c r="K23" s="45">
        <v>290</v>
      </c>
      <c r="L23" s="92"/>
      <c r="M23" s="18" t="s">
        <v>264</v>
      </c>
      <c r="N23" s="18" t="s">
        <v>266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1256</v>
      </c>
      <c r="W23" s="194" t="s">
        <v>1285</v>
      </c>
      <c r="X23" s="59" t="s">
        <v>956</v>
      </c>
      <c r="Y23" s="171" t="s">
        <v>959</v>
      </c>
      <c r="Z23" s="171" t="s">
        <v>961</v>
      </c>
      <c r="AA23" s="155" t="s">
        <v>1258</v>
      </c>
      <c r="AB23" s="78" t="s">
        <v>947</v>
      </c>
      <c r="AC23" s="78" t="s">
        <v>942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609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1286</v>
      </c>
      <c r="BK23" s="23" t="s">
        <v>1287</v>
      </c>
      <c r="BL23" s="22"/>
      <c r="BM23" s="20" t="s">
        <v>980</v>
      </c>
      <c r="BN23" s="20" t="s">
        <v>980</v>
      </c>
      <c r="BO23" s="180" t="s">
        <v>980</v>
      </c>
      <c r="BP23" s="24" t="s">
        <v>609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845</v>
      </c>
      <c r="E24" s="156">
        <v>19</v>
      </c>
      <c r="F24" s="193" t="s">
        <v>783</v>
      </c>
      <c r="G24" s="10" t="str">
        <f>IF(D24="","*",VLOOKUP(F24,BS_ATIVIDADE[#All],3,FALSE))</f>
        <v>OUTROS</v>
      </c>
      <c r="H24" s="154" t="s">
        <v>339</v>
      </c>
      <c r="I24" s="154" t="s">
        <v>339</v>
      </c>
      <c r="J24" s="45">
        <v>103</v>
      </c>
      <c r="K24" s="45">
        <v>1966</v>
      </c>
      <c r="L24" s="92" t="s">
        <v>609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1226</v>
      </c>
      <c r="W24" s="194" t="s">
        <v>1288</v>
      </c>
      <c r="X24" s="247" t="s">
        <v>956</v>
      </c>
      <c r="Y24" s="171" t="s">
        <v>959</v>
      </c>
      <c r="Z24" s="171" t="s">
        <v>957</v>
      </c>
      <c r="AA24" s="92">
        <v>1</v>
      </c>
      <c r="AB24" s="78" t="s">
        <v>947</v>
      </c>
      <c r="AC24" s="78" t="s">
        <v>942</v>
      </c>
      <c r="AD24" s="194">
        <v>0.33333333333333331</v>
      </c>
      <c r="AE24" s="92">
        <v>9404</v>
      </c>
      <c r="AF24" s="92">
        <v>9406</v>
      </c>
      <c r="AG24" s="92" t="s">
        <v>609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1228</v>
      </c>
      <c r="BK24" s="23" t="s">
        <v>1289</v>
      </c>
      <c r="BL24" s="22"/>
      <c r="BM24" s="20" t="s">
        <v>980</v>
      </c>
      <c r="BN24" s="20" t="s">
        <v>980</v>
      </c>
      <c r="BO24" s="180" t="s">
        <v>980</v>
      </c>
      <c r="BP24" s="24" t="s">
        <v>609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863</v>
      </c>
      <c r="E25" s="156">
        <v>20</v>
      </c>
      <c r="F25" s="193" t="s">
        <v>792</v>
      </c>
      <c r="G25" s="10" t="str">
        <f>IF(D25="","*",VLOOKUP(F25,BS_ATIVIDADE[#All],3,FALSE))</f>
        <v>SOLDA</v>
      </c>
      <c r="H25" s="154" t="s">
        <v>39</v>
      </c>
      <c r="I25" s="154" t="s">
        <v>609</v>
      </c>
      <c r="J25" s="45">
        <v>98</v>
      </c>
      <c r="K25" s="45">
        <v>596.28599999999994</v>
      </c>
      <c r="L25" s="92" t="s">
        <v>609</v>
      </c>
      <c r="M25" s="245" t="s">
        <v>1242</v>
      </c>
      <c r="N25" s="245" t="s">
        <v>1243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1244</v>
      </c>
      <c r="W25" s="194" t="s">
        <v>1245</v>
      </c>
      <c r="X25" s="59" t="s">
        <v>956</v>
      </c>
      <c r="Y25" s="171" t="s">
        <v>959</v>
      </c>
      <c r="Z25" s="171" t="s">
        <v>957</v>
      </c>
      <c r="AA25" s="155" t="s">
        <v>609</v>
      </c>
      <c r="AB25" s="78" t="s">
        <v>609</v>
      </c>
      <c r="AC25" s="78" t="s">
        <v>609</v>
      </c>
      <c r="AD25" s="194" t="s">
        <v>609</v>
      </c>
      <c r="AE25" s="92" t="s">
        <v>609</v>
      </c>
      <c r="AF25" s="92" t="s">
        <v>609</v>
      </c>
      <c r="AG25" s="92" t="s">
        <v>609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609</v>
      </c>
      <c r="AL25" s="146" t="str">
        <f>BS_CONTROLE[[#This Row],[Local - Encerramento]]</f>
        <v>-</v>
      </c>
      <c r="AM25" s="146" t="s">
        <v>80</v>
      </c>
      <c r="AN25" s="146" t="s">
        <v>80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1290</v>
      </c>
      <c r="BK25" s="23" t="s">
        <v>1291</v>
      </c>
      <c r="BL25" s="22"/>
      <c r="BM25" s="20" t="s">
        <v>976</v>
      </c>
      <c r="BN25" s="20" t="s">
        <v>1005</v>
      </c>
      <c r="BO25" s="180" t="s">
        <v>1057</v>
      </c>
      <c r="BP25" s="23" t="s">
        <v>1291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885</v>
      </c>
      <c r="E26" s="156">
        <v>21</v>
      </c>
      <c r="F26" s="193" t="s">
        <v>792</v>
      </c>
      <c r="G26" s="10" t="str">
        <f>IF(D26="","*",VLOOKUP(F26,BS_ATIVIDADE[#All],3,FALSE))</f>
        <v>SOLDA</v>
      </c>
      <c r="H26" s="154" t="s">
        <v>592</v>
      </c>
      <c r="I26" s="154" t="s">
        <v>609</v>
      </c>
      <c r="J26" s="45">
        <v>74</v>
      </c>
      <c r="K26" s="45">
        <v>482</v>
      </c>
      <c r="L26" s="92" t="s">
        <v>609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1248</v>
      </c>
      <c r="W26" s="194" t="s">
        <v>1249</v>
      </c>
      <c r="X26" s="59" t="s">
        <v>956</v>
      </c>
      <c r="Y26" s="171" t="s">
        <v>959</v>
      </c>
      <c r="Z26" s="171" t="s">
        <v>957</v>
      </c>
      <c r="AA26" s="155" t="s">
        <v>609</v>
      </c>
      <c r="AB26" s="78" t="s">
        <v>609</v>
      </c>
      <c r="AC26" s="78" t="s">
        <v>609</v>
      </c>
      <c r="AD26" s="194" t="s">
        <v>609</v>
      </c>
      <c r="AE26" s="92" t="s">
        <v>609</v>
      </c>
      <c r="AF26" s="92" t="s">
        <v>609</v>
      </c>
      <c r="AG26" s="92" t="s">
        <v>609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609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1292</v>
      </c>
      <c r="BK26" s="23" t="s">
        <v>1293</v>
      </c>
      <c r="BL26" s="22"/>
      <c r="BM26" s="20" t="s">
        <v>976</v>
      </c>
      <c r="BN26" s="20" t="s">
        <v>1005</v>
      </c>
      <c r="BO26" s="180" t="s">
        <v>1068</v>
      </c>
      <c r="BP26" s="23" t="s">
        <v>1293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912</v>
      </c>
      <c r="E27" s="156">
        <v>22</v>
      </c>
      <c r="F27" s="193" t="s">
        <v>792</v>
      </c>
      <c r="G27" s="10" t="str">
        <f>IF(D27="","*",VLOOKUP(F27,BS_ATIVIDADE[#All],3,FALSE))</f>
        <v>SOLDA</v>
      </c>
      <c r="H27" s="154" t="s">
        <v>355</v>
      </c>
      <c r="I27" s="154" t="s">
        <v>609</v>
      </c>
      <c r="J27" s="45">
        <v>103</v>
      </c>
      <c r="K27" s="45">
        <v>2090</v>
      </c>
      <c r="L27" s="92" t="s">
        <v>609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1213</v>
      </c>
      <c r="W27" s="194" t="s">
        <v>1252</v>
      </c>
      <c r="X27" s="247" t="s">
        <v>956</v>
      </c>
      <c r="Y27" s="171" t="s">
        <v>959</v>
      </c>
      <c r="Z27" s="171" t="s">
        <v>952</v>
      </c>
      <c r="AA27" s="92">
        <v>1</v>
      </c>
      <c r="AB27" s="78" t="s">
        <v>947</v>
      </c>
      <c r="AC27" s="78" t="s">
        <v>942</v>
      </c>
      <c r="AD27" s="194">
        <v>0.3125</v>
      </c>
      <c r="AE27" s="92" t="s">
        <v>609</v>
      </c>
      <c r="AF27" s="92" t="s">
        <v>609</v>
      </c>
      <c r="AG27" s="92" t="s">
        <v>609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1290</v>
      </c>
      <c r="BK27" s="23" t="s">
        <v>1294</v>
      </c>
      <c r="BL27" s="22"/>
      <c r="BM27" s="20" t="s">
        <v>980</v>
      </c>
      <c r="BN27" s="20" t="s">
        <v>980</v>
      </c>
      <c r="BO27" s="180" t="s">
        <v>980</v>
      </c>
      <c r="BP27" s="24" t="s">
        <v>609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836</v>
      </c>
      <c r="E28" s="156">
        <v>23</v>
      </c>
      <c r="F28" s="193" t="s">
        <v>805</v>
      </c>
      <c r="G28" s="10" t="str">
        <f>IF(D28="","*",VLOOKUP(F28,BS_ATIVIDADE[#All],3,FALSE))</f>
        <v>OUTROS</v>
      </c>
      <c r="H28" s="154" t="s">
        <v>51</v>
      </c>
      <c r="I28" s="154" t="s">
        <v>51</v>
      </c>
      <c r="J28" s="45">
        <v>98</v>
      </c>
      <c r="K28" s="45">
        <v>666</v>
      </c>
      <c r="L28" s="92" t="s">
        <v>609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1239</v>
      </c>
      <c r="W28" s="194" t="s">
        <v>1295</v>
      </c>
      <c r="X28" s="59" t="s">
        <v>956</v>
      </c>
      <c r="Y28" s="171" t="s">
        <v>959</v>
      </c>
      <c r="Z28" s="171" t="s">
        <v>961</v>
      </c>
      <c r="AA28" s="155">
        <v>2</v>
      </c>
      <c r="AB28" s="78" t="s">
        <v>947</v>
      </c>
      <c r="AC28" s="78" t="s">
        <v>942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1296</v>
      </c>
      <c r="BK28" s="195" t="s">
        <v>1297</v>
      </c>
      <c r="BL28" s="22"/>
      <c r="BM28" s="20" t="s">
        <v>986</v>
      </c>
      <c r="BN28" s="20" t="s">
        <v>986</v>
      </c>
      <c r="BO28" s="180" t="s">
        <v>986</v>
      </c>
      <c r="BP28" s="195" t="s">
        <v>1296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1298</v>
      </c>
      <c r="E29" s="156">
        <v>24</v>
      </c>
      <c r="F29" s="193" t="s">
        <v>623</v>
      </c>
      <c r="G29" s="10" t="str">
        <f>IF(D29="","*",VLOOKUP(F29,BS_ATIVIDADE[#All],3,FALSE))</f>
        <v>OUTROS</v>
      </c>
      <c r="H29" s="154" t="s">
        <v>1299</v>
      </c>
      <c r="I29" s="154" t="s">
        <v>1300</v>
      </c>
      <c r="J29" s="45">
        <v>78</v>
      </c>
      <c r="K29" s="45">
        <v>336</v>
      </c>
      <c r="L29" s="92" t="s">
        <v>609</v>
      </c>
      <c r="M29" s="18" t="s">
        <v>1301</v>
      </c>
      <c r="N29" s="18" t="s">
        <v>1302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1303</v>
      </c>
      <c r="W29" s="194" t="s">
        <v>1304</v>
      </c>
      <c r="X29" s="247" t="s">
        <v>956</v>
      </c>
      <c r="Y29" s="171" t="s">
        <v>959</v>
      </c>
      <c r="Z29" s="171" t="s">
        <v>952</v>
      </c>
      <c r="AA29" s="92">
        <v>1</v>
      </c>
      <c r="AB29" s="78" t="s">
        <v>947</v>
      </c>
      <c r="AC29" s="78" t="s">
        <v>942</v>
      </c>
      <c r="AD29" s="194">
        <v>0.66666666666666663</v>
      </c>
      <c r="AE29" s="92" t="s">
        <v>609</v>
      </c>
      <c r="AF29" s="245" t="s">
        <v>609</v>
      </c>
      <c r="AG29" s="92" t="s">
        <v>609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1305</v>
      </c>
      <c r="BK29" s="23" t="s">
        <v>1306</v>
      </c>
      <c r="BL29" s="22"/>
      <c r="BM29" s="20" t="s">
        <v>987</v>
      </c>
      <c r="BN29" s="20" t="s">
        <v>987</v>
      </c>
      <c r="BO29" s="180" t="s">
        <v>987</v>
      </c>
      <c r="BP29" s="24" t="s">
        <v>1306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837</v>
      </c>
      <c r="E30" s="156">
        <v>25</v>
      </c>
      <c r="F30" s="193" t="s">
        <v>623</v>
      </c>
      <c r="G30" s="10" t="str">
        <f>IF(D30="","*",VLOOKUP(F30,BS_ATIVIDADE[#All],3,FALSE))</f>
        <v>OUTROS</v>
      </c>
      <c r="H30" s="154" t="s">
        <v>597</v>
      </c>
      <c r="I30" s="154" t="s">
        <v>1217</v>
      </c>
      <c r="J30" s="45">
        <v>98</v>
      </c>
      <c r="K30" s="45">
        <v>502</v>
      </c>
      <c r="L30" s="92" t="s">
        <v>609</v>
      </c>
      <c r="M30" s="245" t="s">
        <v>1307</v>
      </c>
      <c r="N30" s="245" t="s">
        <v>1308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1220</v>
      </c>
      <c r="W30" s="194" t="s">
        <v>1221</v>
      </c>
      <c r="X30" s="59" t="s">
        <v>951</v>
      </c>
      <c r="Y30" s="171" t="s">
        <v>950</v>
      </c>
      <c r="Z30" s="171" t="s">
        <v>957</v>
      </c>
      <c r="AA30" s="155">
        <v>1</v>
      </c>
      <c r="AB30" s="78" t="s">
        <v>947</v>
      </c>
      <c r="AC30" s="78" t="s">
        <v>942</v>
      </c>
      <c r="AD30" s="194">
        <v>0.75</v>
      </c>
      <c r="AE30" s="92">
        <v>9045</v>
      </c>
      <c r="AF30" s="92">
        <v>9047</v>
      </c>
      <c r="AG30" s="92" t="s">
        <v>609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1309</v>
      </c>
      <c r="BK30" s="195" t="s">
        <v>1309</v>
      </c>
      <c r="BL30" s="22"/>
      <c r="BM30" s="20" t="s">
        <v>980</v>
      </c>
      <c r="BN30" s="20" t="s">
        <v>980</v>
      </c>
      <c r="BO30" s="180" t="s">
        <v>980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845</v>
      </c>
      <c r="E31" s="156">
        <v>26</v>
      </c>
      <c r="F31" s="193" t="s">
        <v>623</v>
      </c>
      <c r="G31" s="10" t="str">
        <f>IF(D31="","*",VLOOKUP(F31,BS_ATIVIDADE[#All],3,FALSE))</f>
        <v>OUTROS</v>
      </c>
      <c r="H31" s="154" t="s">
        <v>339</v>
      </c>
      <c r="I31" s="154" t="s">
        <v>309</v>
      </c>
      <c r="J31" s="45">
        <v>103</v>
      </c>
      <c r="K31" s="45">
        <v>1983</v>
      </c>
      <c r="L31" s="92" t="s">
        <v>609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1226</v>
      </c>
      <c r="W31" s="194" t="s">
        <v>1227</v>
      </c>
      <c r="X31" s="247" t="s">
        <v>956</v>
      </c>
      <c r="Y31" s="171" t="s">
        <v>959</v>
      </c>
      <c r="Z31" s="171" t="s">
        <v>952</v>
      </c>
      <c r="AA31" s="92">
        <v>1</v>
      </c>
      <c r="AB31" s="78" t="s">
        <v>947</v>
      </c>
      <c r="AC31" s="78" t="s">
        <v>942</v>
      </c>
      <c r="AD31" s="194">
        <v>0.33333333333333331</v>
      </c>
      <c r="AE31" s="92">
        <v>9404</v>
      </c>
      <c r="AF31" s="92">
        <v>9406</v>
      </c>
      <c r="AG31" s="92" t="s">
        <v>609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1310</v>
      </c>
      <c r="BK31" s="23" t="s">
        <v>1311</v>
      </c>
      <c r="BL31" s="22"/>
      <c r="BM31" s="20" t="s">
        <v>980</v>
      </c>
      <c r="BN31" s="20" t="s">
        <v>980</v>
      </c>
      <c r="BO31" s="180" t="s">
        <v>980</v>
      </c>
      <c r="BP31" s="24" t="s">
        <v>609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824</v>
      </c>
      <c r="E32" s="251">
        <v>27</v>
      </c>
      <c r="F32" s="193" t="s">
        <v>631</v>
      </c>
      <c r="G32" s="10" t="str">
        <f>IF(D32="","*",VLOOKUP(F32,BS_ATIVIDADE[#All],3,FALSE))</f>
        <v>DETECÇÃO</v>
      </c>
      <c r="H32" s="154" t="s">
        <v>229</v>
      </c>
      <c r="I32" s="154" t="s">
        <v>1312</v>
      </c>
      <c r="J32" s="45">
        <v>74</v>
      </c>
      <c r="K32" s="45">
        <v>111</v>
      </c>
      <c r="L32" s="92" t="s">
        <v>609</v>
      </c>
      <c r="M32" s="231" t="s">
        <v>1313</v>
      </c>
      <c r="N32" s="231" t="s">
        <v>1314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1272</v>
      </c>
      <c r="W32" s="194" t="s">
        <v>1273</v>
      </c>
      <c r="X32" s="59" t="s">
        <v>951</v>
      </c>
      <c r="Y32" s="171" t="s">
        <v>950</v>
      </c>
      <c r="Z32" s="171" t="s">
        <v>957</v>
      </c>
      <c r="AA32" s="155">
        <v>1</v>
      </c>
      <c r="AB32" s="78" t="s">
        <v>947</v>
      </c>
      <c r="AC32" s="78" t="s">
        <v>942</v>
      </c>
      <c r="AD32" s="194">
        <v>0.33333333333333331</v>
      </c>
      <c r="AE32" s="92" t="s">
        <v>609</v>
      </c>
      <c r="AF32" s="92" t="s">
        <v>609</v>
      </c>
      <c r="AG32" s="92" t="s">
        <v>609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1315</v>
      </c>
      <c r="BK32" s="250" t="s">
        <v>1315</v>
      </c>
      <c r="BL32" s="22"/>
      <c r="BM32" s="20" t="s">
        <v>980</v>
      </c>
      <c r="BN32" s="20" t="s">
        <v>980</v>
      </c>
      <c r="BO32" s="180" t="s">
        <v>980</v>
      </c>
      <c r="BP32" s="24" t="s">
        <v>609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827</v>
      </c>
      <c r="E33" s="251">
        <v>28</v>
      </c>
      <c r="F33" s="193" t="s">
        <v>702</v>
      </c>
      <c r="G33" s="10" t="str">
        <f>IF(D33="","*",VLOOKUP(F33,BS_ATIVIDADE[#All],3,FALSE))</f>
        <v>LASTRO</v>
      </c>
      <c r="H33" s="154" t="s">
        <v>266</v>
      </c>
      <c r="I33" s="154" t="s">
        <v>266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1256</v>
      </c>
      <c r="W33" s="194" t="s">
        <v>1316</v>
      </c>
      <c r="X33" s="247" t="s">
        <v>951</v>
      </c>
      <c r="Y33" s="171" t="s">
        <v>950</v>
      </c>
      <c r="Z33" s="171" t="s">
        <v>952</v>
      </c>
      <c r="AA33" s="92" t="s">
        <v>1258</v>
      </c>
      <c r="AB33" s="78" t="s">
        <v>947</v>
      </c>
      <c r="AC33" s="78" t="s">
        <v>942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1317</v>
      </c>
      <c r="BK33" s="240" t="s">
        <v>1318</v>
      </c>
      <c r="BL33" s="22"/>
      <c r="BM33" s="20" t="s">
        <v>980</v>
      </c>
      <c r="BN33" s="20" t="s">
        <v>980</v>
      </c>
      <c r="BO33" s="180" t="s">
        <v>980</v>
      </c>
      <c r="BP33" s="24" t="s">
        <v>609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748</v>
      </c>
      <c r="E34" s="156">
        <v>29</v>
      </c>
      <c r="F34" s="193" t="s">
        <v>706</v>
      </c>
      <c r="G34" s="10" t="str">
        <f>IF(D34="","*",VLOOKUP(F34,BS_ATIVIDADE[#All],3,FALSE))</f>
        <v>MECANIZAÇÃO - ESMERILHADORA</v>
      </c>
      <c r="H34" s="154" t="s">
        <v>597</v>
      </c>
      <c r="I34" s="154" t="s">
        <v>51</v>
      </c>
      <c r="J34" s="45">
        <v>74</v>
      </c>
      <c r="K34" s="45">
        <v>501</v>
      </c>
      <c r="L34" s="92" t="s">
        <v>609</v>
      </c>
      <c r="M34" s="18" t="s">
        <v>1281</v>
      </c>
      <c r="N34" s="18" t="s">
        <v>1282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1230</v>
      </c>
      <c r="W34" s="194" t="s">
        <v>1319</v>
      </c>
      <c r="X34" s="247" t="s">
        <v>956</v>
      </c>
      <c r="Y34" s="171" t="s">
        <v>959</v>
      </c>
      <c r="Z34" s="171" t="s">
        <v>961</v>
      </c>
      <c r="AA34" s="92">
        <v>1</v>
      </c>
      <c r="AB34" s="78" t="s">
        <v>947</v>
      </c>
      <c r="AC34" s="78" t="s">
        <v>942</v>
      </c>
      <c r="AD34" s="194">
        <v>0.83333333333333337</v>
      </c>
      <c r="AE34" s="92">
        <v>6245</v>
      </c>
      <c r="AF34" s="92">
        <v>6246</v>
      </c>
      <c r="AG34" s="92" t="s">
        <v>609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1320</v>
      </c>
      <c r="BK34" s="248" t="s">
        <v>1233</v>
      </c>
      <c r="BL34" s="22"/>
      <c r="BM34" s="20" t="s">
        <v>980</v>
      </c>
      <c r="BN34" s="20" t="s">
        <v>980</v>
      </c>
      <c r="BO34" s="180" t="s">
        <v>980</v>
      </c>
      <c r="BP34" s="24" t="s">
        <v>609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816</v>
      </c>
      <c r="E35" s="156">
        <v>30</v>
      </c>
      <c r="F35" s="193" t="s">
        <v>715</v>
      </c>
      <c r="G35" s="10" t="str">
        <f>IF(D35="","*",VLOOKUP(F35,BS_ATIVIDADE[#All],3,FALSE))</f>
        <v>MECANIZAÇÃO - SOCADORA</v>
      </c>
      <c r="H35" s="154" t="s">
        <v>254</v>
      </c>
      <c r="I35" s="154" t="s">
        <v>254</v>
      </c>
      <c r="J35" s="45">
        <v>74</v>
      </c>
      <c r="K35" s="45">
        <v>207.6</v>
      </c>
      <c r="L35" s="92" t="s">
        <v>609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1234</v>
      </c>
      <c r="W35" s="194" t="s">
        <v>1235</v>
      </c>
      <c r="X35" s="247" t="s">
        <v>956</v>
      </c>
      <c r="Y35" s="171" t="s">
        <v>959</v>
      </c>
      <c r="Z35" s="171" t="s">
        <v>961</v>
      </c>
      <c r="AA35" s="92">
        <v>1</v>
      </c>
      <c r="AB35" s="78" t="s">
        <v>947</v>
      </c>
      <c r="AC35" s="78" t="s">
        <v>942</v>
      </c>
      <c r="AD35" s="194">
        <v>0.66666666666666663</v>
      </c>
      <c r="AE35" s="92">
        <v>6238</v>
      </c>
      <c r="AF35" s="92">
        <v>9983</v>
      </c>
      <c r="AG35" s="92" t="s">
        <v>609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1321</v>
      </c>
      <c r="BK35" s="23" t="s">
        <v>1321</v>
      </c>
      <c r="BL35" s="22"/>
      <c r="BM35" s="20" t="s">
        <v>980</v>
      </c>
      <c r="BN35" s="20" t="s">
        <v>980</v>
      </c>
      <c r="BO35" s="180" t="s">
        <v>980</v>
      </c>
      <c r="BP35" s="24" t="s">
        <v>609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778</v>
      </c>
      <c r="E36" s="156">
        <v>31</v>
      </c>
      <c r="F36" s="193" t="s">
        <v>741</v>
      </c>
      <c r="G36" s="10" t="str">
        <f>IF(D36="","*",VLOOKUP(F36,BS_ATIVIDADE[#All],3,FALSE))</f>
        <v>MODERNIZAÇÃO</v>
      </c>
      <c r="H36" s="154" t="s">
        <v>396</v>
      </c>
      <c r="I36" s="154" t="s">
        <v>396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1237</v>
      </c>
      <c r="W36" s="194" t="s">
        <v>1235</v>
      </c>
      <c r="X36" s="59" t="s">
        <v>956</v>
      </c>
      <c r="Y36" s="171" t="s">
        <v>959</v>
      </c>
      <c r="Z36" s="171" t="s">
        <v>952</v>
      </c>
      <c r="AA36" s="155">
        <v>1</v>
      </c>
      <c r="AB36" s="78" t="s">
        <v>947</v>
      </c>
      <c r="AC36" s="78" t="s">
        <v>942</v>
      </c>
      <c r="AD36" s="194">
        <v>0.33333333333333331</v>
      </c>
      <c r="AE36" s="92">
        <v>6219</v>
      </c>
      <c r="AF36" s="92" t="s">
        <v>609</v>
      </c>
      <c r="AG36" s="92" t="s">
        <v>609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609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1228</v>
      </c>
      <c r="BK36" s="23" t="s">
        <v>1322</v>
      </c>
      <c r="BL36" s="22"/>
      <c r="BM36" s="20" t="s">
        <v>980</v>
      </c>
      <c r="BN36" s="20" t="s">
        <v>980</v>
      </c>
      <c r="BO36" s="180" t="s">
        <v>980</v>
      </c>
      <c r="BP36" s="230" t="s">
        <v>609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652</v>
      </c>
      <c r="E37" s="156">
        <v>32</v>
      </c>
      <c r="F37" s="193" t="s">
        <v>770</v>
      </c>
      <c r="G37" s="10" t="str">
        <f>IF(D37="","*",VLOOKUP(F37,BS_ATIVIDADE[#All],3,FALSE))</f>
        <v>AMV</v>
      </c>
      <c r="H37" s="154" t="s">
        <v>609</v>
      </c>
      <c r="I37" s="154" t="s">
        <v>609</v>
      </c>
      <c r="J37" s="45">
        <v>74</v>
      </c>
      <c r="K37" s="45">
        <v>335</v>
      </c>
      <c r="L37" s="92" t="s">
        <v>609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1323</v>
      </c>
      <c r="W37" s="194" t="s">
        <v>1324</v>
      </c>
      <c r="X37" s="59" t="s">
        <v>956</v>
      </c>
      <c r="Y37" s="171"/>
      <c r="Z37" s="171" t="s">
        <v>961</v>
      </c>
      <c r="AA37" s="155" t="s">
        <v>609</v>
      </c>
      <c r="AB37" s="78" t="s">
        <v>609</v>
      </c>
      <c r="AC37" s="78" t="s">
        <v>609</v>
      </c>
      <c r="AD37" s="194" t="s">
        <v>609</v>
      </c>
      <c r="AE37" s="92" t="s">
        <v>609</v>
      </c>
      <c r="AF37" s="92" t="s">
        <v>609</v>
      </c>
      <c r="AG37" s="92" t="s">
        <v>609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1325</v>
      </c>
      <c r="BK37" s="23" t="s">
        <v>1325</v>
      </c>
      <c r="BL37" s="22"/>
      <c r="BM37" s="20" t="s">
        <v>980</v>
      </c>
      <c r="BN37" s="20" t="s">
        <v>980</v>
      </c>
      <c r="BO37" s="180" t="s">
        <v>980</v>
      </c>
      <c r="BP37" s="24" t="s">
        <v>609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863</v>
      </c>
      <c r="E38" s="156">
        <v>33</v>
      </c>
      <c r="F38" s="193" t="s">
        <v>792</v>
      </c>
      <c r="G38" s="10" t="str">
        <f>IF(D38="","*",VLOOKUP(F38,BS_ATIVIDADE[#All],3,FALSE))</f>
        <v>SOLDA</v>
      </c>
      <c r="H38" s="154" t="s">
        <v>39</v>
      </c>
      <c r="I38" s="154" t="s">
        <v>609</v>
      </c>
      <c r="J38" s="45">
        <v>98</v>
      </c>
      <c r="K38" s="45">
        <v>596.28599999999994</v>
      </c>
      <c r="L38" s="92" t="s">
        <v>609</v>
      </c>
      <c r="M38" s="245" t="s">
        <v>1242</v>
      </c>
      <c r="N38" s="245" t="s">
        <v>1243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1244</v>
      </c>
      <c r="W38" s="194" t="s">
        <v>1245</v>
      </c>
      <c r="X38" s="59" t="s">
        <v>956</v>
      </c>
      <c r="Y38" s="171" t="s">
        <v>959</v>
      </c>
      <c r="Z38" s="171" t="s">
        <v>957</v>
      </c>
      <c r="AA38" s="155" t="s">
        <v>609</v>
      </c>
      <c r="AB38" s="78" t="s">
        <v>609</v>
      </c>
      <c r="AC38" s="78" t="s">
        <v>609</v>
      </c>
      <c r="AD38" s="194" t="s">
        <v>609</v>
      </c>
      <c r="AE38" s="92" t="s">
        <v>609</v>
      </c>
      <c r="AF38" s="92" t="s">
        <v>609</v>
      </c>
      <c r="AG38" s="92" t="s">
        <v>609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609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1326</v>
      </c>
      <c r="BK38" s="23" t="s">
        <v>1326</v>
      </c>
      <c r="BL38" s="22"/>
      <c r="BM38" s="20" t="s">
        <v>980</v>
      </c>
      <c r="BN38" s="20" t="s">
        <v>980</v>
      </c>
      <c r="BO38" s="180" t="s">
        <v>980</v>
      </c>
      <c r="BP38" s="24" t="s">
        <v>609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885</v>
      </c>
      <c r="E39" s="156">
        <v>34</v>
      </c>
      <c r="F39" s="193" t="s">
        <v>792</v>
      </c>
      <c r="G39" s="10" t="str">
        <f>IF(D39="","*",VLOOKUP(F39,BS_ATIVIDADE[#All],3,FALSE))</f>
        <v>SOLDA</v>
      </c>
      <c r="H39" s="154" t="s">
        <v>592</v>
      </c>
      <c r="I39" s="154" t="s">
        <v>609</v>
      </c>
      <c r="J39" s="45">
        <v>74</v>
      </c>
      <c r="K39" s="45">
        <v>482</v>
      </c>
      <c r="L39" s="92" t="s">
        <v>609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1248</v>
      </c>
      <c r="W39" s="194" t="s">
        <v>1327</v>
      </c>
      <c r="X39" s="59" t="s">
        <v>951</v>
      </c>
      <c r="Y39" s="171" t="s">
        <v>959</v>
      </c>
      <c r="Z39" s="171" t="s">
        <v>961</v>
      </c>
      <c r="AA39" s="92" t="s">
        <v>609</v>
      </c>
      <c r="AB39" s="78" t="s">
        <v>609</v>
      </c>
      <c r="AC39" s="78" t="s">
        <v>609</v>
      </c>
      <c r="AD39" s="194" t="s">
        <v>609</v>
      </c>
      <c r="AE39" s="92" t="s">
        <v>609</v>
      </c>
      <c r="AF39" s="92" t="s">
        <v>609</v>
      </c>
      <c r="AG39" s="92" t="s">
        <v>609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609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1328</v>
      </c>
      <c r="BK39" s="23" t="s">
        <v>1329</v>
      </c>
      <c r="BL39" s="22"/>
      <c r="BM39" s="20" t="s">
        <v>980</v>
      </c>
      <c r="BN39" s="20" t="s">
        <v>980</v>
      </c>
      <c r="BO39" s="180" t="s">
        <v>980</v>
      </c>
      <c r="BP39" s="24" t="s">
        <v>609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912</v>
      </c>
      <c r="E40" s="156">
        <v>35</v>
      </c>
      <c r="F40" s="193" t="s">
        <v>792</v>
      </c>
      <c r="G40" s="10" t="str">
        <f>IF(D40="","*",VLOOKUP(F40,BS_ATIVIDADE[#All],3,FALSE))</f>
        <v>SOLDA</v>
      </c>
      <c r="H40" s="154" t="s">
        <v>360</v>
      </c>
      <c r="I40" s="154" t="s">
        <v>609</v>
      </c>
      <c r="J40" s="45">
        <v>103</v>
      </c>
      <c r="K40" s="45">
        <v>2100</v>
      </c>
      <c r="L40" s="92" t="s">
        <v>609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1213</v>
      </c>
      <c r="W40" s="194" t="s">
        <v>1252</v>
      </c>
      <c r="X40" s="247" t="s">
        <v>956</v>
      </c>
      <c r="Y40" s="171" t="s">
        <v>959</v>
      </c>
      <c r="Z40" s="171" t="s">
        <v>952</v>
      </c>
      <c r="AA40" s="92" t="s">
        <v>609</v>
      </c>
      <c r="AB40" s="78" t="s">
        <v>609</v>
      </c>
      <c r="AC40" s="78" t="s">
        <v>609</v>
      </c>
      <c r="AD40" s="194">
        <v>0.33333333333333331</v>
      </c>
      <c r="AE40" s="92" t="s">
        <v>609</v>
      </c>
      <c r="AF40" s="92" t="s">
        <v>609</v>
      </c>
      <c r="AG40" s="92" t="s">
        <v>609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609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1330</v>
      </c>
      <c r="BK40" s="23" t="s">
        <v>1331</v>
      </c>
      <c r="BL40" s="22"/>
      <c r="BM40" s="20" t="s">
        <v>976</v>
      </c>
      <c r="BN40" s="20" t="s">
        <v>1005</v>
      </c>
      <c r="BO40" s="180" t="s">
        <v>1057</v>
      </c>
      <c r="BP40" s="230" t="s">
        <v>1332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836</v>
      </c>
      <c r="E41" s="156">
        <v>36</v>
      </c>
      <c r="F41" s="193" t="s">
        <v>805</v>
      </c>
      <c r="G41" s="10" t="str">
        <f>IF(D41="","*",VLOOKUP(F41,BS_ATIVIDADE[#All],3,FALSE))</f>
        <v>OUTROS</v>
      </c>
      <c r="H41" s="154" t="s">
        <v>51</v>
      </c>
      <c r="I41" s="154" t="s">
        <v>51</v>
      </c>
      <c r="J41" s="45">
        <v>98</v>
      </c>
      <c r="K41" s="45">
        <v>666</v>
      </c>
      <c r="L41" s="92" t="s">
        <v>609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1239</v>
      </c>
      <c r="W41" s="194" t="s">
        <v>1295</v>
      </c>
      <c r="X41" s="59" t="s">
        <v>951</v>
      </c>
      <c r="Y41" s="171" t="s">
        <v>950</v>
      </c>
      <c r="Z41" s="171" t="s">
        <v>952</v>
      </c>
      <c r="AA41" s="155">
        <v>2</v>
      </c>
      <c r="AB41" s="78" t="s">
        <v>947</v>
      </c>
      <c r="AC41" s="78" t="s">
        <v>942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1333</v>
      </c>
      <c r="BK41" s="240" t="s">
        <v>1334</v>
      </c>
      <c r="BL41" s="22"/>
      <c r="BM41" s="20" t="s">
        <v>980</v>
      </c>
      <c r="BN41" s="20" t="s">
        <v>980</v>
      </c>
      <c r="BO41" s="180" t="s">
        <v>980</v>
      </c>
      <c r="BP41" s="24" t="s">
        <v>609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748</v>
      </c>
      <c r="E42" s="156">
        <v>37</v>
      </c>
      <c r="F42" s="193" t="s">
        <v>706</v>
      </c>
      <c r="G42" s="10" t="str">
        <f>IF(D42="","*",VLOOKUP(F42,BS_ATIVIDADE[#All],3,FALSE))</f>
        <v>MECANIZAÇÃO - ESMERILHADORA</v>
      </c>
      <c r="H42" s="154" t="s">
        <v>597</v>
      </c>
      <c r="I42" s="154" t="s">
        <v>50</v>
      </c>
      <c r="J42" s="45">
        <v>74</v>
      </c>
      <c r="K42" s="45">
        <v>501</v>
      </c>
      <c r="L42" s="92" t="s">
        <v>609</v>
      </c>
      <c r="M42" s="231" t="s">
        <v>1281</v>
      </c>
      <c r="N42" s="231" t="s">
        <v>1282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1230</v>
      </c>
      <c r="W42" s="194" t="s">
        <v>1335</v>
      </c>
      <c r="X42" s="247" t="s">
        <v>956</v>
      </c>
      <c r="Y42" s="171" t="s">
        <v>959</v>
      </c>
      <c r="Z42" s="171" t="s">
        <v>962</v>
      </c>
      <c r="AA42" s="92">
        <v>1</v>
      </c>
      <c r="AB42" s="78" t="s">
        <v>947</v>
      </c>
      <c r="AC42" s="78" t="s">
        <v>942</v>
      </c>
      <c r="AD42" s="194">
        <v>0.83333333333333337</v>
      </c>
      <c r="AE42" s="92">
        <v>6245</v>
      </c>
      <c r="AF42" s="92">
        <v>6246</v>
      </c>
      <c r="AG42" s="92" t="s">
        <v>609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1336</v>
      </c>
      <c r="BK42" s="253" t="s">
        <v>1337</v>
      </c>
      <c r="BL42" s="22"/>
      <c r="BM42" s="20" t="s">
        <v>980</v>
      </c>
      <c r="BN42" s="20" t="s">
        <v>980</v>
      </c>
      <c r="BO42" s="180" t="s">
        <v>980</v>
      </c>
      <c r="BP42" s="24" t="s">
        <v>609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816</v>
      </c>
      <c r="E43" s="156">
        <v>38</v>
      </c>
      <c r="F43" s="193" t="s">
        <v>715</v>
      </c>
      <c r="G43" s="10" t="str">
        <f>IF(D43="","*",VLOOKUP(F43,BS_ATIVIDADE[#All],3,FALSE))</f>
        <v>MECANIZAÇÃO - SOCADORA</v>
      </c>
      <c r="H43" s="154" t="s">
        <v>254</v>
      </c>
      <c r="I43" s="154" t="s">
        <v>254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1234</v>
      </c>
      <c r="W43" s="194" t="s">
        <v>1235</v>
      </c>
      <c r="X43" s="247" t="s">
        <v>956</v>
      </c>
      <c r="Y43" s="171" t="s">
        <v>959</v>
      </c>
      <c r="Z43" s="171" t="s">
        <v>961</v>
      </c>
      <c r="AA43" s="92">
        <v>1</v>
      </c>
      <c r="AB43" s="78" t="s">
        <v>947</v>
      </c>
      <c r="AC43" s="78" t="s">
        <v>942</v>
      </c>
      <c r="AD43" s="194">
        <v>0.33333333333333331</v>
      </c>
      <c r="AE43" s="92">
        <v>6238</v>
      </c>
      <c r="AF43" s="92">
        <v>9983</v>
      </c>
      <c r="AG43" s="92" t="s">
        <v>609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1338</v>
      </c>
      <c r="BK43" s="23" t="s">
        <v>1339</v>
      </c>
      <c r="BL43" s="22"/>
      <c r="BM43" s="20" t="s">
        <v>972</v>
      </c>
      <c r="BN43" s="20" t="s">
        <v>992</v>
      </c>
      <c r="BO43" s="180" t="s">
        <v>1100</v>
      </c>
      <c r="BP43" s="24" t="s">
        <v>609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837</v>
      </c>
      <c r="E44" s="156">
        <v>39</v>
      </c>
      <c r="F44" s="193" t="s">
        <v>785</v>
      </c>
      <c r="G44" s="10" t="str">
        <f>IF(D44="","*",VLOOKUP(F44,BS_ATIVIDADE[#All],3,FALSE))</f>
        <v>PEDRA</v>
      </c>
      <c r="H44" s="154" t="s">
        <v>81</v>
      </c>
      <c r="I44" s="154" t="s">
        <v>1340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1341</v>
      </c>
      <c r="W44" s="194" t="s">
        <v>1342</v>
      </c>
      <c r="X44" s="59" t="s">
        <v>956</v>
      </c>
      <c r="Y44" s="171" t="s">
        <v>959</v>
      </c>
      <c r="Z44" s="171" t="s">
        <v>952</v>
      </c>
      <c r="AA44" s="170">
        <v>1</v>
      </c>
      <c r="AB44" s="78" t="s">
        <v>953</v>
      </c>
      <c r="AC44" s="78" t="s">
        <v>942</v>
      </c>
      <c r="AD44" s="194">
        <v>0.29166666666666669</v>
      </c>
      <c r="AE44" s="92">
        <v>9045</v>
      </c>
      <c r="AF44" s="92">
        <v>9047</v>
      </c>
      <c r="AG44" s="92" t="s">
        <v>609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1343</v>
      </c>
      <c r="BK44" s="23" t="s">
        <v>1344</v>
      </c>
      <c r="BL44" s="22"/>
      <c r="BM44" s="20" t="s">
        <v>980</v>
      </c>
      <c r="BN44" s="20" t="s">
        <v>980</v>
      </c>
      <c r="BO44" s="180" t="s">
        <v>980</v>
      </c>
      <c r="BP44" s="24" t="s">
        <v>609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837</v>
      </c>
      <c r="E45" s="156">
        <v>40</v>
      </c>
      <c r="F45" s="193" t="s">
        <v>785</v>
      </c>
      <c r="G45" s="10" t="str">
        <f>IF(D45="","*",VLOOKUP(F45,BS_ATIVIDADE[#All],3,FALSE))</f>
        <v>PEDRA</v>
      </c>
      <c r="H45" s="154" t="s">
        <v>81</v>
      </c>
      <c r="I45" s="194" t="s">
        <v>1340</v>
      </c>
      <c r="J45" s="45">
        <v>98</v>
      </c>
      <c r="K45" s="45">
        <v>716</v>
      </c>
      <c r="L45" s="92" t="s">
        <v>609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1341</v>
      </c>
      <c r="W45" s="194" t="s">
        <v>1345</v>
      </c>
      <c r="X45" s="59" t="s">
        <v>956</v>
      </c>
      <c r="Y45" s="171" t="s">
        <v>959</v>
      </c>
      <c r="Z45" s="171" t="s">
        <v>952</v>
      </c>
      <c r="AA45" s="155" t="s">
        <v>609</v>
      </c>
      <c r="AB45" s="78" t="s">
        <v>609</v>
      </c>
      <c r="AC45" s="78" t="s">
        <v>609</v>
      </c>
      <c r="AD45" s="194" t="s">
        <v>609</v>
      </c>
      <c r="AE45" s="92" t="s">
        <v>609</v>
      </c>
      <c r="AF45" s="92" t="s">
        <v>609</v>
      </c>
      <c r="AG45" s="92" t="s">
        <v>609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1343</v>
      </c>
      <c r="BK45" s="23" t="s">
        <v>1346</v>
      </c>
      <c r="BL45" s="22"/>
      <c r="BM45" s="20" t="s">
        <v>980</v>
      </c>
      <c r="BN45" s="20" t="s">
        <v>980</v>
      </c>
      <c r="BO45" s="180" t="s">
        <v>980</v>
      </c>
      <c r="BP45" s="24" t="s">
        <v>609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863</v>
      </c>
      <c r="E46" s="156"/>
      <c r="F46" s="193" t="s">
        <v>792</v>
      </c>
      <c r="G46" s="10" t="str">
        <f>IF(D46="","*",VLOOKUP(F46,BS_ATIVIDADE[#All],3,FALSE))</f>
        <v>SOLDA</v>
      </c>
      <c r="H46" s="154" t="s">
        <v>193</v>
      </c>
      <c r="I46" s="154" t="s">
        <v>609</v>
      </c>
      <c r="J46" s="45">
        <v>74</v>
      </c>
      <c r="K46" s="45">
        <v>334</v>
      </c>
      <c r="L46" s="92" t="s">
        <v>609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1347</v>
      </c>
      <c r="W46" s="194" t="s">
        <v>1327</v>
      </c>
      <c r="X46" s="59" t="s">
        <v>956</v>
      </c>
      <c r="Y46" s="171" t="s">
        <v>959</v>
      </c>
      <c r="Z46" s="171" t="s">
        <v>952</v>
      </c>
      <c r="AA46" s="155" t="s">
        <v>609</v>
      </c>
      <c r="AB46" s="78" t="s">
        <v>609</v>
      </c>
      <c r="AC46" s="78" t="s">
        <v>609</v>
      </c>
      <c r="AD46" s="194" t="s">
        <v>609</v>
      </c>
      <c r="AE46" s="92" t="s">
        <v>609</v>
      </c>
      <c r="AF46" s="92" t="s">
        <v>609</v>
      </c>
      <c r="AG46" s="92" t="s">
        <v>609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1348</v>
      </c>
      <c r="BK46" s="23" t="s">
        <v>1349</v>
      </c>
      <c r="BL46" s="22"/>
      <c r="BM46" s="20" t="s">
        <v>980</v>
      </c>
      <c r="BN46" s="20" t="s">
        <v>980</v>
      </c>
      <c r="BO46" s="180" t="s">
        <v>980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885</v>
      </c>
      <c r="E47" s="156"/>
      <c r="F47" s="193" t="s">
        <v>792</v>
      </c>
      <c r="G47" s="10" t="str">
        <f>IF(D47="","*",VLOOKUP(F47,BS_ATIVIDADE[#All],3,FALSE))</f>
        <v>SOLDA</v>
      </c>
      <c r="H47" s="154" t="s">
        <v>227</v>
      </c>
      <c r="I47" s="154" t="s">
        <v>609</v>
      </c>
      <c r="J47" s="45">
        <v>74</v>
      </c>
      <c r="K47" s="45">
        <v>103</v>
      </c>
      <c r="L47" s="92" t="s">
        <v>609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1248</v>
      </c>
      <c r="W47" s="194" t="s">
        <v>1327</v>
      </c>
      <c r="X47" s="59" t="s">
        <v>956</v>
      </c>
      <c r="Y47" s="171" t="s">
        <v>959</v>
      </c>
      <c r="Z47" s="171" t="s">
        <v>952</v>
      </c>
      <c r="AA47" s="155" t="s">
        <v>609</v>
      </c>
      <c r="AB47" s="78" t="s">
        <v>609</v>
      </c>
      <c r="AC47" s="78" t="s">
        <v>609</v>
      </c>
      <c r="AD47" s="194" t="s">
        <v>609</v>
      </c>
      <c r="AE47" s="92" t="s">
        <v>609</v>
      </c>
      <c r="AF47" s="92" t="s">
        <v>609</v>
      </c>
      <c r="AG47" s="92" t="s">
        <v>609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1350</v>
      </c>
      <c r="BK47" s="23" t="s">
        <v>1351</v>
      </c>
      <c r="BL47" s="22"/>
      <c r="BM47" s="20" t="s">
        <v>980</v>
      </c>
      <c r="BN47" s="20" t="s">
        <v>980</v>
      </c>
      <c r="BO47" s="180" t="s">
        <v>980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912</v>
      </c>
      <c r="E48" s="156"/>
      <c r="F48" s="193" t="s">
        <v>792</v>
      </c>
      <c r="G48" s="10" t="str">
        <f>IF(D48="","*",VLOOKUP(F48,BS_ATIVIDADE[#All],3,FALSE))</f>
        <v>SOLDA</v>
      </c>
      <c r="H48" s="154" t="s">
        <v>355</v>
      </c>
      <c r="I48" s="154" t="s">
        <v>609</v>
      </c>
      <c r="J48" s="45">
        <v>103</v>
      </c>
      <c r="K48" s="45">
        <v>2085</v>
      </c>
      <c r="L48" s="92" t="s">
        <v>609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1213</v>
      </c>
      <c r="W48" s="194" t="s">
        <v>1252</v>
      </c>
      <c r="X48" s="247" t="s">
        <v>956</v>
      </c>
      <c r="Y48" s="171" t="s">
        <v>959</v>
      </c>
      <c r="Z48" s="171" t="s">
        <v>957</v>
      </c>
      <c r="AA48" s="92" t="s">
        <v>609</v>
      </c>
      <c r="AB48" s="78" t="s">
        <v>609</v>
      </c>
      <c r="AC48" s="78" t="s">
        <v>609</v>
      </c>
      <c r="AD48" s="194" t="s">
        <v>609</v>
      </c>
      <c r="AE48" s="92" t="s">
        <v>609</v>
      </c>
      <c r="AF48" s="92" t="s">
        <v>609</v>
      </c>
      <c r="AG48" s="92" t="s">
        <v>609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1348</v>
      </c>
      <c r="BK48" s="23" t="s">
        <v>1352</v>
      </c>
      <c r="BL48" s="22"/>
      <c r="BM48" s="20" t="s">
        <v>980</v>
      </c>
      <c r="BN48" s="20" t="s">
        <v>980</v>
      </c>
      <c r="BO48" s="180" t="s">
        <v>980</v>
      </c>
      <c r="BP48" s="24" t="s">
        <v>609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857</v>
      </c>
      <c r="E49" s="156"/>
      <c r="F49" s="193" t="s">
        <v>799</v>
      </c>
      <c r="G49" s="10" t="str">
        <f>IF(D49="","*",VLOOKUP(F49,BS_ATIVIDADE[#All],3,FALSE))</f>
        <v>TRILHO - SUBSTITUIÇÂO</v>
      </c>
      <c r="H49" s="154" t="s">
        <v>609</v>
      </c>
      <c r="I49" s="154" t="s">
        <v>609</v>
      </c>
      <c r="J49" s="45">
        <v>74</v>
      </c>
      <c r="K49" s="45">
        <v>334</v>
      </c>
      <c r="L49" s="92" t="s">
        <v>609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1347</v>
      </c>
      <c r="W49" s="194" t="s">
        <v>1353</v>
      </c>
      <c r="X49" s="59" t="s">
        <v>956</v>
      </c>
      <c r="Y49" s="171" t="s">
        <v>959</v>
      </c>
      <c r="Z49" s="171" t="s">
        <v>952</v>
      </c>
      <c r="AA49" s="155" t="s">
        <v>609</v>
      </c>
      <c r="AB49" s="78" t="s">
        <v>609</v>
      </c>
      <c r="AC49" s="78" t="s">
        <v>609</v>
      </c>
      <c r="AD49" s="194" t="s">
        <v>609</v>
      </c>
      <c r="AE49" s="92" t="s">
        <v>609</v>
      </c>
      <c r="AF49" s="92" t="s">
        <v>609</v>
      </c>
      <c r="AG49" s="92" t="s">
        <v>609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1348</v>
      </c>
      <c r="BK49" s="23" t="s">
        <v>1354</v>
      </c>
      <c r="BL49" s="22"/>
      <c r="BM49" s="20" t="s">
        <v>980</v>
      </c>
      <c r="BN49" s="20" t="s">
        <v>980</v>
      </c>
      <c r="BO49" s="180" t="s">
        <v>980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879</v>
      </c>
      <c r="E50" s="156"/>
      <c r="F50" s="193" t="s">
        <v>799</v>
      </c>
      <c r="G50" s="10" t="str">
        <f>IF(D50="","*",VLOOKUP(F50,BS_ATIVIDADE[#All],3,FALSE))</f>
        <v>TRILHO - SUBSTITUIÇÂO</v>
      </c>
      <c r="H50" s="154" t="s">
        <v>609</v>
      </c>
      <c r="I50" s="154" t="s">
        <v>609</v>
      </c>
      <c r="J50" s="45">
        <v>74</v>
      </c>
      <c r="K50" s="45">
        <v>426.85</v>
      </c>
      <c r="L50" s="92" t="s">
        <v>609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1347</v>
      </c>
      <c r="W50" s="194" t="s">
        <v>1353</v>
      </c>
      <c r="X50" s="59" t="s">
        <v>956</v>
      </c>
      <c r="Y50" s="171" t="s">
        <v>959</v>
      </c>
      <c r="Z50" s="171" t="s">
        <v>957</v>
      </c>
      <c r="AA50" s="155" t="s">
        <v>609</v>
      </c>
      <c r="AB50" s="78" t="s">
        <v>609</v>
      </c>
      <c r="AC50" s="78" t="s">
        <v>609</v>
      </c>
      <c r="AD50" s="194" t="s">
        <v>609</v>
      </c>
      <c r="AE50" s="92" t="s">
        <v>609</v>
      </c>
      <c r="AF50" s="92" t="s">
        <v>609</v>
      </c>
      <c r="AG50" s="92" t="s">
        <v>609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1355</v>
      </c>
      <c r="BK50" s="23" t="s">
        <v>1356</v>
      </c>
      <c r="BL50" s="22"/>
      <c r="BM50" s="20" t="s">
        <v>980</v>
      </c>
      <c r="BN50" s="20" t="s">
        <v>980</v>
      </c>
      <c r="BO50" s="180" t="s">
        <v>980</v>
      </c>
      <c r="BP50" s="24" t="s">
        <v>609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879</v>
      </c>
      <c r="E51" s="156"/>
      <c r="F51" s="193" t="s">
        <v>799</v>
      </c>
      <c r="G51" s="10" t="str">
        <f>IF(D51="","*",VLOOKUP(F51,BS_ATIVIDADE[#All],3,FALSE))</f>
        <v>TRILHO - SUBSTITUIÇÂO</v>
      </c>
      <c r="H51" s="154" t="s">
        <v>609</v>
      </c>
      <c r="I51" s="154" t="s">
        <v>609</v>
      </c>
      <c r="J51" s="45">
        <v>74</v>
      </c>
      <c r="K51" s="45">
        <v>406.1</v>
      </c>
      <c r="L51" s="92" t="s">
        <v>609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1347</v>
      </c>
      <c r="W51" s="194" t="s">
        <v>1353</v>
      </c>
      <c r="X51" s="59" t="s">
        <v>956</v>
      </c>
      <c r="Y51" s="171" t="s">
        <v>959</v>
      </c>
      <c r="Z51" s="171" t="s">
        <v>961</v>
      </c>
      <c r="AA51" s="155" t="s">
        <v>609</v>
      </c>
      <c r="AB51" s="78" t="s">
        <v>609</v>
      </c>
      <c r="AC51" s="78" t="s">
        <v>609</v>
      </c>
      <c r="AD51" s="194" t="s">
        <v>609</v>
      </c>
      <c r="AE51" s="92" t="s">
        <v>609</v>
      </c>
      <c r="AF51" s="92" t="s">
        <v>609</v>
      </c>
      <c r="AG51" s="92" t="s">
        <v>609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1357</v>
      </c>
      <c r="BK51" s="23" t="s">
        <v>1358</v>
      </c>
      <c r="BL51" s="22"/>
      <c r="BM51" s="20" t="s">
        <v>980</v>
      </c>
      <c r="BN51" s="20" t="s">
        <v>980</v>
      </c>
      <c r="BO51" s="180" t="s">
        <v>980</v>
      </c>
      <c r="BP51" s="24" t="s">
        <v>609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887</v>
      </c>
      <c r="E52" s="156"/>
      <c r="F52" s="193" t="s">
        <v>799</v>
      </c>
      <c r="G52" s="10" t="str">
        <f>IF(D52="","*",VLOOKUP(F52,BS_ATIVIDADE[#All],3,FALSE))</f>
        <v>TRILHO - SUBSTITUIÇÂO</v>
      </c>
      <c r="H52" s="154" t="s">
        <v>609</v>
      </c>
      <c r="I52" s="154" t="s">
        <v>609</v>
      </c>
      <c r="J52" s="45">
        <v>74</v>
      </c>
      <c r="K52" s="45">
        <v>103</v>
      </c>
      <c r="L52" s="92" t="s">
        <v>609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1256</v>
      </c>
      <c r="W52" s="194" t="s">
        <v>1353</v>
      </c>
      <c r="X52" s="59" t="s">
        <v>956</v>
      </c>
      <c r="Y52" s="171" t="s">
        <v>959</v>
      </c>
      <c r="Z52" s="171" t="s">
        <v>952</v>
      </c>
      <c r="AA52" s="155" t="s">
        <v>609</v>
      </c>
      <c r="AB52" s="78" t="s">
        <v>609</v>
      </c>
      <c r="AC52" s="78" t="s">
        <v>609</v>
      </c>
      <c r="AD52" s="194" t="s">
        <v>609</v>
      </c>
      <c r="AE52" s="92" t="s">
        <v>609</v>
      </c>
      <c r="AF52" s="92" t="s">
        <v>609</v>
      </c>
      <c r="AG52" s="92" t="s">
        <v>609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1350</v>
      </c>
      <c r="BK52" s="23" t="s">
        <v>1351</v>
      </c>
      <c r="BL52" s="22"/>
      <c r="BM52" s="20" t="s">
        <v>980</v>
      </c>
      <c r="BN52" s="20" t="s">
        <v>980</v>
      </c>
      <c r="BO52" s="180" t="s">
        <v>980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827</v>
      </c>
      <c r="E53" s="156"/>
      <c r="F53" s="193" t="s">
        <v>803</v>
      </c>
      <c r="G53" s="10" t="str">
        <f>IF(D53="","*",VLOOKUP(F53,BS_ATIVIDADE[#All],3,FALSE))</f>
        <v>OUTROS</v>
      </c>
      <c r="H53" s="154" t="s">
        <v>266</v>
      </c>
      <c r="I53" s="154" t="s">
        <v>266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1256</v>
      </c>
      <c r="W53" s="194" t="s">
        <v>1359</v>
      </c>
      <c r="X53" s="247" t="s">
        <v>956</v>
      </c>
      <c r="Y53" s="171" t="s">
        <v>959</v>
      </c>
      <c r="Z53" s="171" t="s">
        <v>957</v>
      </c>
      <c r="AA53" s="92" t="s">
        <v>1258</v>
      </c>
      <c r="AB53" s="78" t="s">
        <v>947</v>
      </c>
      <c r="AC53" s="78" t="s">
        <v>942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1360</v>
      </c>
      <c r="BK53" s="23" t="s">
        <v>1361</v>
      </c>
      <c r="BL53" s="22"/>
      <c r="BM53" s="20" t="s">
        <v>980</v>
      </c>
      <c r="BN53" s="20" t="s">
        <v>980</v>
      </c>
      <c r="BO53" s="180" t="s">
        <v>980</v>
      </c>
      <c r="BP53" s="24" t="s">
        <v>609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836</v>
      </c>
      <c r="E54" s="156"/>
      <c r="F54" s="193" t="s">
        <v>805</v>
      </c>
      <c r="G54" s="10" t="str">
        <f>IF(D54="","*",VLOOKUP(F54,BS_ATIVIDADE[#All],3,FALSE))</f>
        <v>OUTROS</v>
      </c>
      <c r="H54" s="154" t="s">
        <v>51</v>
      </c>
      <c r="I54" s="154" t="s">
        <v>51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1239</v>
      </c>
      <c r="W54" s="194" t="s">
        <v>1295</v>
      </c>
      <c r="X54" s="59" t="s">
        <v>956</v>
      </c>
      <c r="Y54" s="171" t="s">
        <v>959</v>
      </c>
      <c r="Z54" s="171" t="s">
        <v>957</v>
      </c>
      <c r="AA54" s="155" t="s">
        <v>1362</v>
      </c>
      <c r="AB54" s="78" t="s">
        <v>947</v>
      </c>
      <c r="AC54" s="78" t="s">
        <v>942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1363</v>
      </c>
      <c r="BK54" s="23" t="s">
        <v>1364</v>
      </c>
      <c r="BL54" s="22"/>
      <c r="BM54" s="20" t="s">
        <v>980</v>
      </c>
      <c r="BN54" s="20" t="s">
        <v>980</v>
      </c>
      <c r="BO54" s="180" t="s">
        <v>980</v>
      </c>
      <c r="BP54" s="24" t="s">
        <v>609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804</v>
      </c>
      <c r="E55" s="156"/>
      <c r="F55" s="193" t="s">
        <v>812</v>
      </c>
      <c r="G55" s="10" t="str">
        <f>IF(D55="","*",VLOOKUP(F55,BS_ATIVIDADE[#All],3,FALSE))</f>
        <v>OUTROS</v>
      </c>
      <c r="H55" s="154" t="s">
        <v>596</v>
      </c>
      <c r="I55" s="154" t="s">
        <v>572</v>
      </c>
      <c r="J55" s="45">
        <v>74</v>
      </c>
      <c r="K55" s="45">
        <v>501</v>
      </c>
      <c r="L55" s="92" t="s">
        <v>609</v>
      </c>
      <c r="M55" s="231" t="s">
        <v>1275</v>
      </c>
      <c r="N55" s="231" t="s">
        <v>1276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1277</v>
      </c>
      <c r="W55" s="194" t="s">
        <v>1365</v>
      </c>
      <c r="X55" s="59" t="s">
        <v>956</v>
      </c>
      <c r="Y55" s="171"/>
      <c r="Z55" s="171" t="s">
        <v>961</v>
      </c>
      <c r="AA55" s="155">
        <v>1</v>
      </c>
      <c r="AB55" s="78" t="s">
        <v>947</v>
      </c>
      <c r="AC55" s="78" t="s">
        <v>942</v>
      </c>
      <c r="AD55" s="194">
        <v>0.33333333333333331</v>
      </c>
      <c r="AE55" s="92">
        <v>7684</v>
      </c>
      <c r="AF55" s="92" t="s">
        <v>609</v>
      </c>
      <c r="AG55" s="92" t="s">
        <v>609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1366</v>
      </c>
      <c r="BK55" s="23" t="s">
        <v>1366</v>
      </c>
      <c r="BL55" s="22"/>
      <c r="BM55" s="20" t="s">
        <v>984</v>
      </c>
      <c r="BN55" s="20" t="s">
        <v>0</v>
      </c>
      <c r="BO55" s="180" t="s">
        <v>1087</v>
      </c>
      <c r="BP55" s="24" t="s">
        <v>609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748</v>
      </c>
      <c r="E56" s="156"/>
      <c r="F56" s="193" t="s">
        <v>706</v>
      </c>
      <c r="G56" s="10" t="str">
        <f>IF(D56="","*",VLOOKUP(F56,BS_ATIVIDADE[#All],3,FALSE))</f>
        <v>MECANIZAÇÃO - ESMERILHADORA</v>
      </c>
      <c r="H56" s="154" t="s">
        <v>51</v>
      </c>
      <c r="I56" s="154" t="s">
        <v>51</v>
      </c>
      <c r="J56" s="45">
        <v>98</v>
      </c>
      <c r="K56" s="45">
        <v>615</v>
      </c>
      <c r="L56" s="92" t="s">
        <v>609</v>
      </c>
      <c r="M56" s="18" t="s">
        <v>1367</v>
      </c>
      <c r="N56" s="18" t="s">
        <v>1368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1230</v>
      </c>
      <c r="W56" s="194" t="s">
        <v>1369</v>
      </c>
      <c r="X56" s="247" t="s">
        <v>956</v>
      </c>
      <c r="Y56" s="171"/>
      <c r="Z56" s="171" t="s">
        <v>961</v>
      </c>
      <c r="AA56" s="92">
        <v>1</v>
      </c>
      <c r="AB56" s="78" t="s">
        <v>947</v>
      </c>
      <c r="AC56" s="78" t="s">
        <v>942</v>
      </c>
      <c r="AD56" s="194">
        <v>0.83333333333333337</v>
      </c>
      <c r="AE56" s="92">
        <v>6245</v>
      </c>
      <c r="AF56" s="92">
        <v>6246</v>
      </c>
      <c r="AG56" s="92" t="s">
        <v>609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1367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1336</v>
      </c>
      <c r="BK56" s="248" t="s">
        <v>1370</v>
      </c>
      <c r="BL56" s="22"/>
      <c r="BM56" s="20" t="s">
        <v>986</v>
      </c>
      <c r="BN56" s="20" t="s">
        <v>986</v>
      </c>
      <c r="BO56" s="180" t="s">
        <v>986</v>
      </c>
      <c r="BP56" s="24" t="s">
        <v>609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816</v>
      </c>
      <c r="E57" s="156"/>
      <c r="F57" s="193" t="s">
        <v>715</v>
      </c>
      <c r="G57" s="10" t="str">
        <f>IF(D57="","*",VLOOKUP(F57,BS_ATIVIDADE[#All],3,FALSE))</f>
        <v>MECANIZAÇÃO - SOCADORA</v>
      </c>
      <c r="H57" s="154" t="s">
        <v>254</v>
      </c>
      <c r="I57" s="154" t="s">
        <v>254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1234</v>
      </c>
      <c r="W57" s="194" t="s">
        <v>1235</v>
      </c>
      <c r="X57" s="247" t="s">
        <v>956</v>
      </c>
      <c r="Y57" s="171"/>
      <c r="Z57" s="171" t="s">
        <v>952</v>
      </c>
      <c r="AA57" s="92">
        <v>1</v>
      </c>
      <c r="AB57" s="78" t="s">
        <v>947</v>
      </c>
      <c r="AC57" s="78" t="s">
        <v>942</v>
      </c>
      <c r="AD57" s="194">
        <v>0.33333333333333331</v>
      </c>
      <c r="AE57" s="92">
        <v>6238</v>
      </c>
      <c r="AF57" s="92">
        <v>9983</v>
      </c>
      <c r="AG57" s="92" t="s">
        <v>609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1338</v>
      </c>
      <c r="BK57" s="23" t="s">
        <v>1371</v>
      </c>
      <c r="BL57" s="22"/>
      <c r="BM57" s="20" t="s">
        <v>986</v>
      </c>
      <c r="BN57" s="20" t="s">
        <v>986</v>
      </c>
      <c r="BO57" s="180" t="s">
        <v>986</v>
      </c>
      <c r="BP57" s="24" t="s">
        <v>609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836</v>
      </c>
      <c r="E58" s="156"/>
      <c r="F58" s="193" t="s">
        <v>620</v>
      </c>
      <c r="G58" s="10" t="str">
        <f>IF(D58="","*",VLOOKUP(F58,BS_ATIVIDADE[#All],3,FALSE))</f>
        <v>OUTROS</v>
      </c>
      <c r="H58" s="154" t="s">
        <v>51</v>
      </c>
      <c r="I58" s="154" t="s">
        <v>51</v>
      </c>
      <c r="J58" s="45">
        <v>98</v>
      </c>
      <c r="K58" s="45">
        <v>617</v>
      </c>
      <c r="L58" s="92" t="s">
        <v>609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1239</v>
      </c>
      <c r="W58" s="194" t="s">
        <v>1372</v>
      </c>
      <c r="X58" s="247" t="s">
        <v>951</v>
      </c>
      <c r="Y58" s="171"/>
      <c r="Z58" s="171" t="s">
        <v>957</v>
      </c>
      <c r="AA58" s="92">
        <v>2</v>
      </c>
      <c r="AB58" s="78" t="s">
        <v>947</v>
      </c>
      <c r="AC58" s="78" t="s">
        <v>942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1373</v>
      </c>
      <c r="BK58" s="23" t="s">
        <v>1373</v>
      </c>
      <c r="BL58" s="22"/>
      <c r="BM58" s="20" t="s">
        <v>976</v>
      </c>
      <c r="BN58" s="20" t="s">
        <v>996</v>
      </c>
      <c r="BO58" s="180" t="s">
        <v>1067</v>
      </c>
      <c r="BP58" s="24" t="s">
        <v>609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1298</v>
      </c>
      <c r="E59" s="156"/>
      <c r="F59" s="193" t="s">
        <v>623</v>
      </c>
      <c r="G59" s="10" t="str">
        <f>IF(D59="","*",VLOOKUP(F59,BS_ATIVIDADE[#All],3,FALSE))</f>
        <v>OUTROS</v>
      </c>
      <c r="H59" s="154" t="s">
        <v>1299</v>
      </c>
      <c r="I59" s="154" t="s">
        <v>1374</v>
      </c>
      <c r="J59" s="45">
        <v>78</v>
      </c>
      <c r="K59" s="45">
        <v>336</v>
      </c>
      <c r="L59" s="92"/>
      <c r="M59" s="18" t="s">
        <v>1301</v>
      </c>
      <c r="N59" s="18" t="s">
        <v>1302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1303</v>
      </c>
      <c r="W59" s="194" t="s">
        <v>1304</v>
      </c>
      <c r="X59" s="247" t="s">
        <v>956</v>
      </c>
      <c r="Y59" s="171"/>
      <c r="Z59" s="171" t="s">
        <v>957</v>
      </c>
      <c r="AA59" s="92">
        <v>1</v>
      </c>
      <c r="AB59" s="78" t="s">
        <v>947</v>
      </c>
      <c r="AC59" s="78" t="s">
        <v>942</v>
      </c>
      <c r="AD59" s="194">
        <v>0.375</v>
      </c>
      <c r="AE59" s="92" t="s">
        <v>609</v>
      </c>
      <c r="AF59" s="245" t="s">
        <v>609</v>
      </c>
      <c r="AG59" s="92" t="s">
        <v>609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1375</v>
      </c>
      <c r="BK59" s="23" t="s">
        <v>1376</v>
      </c>
      <c r="BL59" s="22"/>
      <c r="BM59" s="20" t="s">
        <v>980</v>
      </c>
      <c r="BN59" s="20" t="s">
        <v>980</v>
      </c>
      <c r="BO59" s="180" t="s">
        <v>980</v>
      </c>
      <c r="BP59" s="24" t="s">
        <v>609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816</v>
      </c>
      <c r="E60" s="156"/>
      <c r="F60" s="193" t="s">
        <v>623</v>
      </c>
      <c r="G60" s="10" t="str">
        <f>IF(D60="","*",VLOOKUP(F60,BS_ATIVIDADE[#All],3,FALSE))</f>
        <v>OUTROS</v>
      </c>
      <c r="H60" s="154" t="s">
        <v>254</v>
      </c>
      <c r="I60" s="154" t="s">
        <v>254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1234</v>
      </c>
      <c r="W60" s="194" t="s">
        <v>1235</v>
      </c>
      <c r="X60" s="247" t="s">
        <v>951</v>
      </c>
      <c r="Y60" s="171"/>
      <c r="Z60" s="171" t="s">
        <v>961</v>
      </c>
      <c r="AA60" s="92">
        <v>1</v>
      </c>
      <c r="AB60" s="78" t="s">
        <v>947</v>
      </c>
      <c r="AC60" s="78" t="s">
        <v>942</v>
      </c>
      <c r="AD60" s="194">
        <v>0.33333333333333331</v>
      </c>
      <c r="AE60" s="92">
        <v>6238</v>
      </c>
      <c r="AF60" s="92">
        <v>9983</v>
      </c>
      <c r="AG60" s="92" t="s">
        <v>609</v>
      </c>
      <c r="AH60" s="56"/>
      <c r="AI60" s="153" t="s">
        <v>623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1377</v>
      </c>
      <c r="BK60" s="23" t="s">
        <v>1378</v>
      </c>
      <c r="BL60" s="22"/>
      <c r="BM60" s="20" t="s">
        <v>966</v>
      </c>
      <c r="BN60" s="20" t="s">
        <v>1000</v>
      </c>
      <c r="BO60" s="180" t="s">
        <v>1000</v>
      </c>
      <c r="BP60" s="24" t="s">
        <v>609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837</v>
      </c>
      <c r="E61" s="156" t="s">
        <v>1379</v>
      </c>
      <c r="F61" s="193" t="s">
        <v>623</v>
      </c>
      <c r="G61" s="10" t="str">
        <f>IF(D61="","*",VLOOKUP(F61,BS_ATIVIDADE[#All],3,FALSE))</f>
        <v>OUTROS</v>
      </c>
      <c r="H61" s="154" t="s">
        <v>597</v>
      </c>
      <c r="I61" s="154" t="s">
        <v>1217</v>
      </c>
      <c r="J61" s="45">
        <v>98</v>
      </c>
      <c r="K61" s="45">
        <v>502</v>
      </c>
      <c r="L61" s="92" t="s">
        <v>609</v>
      </c>
      <c r="M61" s="245" t="s">
        <v>1307</v>
      </c>
      <c r="N61" s="245" t="s">
        <v>1308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1220</v>
      </c>
      <c r="W61" s="194" t="s">
        <v>1221</v>
      </c>
      <c r="X61" s="59" t="s">
        <v>951</v>
      </c>
      <c r="Y61" s="171"/>
      <c r="Z61" s="171" t="s">
        <v>952</v>
      </c>
      <c r="AA61" s="155">
        <v>1</v>
      </c>
      <c r="AB61" s="78" t="s">
        <v>947</v>
      </c>
      <c r="AC61" s="78" t="s">
        <v>942</v>
      </c>
      <c r="AD61" s="194">
        <v>0.75</v>
      </c>
      <c r="AE61" s="92">
        <v>9024</v>
      </c>
      <c r="AF61" s="92">
        <v>9040</v>
      </c>
      <c r="AG61" s="92" t="s">
        <v>609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1380</v>
      </c>
      <c r="BK61" s="23" t="s">
        <v>1380</v>
      </c>
      <c r="BL61" s="22"/>
      <c r="BM61" s="20" t="s">
        <v>977</v>
      </c>
      <c r="BN61" s="20" t="s">
        <v>1005</v>
      </c>
      <c r="BO61" s="180" t="s">
        <v>1103</v>
      </c>
      <c r="BP61" s="24" t="s">
        <v>1381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705</v>
      </c>
      <c r="E62" s="156"/>
      <c r="F62" s="193" t="s">
        <v>631</v>
      </c>
      <c r="G62" s="10" t="str">
        <f>IF(D62="","*",VLOOKUP(F62,BS_ATIVIDADE[#All],3,FALSE))</f>
        <v>DETECÇÃO</v>
      </c>
      <c r="H62" s="194" t="s">
        <v>525</v>
      </c>
      <c r="I62" s="194" t="s">
        <v>1312</v>
      </c>
      <c r="J62" s="245">
        <v>74</v>
      </c>
      <c r="K62" s="245">
        <v>290</v>
      </c>
      <c r="L62" s="92" t="s">
        <v>609</v>
      </c>
      <c r="M62" s="245" t="s">
        <v>1270</v>
      </c>
      <c r="N62" s="245" t="s">
        <v>1271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1272</v>
      </c>
      <c r="W62" s="194" t="s">
        <v>1382</v>
      </c>
      <c r="X62" s="247" t="s">
        <v>951</v>
      </c>
      <c r="Y62" s="171"/>
      <c r="Z62" s="171" t="s">
        <v>952</v>
      </c>
      <c r="AA62" s="92">
        <v>1</v>
      </c>
      <c r="AB62" s="78" t="s">
        <v>947</v>
      </c>
      <c r="AC62" s="78" t="s">
        <v>942</v>
      </c>
      <c r="AD62" s="194">
        <v>0.29166666666666669</v>
      </c>
      <c r="AE62" s="92">
        <v>5487</v>
      </c>
      <c r="AF62" s="92" t="s">
        <v>609</v>
      </c>
      <c r="AG62" s="92" t="s">
        <v>609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1383</v>
      </c>
      <c r="BK62" s="23" t="s">
        <v>1383</v>
      </c>
      <c r="BL62" s="22"/>
      <c r="BM62" s="20" t="s">
        <v>980</v>
      </c>
      <c r="BN62" s="20" t="s">
        <v>980</v>
      </c>
      <c r="BO62" s="180" t="s">
        <v>980</v>
      </c>
      <c r="BP62" s="24" t="s">
        <v>609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731</v>
      </c>
      <c r="E63" s="156"/>
      <c r="F63" s="193" t="s">
        <v>683</v>
      </c>
      <c r="G63" s="10"/>
      <c r="H63" s="154" t="s">
        <v>1384</v>
      </c>
      <c r="I63" s="154" t="s">
        <v>80</v>
      </c>
      <c r="J63" s="45">
        <v>98</v>
      </c>
      <c r="K63" s="45">
        <v>615</v>
      </c>
      <c r="L63" s="92">
        <v>754</v>
      </c>
      <c r="M63" s="18" t="s">
        <v>1385</v>
      </c>
      <c r="N63" s="18" t="s">
        <v>1386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1239</v>
      </c>
      <c r="W63" s="194" t="s">
        <v>1387</v>
      </c>
      <c r="X63" s="59" t="s">
        <v>956</v>
      </c>
      <c r="Y63" s="171"/>
      <c r="Z63" s="171" t="s">
        <v>964</v>
      </c>
      <c r="AA63" s="155">
        <v>1</v>
      </c>
      <c r="AB63" s="78" t="s">
        <v>947</v>
      </c>
      <c r="AC63" s="78" t="s">
        <v>609</v>
      </c>
      <c r="AD63" s="194">
        <v>0.29166666666666669</v>
      </c>
      <c r="AE63" s="92" t="s">
        <v>609</v>
      </c>
      <c r="AF63" s="92" t="s">
        <v>609</v>
      </c>
      <c r="AG63" s="92" t="s">
        <v>609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1360</v>
      </c>
      <c r="BK63" s="23" t="s">
        <v>1388</v>
      </c>
      <c r="BL63" s="22"/>
      <c r="BM63" s="20" t="s">
        <v>976</v>
      </c>
      <c r="BN63" s="20" t="s">
        <v>1005</v>
      </c>
      <c r="BO63" s="180" t="s">
        <v>1057</v>
      </c>
      <c r="BP63" s="24" t="s">
        <v>1389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748</v>
      </c>
      <c r="E64" s="156"/>
      <c r="F64" s="193" t="s">
        <v>706</v>
      </c>
      <c r="G64" s="10" t="str">
        <f>IF(D64="","*",VLOOKUP(F64,BS_ATIVIDADE[#All],3,FALSE))</f>
        <v>MECANIZAÇÃO - ESMERILHADORA</v>
      </c>
      <c r="H64" s="154" t="s">
        <v>51</v>
      </c>
      <c r="I64" s="154" t="s">
        <v>51</v>
      </c>
      <c r="J64" s="45">
        <v>98</v>
      </c>
      <c r="K64" s="45">
        <v>615</v>
      </c>
      <c r="L64" s="92" t="s">
        <v>609</v>
      </c>
      <c r="M64" s="18" t="s">
        <v>1367</v>
      </c>
      <c r="N64" s="18" t="s">
        <v>1368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1230</v>
      </c>
      <c r="W64" s="194" t="s">
        <v>1390</v>
      </c>
      <c r="X64" s="247" t="s">
        <v>956</v>
      </c>
      <c r="Y64" s="171"/>
      <c r="Z64" s="171" t="s">
        <v>962</v>
      </c>
      <c r="AA64" s="92">
        <v>1</v>
      </c>
      <c r="AB64" s="78" t="s">
        <v>947</v>
      </c>
      <c r="AC64" s="78" t="s">
        <v>942</v>
      </c>
      <c r="AD64" s="194">
        <v>0.83333333333333337</v>
      </c>
      <c r="AE64" s="92">
        <v>6245</v>
      </c>
      <c r="AF64" s="92">
        <v>6246</v>
      </c>
      <c r="AG64" s="92" t="s">
        <v>609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1336</v>
      </c>
      <c r="BK64" s="23" t="s">
        <v>1336</v>
      </c>
      <c r="BL64" s="22"/>
      <c r="BM64" s="20" t="s">
        <v>980</v>
      </c>
      <c r="BN64" s="20" t="s">
        <v>980</v>
      </c>
      <c r="BO64" s="180" t="s">
        <v>980</v>
      </c>
      <c r="BP64" s="24" t="s">
        <v>609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778</v>
      </c>
      <c r="E65" s="156"/>
      <c r="F65" s="193" t="s">
        <v>741</v>
      </c>
      <c r="G65" s="10" t="str">
        <f>IF(D65="","*",VLOOKUP(F65,BS_ATIVIDADE[#All],3,FALSE))</f>
        <v>MODERNIZAÇÃO</v>
      </c>
      <c r="H65" s="154" t="s">
        <v>396</v>
      </c>
      <c r="I65" s="154" t="s">
        <v>396</v>
      </c>
      <c r="J65" s="45">
        <v>72</v>
      </c>
      <c r="K65" s="45">
        <v>295</v>
      </c>
      <c r="L65" s="92" t="s">
        <v>609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1237</v>
      </c>
      <c r="W65" s="194" t="s">
        <v>1235</v>
      </c>
      <c r="X65" s="59" t="s">
        <v>956</v>
      </c>
      <c r="Y65" s="171"/>
      <c r="Z65" s="171" t="s">
        <v>964</v>
      </c>
      <c r="AA65" s="155">
        <v>1</v>
      </c>
      <c r="AB65" s="78" t="s">
        <v>947</v>
      </c>
      <c r="AC65" s="78" t="s">
        <v>609</v>
      </c>
      <c r="AD65" s="194">
        <v>0.375</v>
      </c>
      <c r="AE65" s="92">
        <v>6241</v>
      </c>
      <c r="AF65" s="92" t="s">
        <v>609</v>
      </c>
      <c r="AG65" s="92" t="s">
        <v>609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1391</v>
      </c>
      <c r="BK65" s="23" t="s">
        <v>1392</v>
      </c>
      <c r="BL65" s="22"/>
      <c r="BM65" s="20" t="s">
        <v>986</v>
      </c>
      <c r="BN65" s="20" t="s">
        <v>986</v>
      </c>
      <c r="BO65" s="180" t="s">
        <v>986</v>
      </c>
      <c r="BP65" s="24" t="s">
        <v>609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863</v>
      </c>
      <c r="E66" s="156"/>
      <c r="F66" s="193" t="s">
        <v>792</v>
      </c>
      <c r="G66" s="10" t="str">
        <f>IF(D66="","*",VLOOKUP(F66,BS_ATIVIDADE[#All],3,FALSE))</f>
        <v>SOLDA</v>
      </c>
      <c r="H66" s="154" t="s">
        <v>574</v>
      </c>
      <c r="I66" s="154" t="s">
        <v>609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1323</v>
      </c>
      <c r="W66" s="194" t="s">
        <v>1252</v>
      </c>
      <c r="X66" s="59" t="s">
        <v>956</v>
      </c>
      <c r="Y66" s="171"/>
      <c r="Z66" s="171" t="s">
        <v>961</v>
      </c>
      <c r="AA66" s="155" t="s">
        <v>609</v>
      </c>
      <c r="AB66" s="78" t="s">
        <v>609</v>
      </c>
      <c r="AC66" s="78" t="s">
        <v>609</v>
      </c>
      <c r="AD66" s="194" t="s">
        <v>609</v>
      </c>
      <c r="AE66" s="92" t="s">
        <v>609</v>
      </c>
      <c r="AF66" s="92" t="s">
        <v>609</v>
      </c>
      <c r="AG66" s="92" t="s">
        <v>609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1357</v>
      </c>
      <c r="BK66" s="23" t="s">
        <v>1393</v>
      </c>
      <c r="BL66" s="22"/>
      <c r="BM66" s="20" t="s">
        <v>976</v>
      </c>
      <c r="BN66" s="20" t="s">
        <v>1005</v>
      </c>
      <c r="BO66" s="180" t="s">
        <v>1113</v>
      </c>
      <c r="BP66" s="24" t="s">
        <v>1394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828</v>
      </c>
      <c r="E67" s="156"/>
      <c r="F67" s="193" t="s">
        <v>803</v>
      </c>
      <c r="G67" s="10" t="str">
        <f>IF(D67="","*",VLOOKUP(F67,BS_ATIVIDADE[#All],3,FALSE))</f>
        <v>OUTROS</v>
      </c>
      <c r="H67" s="154" t="s">
        <v>177</v>
      </c>
      <c r="I67" s="154" t="s">
        <v>177</v>
      </c>
      <c r="J67" s="45">
        <v>101</v>
      </c>
      <c r="K67" s="45">
        <v>1472</v>
      </c>
      <c r="L67" s="92" t="s">
        <v>609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1395</v>
      </c>
      <c r="W67" s="194" t="s">
        <v>1359</v>
      </c>
      <c r="X67" s="59" t="s">
        <v>956</v>
      </c>
      <c r="Y67" s="171"/>
      <c r="Z67" s="171" t="s">
        <v>964</v>
      </c>
      <c r="AA67" s="155">
        <v>1</v>
      </c>
      <c r="AB67" s="78" t="s">
        <v>947</v>
      </c>
      <c r="AC67" s="78" t="s">
        <v>609</v>
      </c>
      <c r="AD67" s="194">
        <v>0.29166666666666669</v>
      </c>
      <c r="AE67" s="92">
        <v>7678</v>
      </c>
      <c r="AF67" s="92" t="s">
        <v>609</v>
      </c>
      <c r="AG67" s="92" t="s">
        <v>609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980</v>
      </c>
      <c r="BN67" s="20" t="s">
        <v>980</v>
      </c>
      <c r="BO67" s="180" t="s">
        <v>980</v>
      </c>
      <c r="BP67" s="24" t="s">
        <v>609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837</v>
      </c>
      <c r="E68" s="156"/>
      <c r="F68" s="193" t="s">
        <v>623</v>
      </c>
      <c r="G68" s="10" t="str">
        <f>IF(D68="","*",VLOOKUP(F68,BS_ATIVIDADE[#All],3,FALSE))</f>
        <v>OUTROS</v>
      </c>
      <c r="H68" s="154" t="s">
        <v>1396</v>
      </c>
      <c r="I68" s="154" t="s">
        <v>80</v>
      </c>
      <c r="J68" s="45">
        <v>98</v>
      </c>
      <c r="K68" s="45">
        <v>502</v>
      </c>
      <c r="L68" s="92" t="s">
        <v>609</v>
      </c>
      <c r="M68" s="18" t="s">
        <v>1397</v>
      </c>
      <c r="N68" s="18" t="s">
        <v>1308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1220</v>
      </c>
      <c r="W68" s="194" t="s">
        <v>1398</v>
      </c>
      <c r="X68" s="59" t="s">
        <v>951</v>
      </c>
      <c r="Y68" s="171" t="s">
        <v>959</v>
      </c>
      <c r="Z68" s="171" t="s">
        <v>957</v>
      </c>
      <c r="AA68" s="155">
        <v>1</v>
      </c>
      <c r="AB68" s="78" t="s">
        <v>947</v>
      </c>
      <c r="AC68" s="78" t="s">
        <v>609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1399</v>
      </c>
      <c r="BK68" s="195" t="s">
        <v>1400</v>
      </c>
      <c r="BL68" s="22"/>
      <c r="BM68" s="20" t="s">
        <v>980</v>
      </c>
      <c r="BN68" s="20" t="s">
        <v>980</v>
      </c>
      <c r="BO68" s="180" t="s">
        <v>980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827</v>
      </c>
      <c r="E69" s="156"/>
      <c r="F69" s="193" t="s">
        <v>702</v>
      </c>
      <c r="G69" s="10" t="str">
        <f>IF(D69="","*",VLOOKUP(F69,BS_ATIVIDADE[#All],3,FALSE))</f>
        <v>LASTRO</v>
      </c>
      <c r="H69" s="154" t="s">
        <v>266</v>
      </c>
      <c r="I69" s="154" t="s">
        <v>266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1256</v>
      </c>
      <c r="W69" s="194" t="s">
        <v>1401</v>
      </c>
      <c r="X69" s="59" t="s">
        <v>956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1402</v>
      </c>
      <c r="BK69" s="23" t="s">
        <v>1403</v>
      </c>
      <c r="BL69" s="22"/>
      <c r="BM69" s="20" t="s">
        <v>986</v>
      </c>
      <c r="BN69" s="20" t="s">
        <v>986</v>
      </c>
      <c r="BO69" s="180" t="s">
        <v>986</v>
      </c>
      <c r="BP69" s="23" t="s">
        <v>1402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804</v>
      </c>
      <c r="E70" s="156"/>
      <c r="F70" s="193" t="s">
        <v>812</v>
      </c>
      <c r="G70" s="10" t="str">
        <f>IF(D70="","*",VLOOKUP(F70,BS_ATIVIDADE[#All],3,FALSE))</f>
        <v>OUTROS</v>
      </c>
      <c r="H70" s="154" t="s">
        <v>561</v>
      </c>
      <c r="I70" s="154" t="s">
        <v>264</v>
      </c>
      <c r="J70" s="45">
        <v>74</v>
      </c>
      <c r="K70" s="45">
        <v>380</v>
      </c>
      <c r="L70" s="92" t="s">
        <v>609</v>
      </c>
      <c r="M70" s="18" t="s">
        <v>1404</v>
      </c>
      <c r="N70" s="18" t="s">
        <v>1405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1277</v>
      </c>
      <c r="W70" s="194" t="s">
        <v>1278</v>
      </c>
      <c r="X70" s="59" t="s">
        <v>956</v>
      </c>
      <c r="Y70" s="171" t="s">
        <v>959</v>
      </c>
      <c r="Z70" s="171" t="s">
        <v>964</v>
      </c>
      <c r="AA70" s="155">
        <v>1</v>
      </c>
      <c r="AB70" s="78" t="s">
        <v>947</v>
      </c>
      <c r="AC70" s="78" t="s">
        <v>609</v>
      </c>
      <c r="AD70" s="194">
        <v>0.29166666666666669</v>
      </c>
      <c r="AE70" s="92">
        <v>7684</v>
      </c>
      <c r="AF70" s="92" t="s">
        <v>609</v>
      </c>
      <c r="AG70" s="92" t="s">
        <v>609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1228</v>
      </c>
      <c r="BK70" s="23" t="s">
        <v>1406</v>
      </c>
      <c r="BL70" s="22"/>
      <c r="BM70" s="20" t="s">
        <v>980</v>
      </c>
      <c r="BN70" s="20" t="s">
        <v>980</v>
      </c>
      <c r="BO70" s="180" t="s">
        <v>980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826</v>
      </c>
      <c r="E71" s="156"/>
      <c r="F71" s="193" t="s">
        <v>699</v>
      </c>
      <c r="G71" s="10" t="str">
        <f>IF(D71="","*",VLOOKUP(F71,BS_ATIVIDADE[#All],3,FALSE))</f>
        <v>MECANIZAÇÃO - DOL</v>
      </c>
      <c r="H71" s="154" t="s">
        <v>572</v>
      </c>
      <c r="I71" s="154" t="s">
        <v>572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1407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1408</v>
      </c>
      <c r="W71" s="194" t="s">
        <v>700</v>
      </c>
      <c r="X71" s="59" t="s">
        <v>951</v>
      </c>
      <c r="Y71" s="171" t="s">
        <v>959</v>
      </c>
      <c r="Z71" s="171" t="s">
        <v>952</v>
      </c>
      <c r="AA71" s="155">
        <v>1</v>
      </c>
      <c r="AB71" s="78" t="s">
        <v>947</v>
      </c>
      <c r="AC71" s="78" t="s">
        <v>609</v>
      </c>
      <c r="AD71" s="194">
        <v>0.29166666666666669</v>
      </c>
      <c r="AE71" s="92">
        <v>6202</v>
      </c>
      <c r="AF71" s="92">
        <v>6203</v>
      </c>
      <c r="AG71" s="92" t="s">
        <v>609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1228</v>
      </c>
      <c r="BK71" s="23" t="s">
        <v>1409</v>
      </c>
      <c r="BL71" s="22"/>
      <c r="BM71" s="20" t="s">
        <v>975</v>
      </c>
      <c r="BN71" s="20" t="s">
        <v>995</v>
      </c>
      <c r="BO71" s="180" t="s">
        <v>1106</v>
      </c>
      <c r="BP71" s="23" t="s">
        <v>1409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748</v>
      </c>
      <c r="E72" s="156"/>
      <c r="F72" s="193" t="s">
        <v>706</v>
      </c>
      <c r="G72" s="10" t="str">
        <f>IF(D72="","*",VLOOKUP(F72,BS_ATIVIDADE[#All],3,FALSE))</f>
        <v>MECANIZAÇÃO - ESMERILHADORA</v>
      </c>
      <c r="H72" s="154" t="s">
        <v>73</v>
      </c>
      <c r="I72" s="154" t="s">
        <v>73</v>
      </c>
      <c r="J72" s="45">
        <v>98</v>
      </c>
      <c r="K72" s="45">
        <v>616</v>
      </c>
      <c r="L72" s="92">
        <v>662</v>
      </c>
      <c r="M72" s="18" t="s">
        <v>1410</v>
      </c>
      <c r="N72" s="18" t="s">
        <v>1411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1277</v>
      </c>
      <c r="W72" s="194" t="s">
        <v>1412</v>
      </c>
      <c r="X72" s="59" t="s">
        <v>956</v>
      </c>
      <c r="Y72" s="171" t="s">
        <v>959</v>
      </c>
      <c r="Z72" s="171" t="s">
        <v>964</v>
      </c>
      <c r="AA72" s="155">
        <v>1</v>
      </c>
      <c r="AB72" s="78" t="s">
        <v>947</v>
      </c>
      <c r="AC72" s="78" t="s">
        <v>609</v>
      </c>
      <c r="AD72" s="194">
        <v>0.83333333333333337</v>
      </c>
      <c r="AE72" s="92">
        <v>6245</v>
      </c>
      <c r="AF72" s="92">
        <v>6246</v>
      </c>
      <c r="AG72" s="92" t="s">
        <v>609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1232</v>
      </c>
      <c r="BK72" s="248" t="s">
        <v>1403</v>
      </c>
      <c r="BL72" s="22"/>
      <c r="BM72" s="20" t="s">
        <v>986</v>
      </c>
      <c r="BN72" s="20" t="s">
        <v>986</v>
      </c>
      <c r="BO72" s="180" t="s">
        <v>986</v>
      </c>
      <c r="BP72" s="248" t="s">
        <v>1403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778</v>
      </c>
      <c r="E73" s="156"/>
      <c r="F73" s="193" t="s">
        <v>741</v>
      </c>
      <c r="G73" s="10" t="str">
        <f>IF(D73="","*",VLOOKUP(F73,BS_ATIVIDADE[#All],3,FALSE))</f>
        <v>MODERNIZAÇÃO</v>
      </c>
      <c r="H73" s="154" t="s">
        <v>396</v>
      </c>
      <c r="I73" s="154" t="s">
        <v>396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1237</v>
      </c>
      <c r="W73" s="194" t="s">
        <v>1235</v>
      </c>
      <c r="X73" s="59" t="s">
        <v>956</v>
      </c>
      <c r="Y73" s="171" t="s">
        <v>959</v>
      </c>
      <c r="Z73" s="171" t="s">
        <v>952</v>
      </c>
      <c r="AA73" s="155">
        <v>1</v>
      </c>
      <c r="AB73" s="78" t="s">
        <v>947</v>
      </c>
      <c r="AC73" s="78" t="s">
        <v>609</v>
      </c>
      <c r="AD73" s="194">
        <v>0.29166666666666669</v>
      </c>
      <c r="AE73" s="92">
        <v>6242</v>
      </c>
      <c r="AF73" s="92" t="s">
        <v>609</v>
      </c>
      <c r="AG73" s="92" t="s">
        <v>609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1228</v>
      </c>
      <c r="BK73" s="250" t="s">
        <v>1413</v>
      </c>
      <c r="BL73" s="22"/>
      <c r="BM73" s="20" t="s">
        <v>980</v>
      </c>
      <c r="BN73" s="20" t="s">
        <v>980</v>
      </c>
      <c r="BO73" s="180" t="s">
        <v>980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836</v>
      </c>
      <c r="E74" s="156"/>
      <c r="F74" s="193" t="s">
        <v>753</v>
      </c>
      <c r="G74" s="10" t="str">
        <f>IF(D74="","*",VLOOKUP(F74,BS_ATIVIDADE[#All],3,FALSE))</f>
        <v>OUTROS</v>
      </c>
      <c r="H74" s="154" t="s">
        <v>51</v>
      </c>
      <c r="I74" s="154" t="s">
        <v>597</v>
      </c>
      <c r="J74" s="45">
        <v>98</v>
      </c>
      <c r="K74" s="45">
        <v>529.322</v>
      </c>
      <c r="L74" s="92" t="s">
        <v>609</v>
      </c>
      <c r="M74" s="18" t="s">
        <v>1414</v>
      </c>
      <c r="N74" s="18" t="s">
        <v>1415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1239</v>
      </c>
      <c r="W74" s="194" t="s">
        <v>1416</v>
      </c>
      <c r="X74" s="59" t="s">
        <v>951</v>
      </c>
      <c r="Y74" s="171" t="s">
        <v>959</v>
      </c>
      <c r="Z74" s="171" t="s">
        <v>952</v>
      </c>
      <c r="AA74" s="155">
        <v>2</v>
      </c>
      <c r="AB74" s="78" t="s">
        <v>947</v>
      </c>
      <c r="AC74" s="78" t="s">
        <v>609</v>
      </c>
      <c r="AD74" s="194">
        <v>0.29166666666666669</v>
      </c>
      <c r="AE74" s="92">
        <v>9372</v>
      </c>
      <c r="AF74" s="92">
        <v>9346</v>
      </c>
      <c r="AG74" s="92" t="s">
        <v>609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1228</v>
      </c>
      <c r="BK74" s="23" t="s">
        <v>1417</v>
      </c>
      <c r="BL74" s="22"/>
      <c r="BM74" s="20" t="s">
        <v>980</v>
      </c>
      <c r="BN74" s="20" t="s">
        <v>980</v>
      </c>
      <c r="BO74" s="180" t="s">
        <v>980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863</v>
      </c>
      <c r="E75" s="156"/>
      <c r="F75" s="193" t="s">
        <v>792</v>
      </c>
      <c r="G75" s="10" t="str">
        <f>IF(D75="","*",VLOOKUP(F75,BS_ATIVIDADE[#All],3,FALSE))</f>
        <v>SOLDA</v>
      </c>
      <c r="H75" s="154" t="s">
        <v>574</v>
      </c>
      <c r="I75" s="154" t="s">
        <v>609</v>
      </c>
      <c r="J75" s="45">
        <v>74</v>
      </c>
      <c r="K75" s="45">
        <v>407</v>
      </c>
      <c r="L75" s="92" t="s">
        <v>609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1418</v>
      </c>
      <c r="W75" s="194" t="s">
        <v>1252</v>
      </c>
      <c r="X75" s="59" t="s">
        <v>956</v>
      </c>
      <c r="Y75" s="171" t="s">
        <v>959</v>
      </c>
      <c r="Z75" s="171" t="s">
        <v>961</v>
      </c>
      <c r="AA75" s="155" t="s">
        <v>609</v>
      </c>
      <c r="AB75" s="78" t="s">
        <v>609</v>
      </c>
      <c r="AC75" s="78" t="s">
        <v>609</v>
      </c>
      <c r="AD75" s="194" t="s">
        <v>609</v>
      </c>
      <c r="AE75" s="92" t="s">
        <v>609</v>
      </c>
      <c r="AF75" s="92" t="s">
        <v>609</v>
      </c>
      <c r="AG75" s="92" t="s">
        <v>609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1419</v>
      </c>
      <c r="BK75" s="23" t="s">
        <v>1420</v>
      </c>
      <c r="BL75" s="22"/>
      <c r="BM75" s="20" t="s">
        <v>980</v>
      </c>
      <c r="BN75" s="20" t="s">
        <v>980</v>
      </c>
      <c r="BO75" s="180" t="s">
        <v>980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885</v>
      </c>
      <c r="E76" s="156"/>
      <c r="F76" s="193" t="s">
        <v>792</v>
      </c>
      <c r="G76" s="10" t="str">
        <f>IF(D76="","*",VLOOKUP(F76,BS_ATIVIDADE[#All],3,FALSE))</f>
        <v>SOLDA</v>
      </c>
      <c r="H76" s="154" t="s">
        <v>236</v>
      </c>
      <c r="I76" s="154" t="s">
        <v>609</v>
      </c>
      <c r="J76" s="45">
        <v>74</v>
      </c>
      <c r="K76" s="45">
        <v>134</v>
      </c>
      <c r="L76" s="92" t="s">
        <v>609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1421</v>
      </c>
      <c r="W76" s="194" t="s">
        <v>1252</v>
      </c>
      <c r="X76" s="59" t="s">
        <v>951</v>
      </c>
      <c r="Y76" s="171" t="s">
        <v>959</v>
      </c>
      <c r="Z76" s="171" t="s">
        <v>952</v>
      </c>
      <c r="AA76" s="155" t="s">
        <v>609</v>
      </c>
      <c r="AB76" s="78" t="s">
        <v>609</v>
      </c>
      <c r="AC76" s="78" t="s">
        <v>609</v>
      </c>
      <c r="AD76" s="194" t="s">
        <v>609</v>
      </c>
      <c r="AE76" s="92" t="s">
        <v>609</v>
      </c>
      <c r="AF76" s="92" t="s">
        <v>609</v>
      </c>
      <c r="AG76" s="92" t="s">
        <v>609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1253</v>
      </c>
      <c r="BK76" s="23" t="s">
        <v>1422</v>
      </c>
      <c r="BL76" s="22"/>
      <c r="BM76" s="20" t="s">
        <v>975</v>
      </c>
      <c r="BN76" s="20" t="s">
        <v>995</v>
      </c>
      <c r="BO76" s="180" t="s">
        <v>1106</v>
      </c>
      <c r="BP76" s="23" t="s">
        <v>1422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859</v>
      </c>
      <c r="E77" s="156"/>
      <c r="F77" s="193" t="s">
        <v>799</v>
      </c>
      <c r="G77" s="10" t="str">
        <f>IF(D77="","*",VLOOKUP(F77,BS_ATIVIDADE[#All],3,FALSE))</f>
        <v>TRILHO - SUBSTITUIÇÂO</v>
      </c>
      <c r="H77" s="154" t="s">
        <v>609</v>
      </c>
      <c r="I77" s="154" t="s">
        <v>609</v>
      </c>
      <c r="J77" s="45">
        <v>74</v>
      </c>
      <c r="K77" s="45">
        <v>11</v>
      </c>
      <c r="L77" s="92" t="s">
        <v>609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1423</v>
      </c>
      <c r="W77" s="194" t="s">
        <v>1353</v>
      </c>
      <c r="X77" s="59" t="s">
        <v>956</v>
      </c>
      <c r="Y77" s="171" t="s">
        <v>959</v>
      </c>
      <c r="Z77" s="171" t="s">
        <v>957</v>
      </c>
      <c r="AA77" s="155" t="s">
        <v>609</v>
      </c>
      <c r="AB77" s="78" t="s">
        <v>609</v>
      </c>
      <c r="AC77" s="78" t="s">
        <v>609</v>
      </c>
      <c r="AD77" s="194" t="s">
        <v>609</v>
      </c>
      <c r="AE77" s="92" t="s">
        <v>609</v>
      </c>
      <c r="AF77" s="92" t="s">
        <v>609</v>
      </c>
      <c r="AG77" s="92" t="s">
        <v>609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1253</v>
      </c>
      <c r="BK77" s="23" t="s">
        <v>1425</v>
      </c>
      <c r="BL77" s="22"/>
      <c r="BM77" s="20" t="s">
        <v>986</v>
      </c>
      <c r="BN77" s="20" t="s">
        <v>986</v>
      </c>
      <c r="BO77" s="180" t="s">
        <v>986</v>
      </c>
      <c r="BP77" s="23" t="s">
        <v>1425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828</v>
      </c>
      <c r="E78" s="156"/>
      <c r="F78" s="193" t="s">
        <v>803</v>
      </c>
      <c r="G78" s="10" t="str">
        <f>IF(D78="","*",VLOOKUP(F78,BS_ATIVIDADE[#All],3,FALSE))</f>
        <v>OUTROS</v>
      </c>
      <c r="H78" s="154" t="s">
        <v>269</v>
      </c>
      <c r="I78" s="154" t="s">
        <v>175</v>
      </c>
      <c r="J78" s="45">
        <v>101</v>
      </c>
      <c r="K78" s="45">
        <v>1496</v>
      </c>
      <c r="L78" s="92" t="s">
        <v>609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1395</v>
      </c>
      <c r="W78" s="194" t="s">
        <v>1359</v>
      </c>
      <c r="X78" s="59" t="s">
        <v>956</v>
      </c>
      <c r="Y78" s="171" t="s">
        <v>959</v>
      </c>
      <c r="Z78" s="171" t="s">
        <v>952</v>
      </c>
      <c r="AA78" s="155">
        <v>1</v>
      </c>
      <c r="AB78" s="78" t="s">
        <v>947</v>
      </c>
      <c r="AC78" s="78" t="s">
        <v>609</v>
      </c>
      <c r="AD78" s="194">
        <v>0.29166666666666669</v>
      </c>
      <c r="AE78" s="92">
        <v>7678</v>
      </c>
      <c r="AF78" s="92" t="s">
        <v>609</v>
      </c>
      <c r="AG78" s="92" t="s">
        <v>609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1228</v>
      </c>
      <c r="BK78" s="23" t="s">
        <v>1426</v>
      </c>
      <c r="BL78" s="22"/>
      <c r="BM78" s="20" t="s">
        <v>976</v>
      </c>
      <c r="BN78" s="20" t="s">
        <v>996</v>
      </c>
      <c r="BO78" s="180" t="s">
        <v>1067</v>
      </c>
      <c r="BP78" s="23" t="s">
        <v>1426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836</v>
      </c>
      <c r="E79" s="156"/>
      <c r="F79" s="193" t="s">
        <v>623</v>
      </c>
      <c r="G79" s="10" t="str">
        <f>IF(D79="","*",VLOOKUP(F79,BS_ATIVIDADE[#All],3,FALSE))</f>
        <v>OUTROS</v>
      </c>
      <c r="H79" s="154" t="s">
        <v>597</v>
      </c>
      <c r="I79" s="154" t="s">
        <v>572</v>
      </c>
      <c r="J79" s="45">
        <v>74</v>
      </c>
      <c r="K79" s="45">
        <v>501</v>
      </c>
      <c r="L79" s="92" t="s">
        <v>609</v>
      </c>
      <c r="M79" s="18" t="s">
        <v>1275</v>
      </c>
      <c r="N79" s="18" t="s">
        <v>1276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1323</v>
      </c>
      <c r="W79" s="194" t="s">
        <v>1427</v>
      </c>
      <c r="X79" s="59" t="s">
        <v>956</v>
      </c>
      <c r="Y79" s="171" t="s">
        <v>959</v>
      </c>
      <c r="Z79" s="171" t="s">
        <v>962</v>
      </c>
      <c r="AA79" s="155">
        <v>1</v>
      </c>
      <c r="AB79" s="78" t="s">
        <v>947</v>
      </c>
      <c r="AC79" s="78" t="s">
        <v>942</v>
      </c>
      <c r="AD79" s="194">
        <v>0.33333333333333331</v>
      </c>
      <c r="AE79" s="92">
        <v>9372</v>
      </c>
      <c r="AF79" s="92">
        <v>9346</v>
      </c>
      <c r="AG79" s="92" t="s">
        <v>609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1228</v>
      </c>
      <c r="BK79" s="23" t="s">
        <v>1428</v>
      </c>
      <c r="BL79" s="22"/>
      <c r="BM79" s="20" t="s">
        <v>980</v>
      </c>
      <c r="BN79" s="20" t="s">
        <v>980</v>
      </c>
      <c r="BO79" s="180" t="s">
        <v>980</v>
      </c>
      <c r="BP79" s="24" t="s">
        <v>609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837</v>
      </c>
      <c r="E80" s="156" t="s">
        <v>1379</v>
      </c>
      <c r="F80" s="193" t="s">
        <v>623</v>
      </c>
      <c r="G80" s="10" t="str">
        <f>IF(D80="","*",VLOOKUP(F80,BS_ATIVIDADE[#All],3,FALSE))</f>
        <v>OUTROS</v>
      </c>
      <c r="H80" s="154" t="s">
        <v>1217</v>
      </c>
      <c r="I80" s="154" t="s">
        <v>597</v>
      </c>
      <c r="J80" s="45">
        <v>98</v>
      </c>
      <c r="K80" s="45">
        <v>752.38</v>
      </c>
      <c r="L80" s="92" t="s">
        <v>609</v>
      </c>
      <c r="M80" s="245" t="s">
        <v>1218</v>
      </c>
      <c r="N80" s="245" t="s">
        <v>1219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1220</v>
      </c>
      <c r="W80" s="194" t="s">
        <v>1221</v>
      </c>
      <c r="X80" s="59" t="s">
        <v>951</v>
      </c>
      <c r="Y80" s="171" t="s">
        <v>950</v>
      </c>
      <c r="Z80" s="171" t="s">
        <v>952</v>
      </c>
      <c r="AA80" s="155">
        <v>1</v>
      </c>
      <c r="AB80" s="78" t="s">
        <v>947</v>
      </c>
      <c r="AC80" s="78" t="s">
        <v>942</v>
      </c>
      <c r="AD80" s="194">
        <v>0.66666666666666663</v>
      </c>
      <c r="AE80" s="92">
        <v>9045</v>
      </c>
      <c r="AF80" s="92">
        <v>9047</v>
      </c>
      <c r="AG80" s="92" t="s">
        <v>609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1399</v>
      </c>
      <c r="BK80" s="195" t="s">
        <v>1222</v>
      </c>
      <c r="BL80" s="22"/>
      <c r="BM80" s="20" t="s">
        <v>980</v>
      </c>
      <c r="BN80" s="20" t="s">
        <v>980</v>
      </c>
      <c r="BO80" s="180" t="s">
        <v>980</v>
      </c>
      <c r="BP80" s="24" t="s">
        <v>609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705</v>
      </c>
      <c r="E81" s="156"/>
      <c r="F81" s="193" t="s">
        <v>631</v>
      </c>
      <c r="G81" s="10" t="str">
        <f>IF(D81="","*",VLOOKUP(F81,BS_ATIVIDADE[#All],3,FALSE))</f>
        <v>DETECÇÃO</v>
      </c>
      <c r="H81" s="154" t="s">
        <v>264</v>
      </c>
      <c r="I81" s="154" t="s">
        <v>595</v>
      </c>
      <c r="J81" s="45">
        <v>74</v>
      </c>
      <c r="K81" s="45">
        <v>290</v>
      </c>
      <c r="L81" s="92" t="s">
        <v>609</v>
      </c>
      <c r="M81" s="18" t="s">
        <v>194</v>
      </c>
      <c r="N81" s="18" t="s">
        <v>1429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1272</v>
      </c>
      <c r="W81" s="194" t="s">
        <v>1430</v>
      </c>
      <c r="X81" s="59" t="s">
        <v>956</v>
      </c>
      <c r="Y81" s="171" t="s">
        <v>959</v>
      </c>
      <c r="Z81" s="171" t="s">
        <v>957</v>
      </c>
      <c r="AA81" s="155">
        <v>1</v>
      </c>
      <c r="AB81" s="78" t="s">
        <v>947</v>
      </c>
      <c r="AC81" s="78" t="s">
        <v>942</v>
      </c>
      <c r="AD81" s="194">
        <v>0.29166666666666669</v>
      </c>
      <c r="AE81" s="92">
        <v>5487</v>
      </c>
      <c r="AF81" s="92" t="s">
        <v>609</v>
      </c>
      <c r="AG81" s="92" t="s">
        <v>609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1228</v>
      </c>
      <c r="BK81" s="23" t="s">
        <v>1431</v>
      </c>
      <c r="BL81" s="22"/>
      <c r="BM81" s="20" t="s">
        <v>986</v>
      </c>
      <c r="BN81" s="20" t="s">
        <v>986</v>
      </c>
      <c r="BO81" s="180" t="s">
        <v>986</v>
      </c>
      <c r="BP81" s="23" t="s">
        <v>1431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826</v>
      </c>
      <c r="E82" s="156"/>
      <c r="F82" s="193" t="s">
        <v>699</v>
      </c>
      <c r="G82" s="10" t="str">
        <f>IF(D82="","*",VLOOKUP(F82,BS_ATIVIDADE[#All],3,FALSE))</f>
        <v>MECANIZAÇÃO - DOL</v>
      </c>
      <c r="H82" s="154" t="s">
        <v>572</v>
      </c>
      <c r="I82" s="154" t="s">
        <v>572</v>
      </c>
      <c r="J82" s="45">
        <v>74</v>
      </c>
      <c r="K82" s="45">
        <v>404.08</v>
      </c>
      <c r="L82" s="92">
        <v>400.78</v>
      </c>
      <c r="M82" s="18" t="s">
        <v>1432</v>
      </c>
      <c r="N82" s="18" t="s">
        <v>569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1408</v>
      </c>
      <c r="W82" s="194" t="s">
        <v>700</v>
      </c>
      <c r="X82" s="59" t="s">
        <v>956</v>
      </c>
      <c r="Y82" s="171" t="s">
        <v>959</v>
      </c>
      <c r="Z82" s="171" t="s">
        <v>961</v>
      </c>
      <c r="AA82" s="155">
        <v>1</v>
      </c>
      <c r="AB82" s="78" t="s">
        <v>947</v>
      </c>
      <c r="AC82" s="78" t="s">
        <v>942</v>
      </c>
      <c r="AD82" s="194">
        <v>0.29166666666666669</v>
      </c>
      <c r="AE82" s="92">
        <v>6202</v>
      </c>
      <c r="AF82" s="92">
        <v>6203</v>
      </c>
      <c r="AG82" s="92" t="s">
        <v>609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1228</v>
      </c>
      <c r="BK82" s="23" t="s">
        <v>1433</v>
      </c>
      <c r="BL82" s="22"/>
      <c r="BM82" s="20" t="s">
        <v>972</v>
      </c>
      <c r="BN82" s="20" t="s">
        <v>992</v>
      </c>
      <c r="BO82" s="180" t="s">
        <v>1111</v>
      </c>
      <c r="BP82" s="23" t="s">
        <v>1433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748</v>
      </c>
      <c r="E83" s="156"/>
      <c r="F83" s="193" t="s">
        <v>706</v>
      </c>
      <c r="G83" s="10" t="str">
        <f>IF(D83="","*",VLOOKUP(F83,BS_ATIVIDADE[#All],3,FALSE))</f>
        <v>MECANIZAÇÃO - ESMERILHADORA</v>
      </c>
      <c r="H83" s="154" t="s">
        <v>73</v>
      </c>
      <c r="I83" s="154" t="s">
        <v>73</v>
      </c>
      <c r="J83" s="45">
        <v>98</v>
      </c>
      <c r="K83" s="45">
        <v>616</v>
      </c>
      <c r="L83" s="92">
        <v>662</v>
      </c>
      <c r="M83" s="18" t="s">
        <v>1410</v>
      </c>
      <c r="N83" s="18" t="s">
        <v>1411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1277</v>
      </c>
      <c r="W83" s="194" t="s">
        <v>1412</v>
      </c>
      <c r="X83" s="59" t="s">
        <v>956</v>
      </c>
      <c r="Y83" s="171" t="s">
        <v>959</v>
      </c>
      <c r="Z83" s="171" t="s">
        <v>962</v>
      </c>
      <c r="AA83" s="155">
        <v>1</v>
      </c>
      <c r="AB83" s="78" t="s">
        <v>947</v>
      </c>
      <c r="AC83" s="78" t="s">
        <v>942</v>
      </c>
      <c r="AD83" s="194">
        <v>0.83333333333333337</v>
      </c>
      <c r="AE83" s="92">
        <v>6245</v>
      </c>
      <c r="AF83" s="92">
        <v>6246</v>
      </c>
      <c r="AG83" s="92" t="s">
        <v>609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1232</v>
      </c>
      <c r="BK83" s="248" t="s">
        <v>1434</v>
      </c>
      <c r="BL83" s="22"/>
      <c r="BM83" s="20" t="s">
        <v>986</v>
      </c>
      <c r="BN83" s="20" t="s">
        <v>986</v>
      </c>
      <c r="BO83" s="180" t="s">
        <v>986</v>
      </c>
      <c r="BP83" s="248" t="s">
        <v>1434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701</v>
      </c>
      <c r="E84" s="156"/>
      <c r="F84" s="193" t="s">
        <v>753</v>
      </c>
      <c r="G84" s="10" t="str">
        <f>IF(D84="","*",VLOOKUP(F84,BS_ATIVIDADE[#All],3,FALSE))</f>
        <v>OUTROS</v>
      </c>
      <c r="H84" s="154" t="s">
        <v>322</v>
      </c>
      <c r="I84" s="154" t="s">
        <v>327</v>
      </c>
      <c r="J84" s="45">
        <v>103</v>
      </c>
      <c r="K84" s="45">
        <v>1887</v>
      </c>
      <c r="L84" s="92" t="s">
        <v>609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1435</v>
      </c>
      <c r="W84" s="194" t="s">
        <v>1436</v>
      </c>
      <c r="X84" s="59" t="s">
        <v>956</v>
      </c>
      <c r="Y84" s="171" t="s">
        <v>959</v>
      </c>
      <c r="Z84" s="171" t="s">
        <v>961</v>
      </c>
      <c r="AA84" s="155">
        <v>1</v>
      </c>
      <c r="AB84" s="78" t="s">
        <v>947</v>
      </c>
      <c r="AC84" s="78" t="s">
        <v>954</v>
      </c>
      <c r="AD84" s="194">
        <v>0.33333333333333331</v>
      </c>
      <c r="AE84" s="92">
        <v>2000</v>
      </c>
      <c r="AF84" s="92" t="s">
        <v>609</v>
      </c>
      <c r="AG84" s="92" t="s">
        <v>609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1437</v>
      </c>
      <c r="BK84" s="23" t="s">
        <v>1438</v>
      </c>
      <c r="BL84" s="22"/>
      <c r="BM84" s="20" t="s">
        <v>980</v>
      </c>
      <c r="BN84" s="20" t="s">
        <v>980</v>
      </c>
      <c r="BO84" s="180" t="s">
        <v>980</v>
      </c>
      <c r="BP84" s="24" t="s">
        <v>609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863</v>
      </c>
      <c r="E85" s="156"/>
      <c r="F85" s="193" t="s">
        <v>792</v>
      </c>
      <c r="G85" s="10" t="str">
        <f>IF(D85="","*",VLOOKUP(F85,BS_ATIVIDADE[#All],3,FALSE))</f>
        <v>SOLDA</v>
      </c>
      <c r="H85" s="154" t="s">
        <v>574</v>
      </c>
      <c r="I85" s="154" t="s">
        <v>609</v>
      </c>
      <c r="J85" s="45">
        <v>74</v>
      </c>
      <c r="K85" s="45">
        <v>407</v>
      </c>
      <c r="L85" s="92" t="s">
        <v>609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1418</v>
      </c>
      <c r="W85" s="194" t="s">
        <v>1252</v>
      </c>
      <c r="X85" s="59" t="s">
        <v>956</v>
      </c>
      <c r="Y85" s="171" t="s">
        <v>959</v>
      </c>
      <c r="Z85" s="171" t="s">
        <v>961</v>
      </c>
      <c r="AA85" s="155" t="s">
        <v>609</v>
      </c>
      <c r="AB85" s="78" t="s">
        <v>609</v>
      </c>
      <c r="AC85" s="78" t="s">
        <v>609</v>
      </c>
      <c r="AD85" s="194" t="s">
        <v>609</v>
      </c>
      <c r="AE85" s="92" t="s">
        <v>609</v>
      </c>
      <c r="AF85" s="92" t="s">
        <v>609</v>
      </c>
      <c r="AG85" s="92" t="s">
        <v>609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1439</v>
      </c>
      <c r="BK85" s="23" t="s">
        <v>1440</v>
      </c>
      <c r="BL85" s="22"/>
      <c r="BM85" s="20" t="s">
        <v>980</v>
      </c>
      <c r="BN85" s="20" t="s">
        <v>980</v>
      </c>
      <c r="BO85" s="180" t="s">
        <v>980</v>
      </c>
      <c r="BP85" s="24" t="s">
        <v>609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885</v>
      </c>
      <c r="E86" s="156"/>
      <c r="F86" s="193" t="s">
        <v>792</v>
      </c>
      <c r="G86" s="10" t="str">
        <f>IF(D86="","*",VLOOKUP(F86,BS_ATIVIDADE[#All],3,FALSE))</f>
        <v>SOLDA</v>
      </c>
      <c r="H86" s="154" t="s">
        <v>236</v>
      </c>
      <c r="I86" s="154" t="s">
        <v>609</v>
      </c>
      <c r="J86" s="45">
        <v>74</v>
      </c>
      <c r="K86" s="45">
        <v>134</v>
      </c>
      <c r="L86" s="92" t="s">
        <v>609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1421</v>
      </c>
      <c r="W86" s="194" t="s">
        <v>1252</v>
      </c>
      <c r="X86" s="59" t="s">
        <v>956</v>
      </c>
      <c r="Y86" s="171" t="s">
        <v>959</v>
      </c>
      <c r="Z86" s="171" t="s">
        <v>957</v>
      </c>
      <c r="AA86" s="155" t="s">
        <v>609</v>
      </c>
      <c r="AB86" s="78" t="s">
        <v>609</v>
      </c>
      <c r="AC86" s="78" t="s">
        <v>609</v>
      </c>
      <c r="AD86" s="194" t="s">
        <v>609</v>
      </c>
      <c r="AE86" s="92" t="s">
        <v>609</v>
      </c>
      <c r="AF86" s="92" t="s">
        <v>609</v>
      </c>
      <c r="AG86" s="92" t="s">
        <v>609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1253</v>
      </c>
      <c r="BK86" s="23" t="s">
        <v>1441</v>
      </c>
      <c r="BL86" s="22"/>
      <c r="BM86" s="20" t="s">
        <v>986</v>
      </c>
      <c r="BN86" s="20" t="s">
        <v>986</v>
      </c>
      <c r="BO86" s="180" t="s">
        <v>986</v>
      </c>
      <c r="BP86" s="23" t="s">
        <v>1441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859</v>
      </c>
      <c r="E87" s="156"/>
      <c r="F87" s="193" t="s">
        <v>799</v>
      </c>
      <c r="G87" s="10" t="str">
        <f>IF(D87="","*",VLOOKUP(F87,BS_ATIVIDADE[#All],3,FALSE))</f>
        <v>TRILHO - SUBSTITUIÇÂO</v>
      </c>
      <c r="H87" s="154" t="s">
        <v>609</v>
      </c>
      <c r="I87" s="154" t="s">
        <v>609</v>
      </c>
      <c r="J87" s="45">
        <v>74</v>
      </c>
      <c r="K87" s="45">
        <v>11</v>
      </c>
      <c r="L87" s="92" t="s">
        <v>609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1423</v>
      </c>
      <c r="W87" s="194" t="s">
        <v>1353</v>
      </c>
      <c r="X87" s="59" t="s">
        <v>956</v>
      </c>
      <c r="Y87" s="171" t="s">
        <v>959</v>
      </c>
      <c r="Z87" s="171" t="s">
        <v>957</v>
      </c>
      <c r="AA87" s="155" t="s">
        <v>609</v>
      </c>
      <c r="AB87" s="78" t="s">
        <v>609</v>
      </c>
      <c r="AC87" s="78" t="s">
        <v>609</v>
      </c>
      <c r="AD87" s="194" t="s">
        <v>609</v>
      </c>
      <c r="AE87" s="92" t="s">
        <v>609</v>
      </c>
      <c r="AF87" s="92" t="s">
        <v>609</v>
      </c>
      <c r="AG87" s="92" t="s">
        <v>609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1442</v>
      </c>
      <c r="BK87" s="23" t="s">
        <v>1442</v>
      </c>
      <c r="BL87" s="22"/>
      <c r="BM87" s="20" t="s">
        <v>976</v>
      </c>
      <c r="BN87" s="20" t="s">
        <v>1005</v>
      </c>
      <c r="BO87" s="180" t="s">
        <v>1057</v>
      </c>
      <c r="BP87" s="23" t="s">
        <v>1442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828</v>
      </c>
      <c r="E88" s="156"/>
      <c r="F88" s="193" t="s">
        <v>803</v>
      </c>
      <c r="G88" s="10" t="str">
        <f>IF(D88="","*",VLOOKUP(F88,BS_ATIVIDADE[#All],3,FALSE))</f>
        <v>OUTROS</v>
      </c>
      <c r="H88" s="154" t="s">
        <v>269</v>
      </c>
      <c r="I88" s="154" t="s">
        <v>175</v>
      </c>
      <c r="J88" s="45">
        <v>101</v>
      </c>
      <c r="K88" s="45">
        <v>1496</v>
      </c>
      <c r="L88" s="92" t="s">
        <v>609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1395</v>
      </c>
      <c r="W88" s="194" t="s">
        <v>1359</v>
      </c>
      <c r="X88" s="59" t="s">
        <v>956</v>
      </c>
      <c r="Y88" s="171" t="s">
        <v>959</v>
      </c>
      <c r="Z88" s="171" t="s">
        <v>961</v>
      </c>
      <c r="AA88" s="155">
        <v>1</v>
      </c>
      <c r="AB88" s="78" t="s">
        <v>947</v>
      </c>
      <c r="AC88" s="78" t="s">
        <v>942</v>
      </c>
      <c r="AD88" s="194">
        <v>0.33333333333333331</v>
      </c>
      <c r="AE88" s="92">
        <v>7678</v>
      </c>
      <c r="AF88" s="92" t="s">
        <v>609</v>
      </c>
      <c r="AG88" s="92" t="s">
        <v>609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1228</v>
      </c>
      <c r="BK88" s="23" t="s">
        <v>1443</v>
      </c>
      <c r="BL88" s="22"/>
      <c r="BM88" s="20" t="s">
        <v>980</v>
      </c>
      <c r="BN88" s="20" t="s">
        <v>980</v>
      </c>
      <c r="BO88" s="180" t="s">
        <v>980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740</v>
      </c>
      <c r="E89" s="156"/>
      <c r="F89" s="193" t="s">
        <v>611</v>
      </c>
      <c r="G89" s="10" t="str">
        <f>IF(D89="","*",VLOOKUP(F89,BS_ATIVIDADE[#All],3,FALSE))</f>
        <v>CAMINHÂO - SOLDA</v>
      </c>
      <c r="H89" s="154" t="s">
        <v>464</v>
      </c>
      <c r="I89" s="154" t="s">
        <v>464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1444</v>
      </c>
      <c r="W89" s="194" t="s">
        <v>1214</v>
      </c>
      <c r="X89" s="59" t="s">
        <v>956</v>
      </c>
      <c r="Y89" s="171" t="s">
        <v>959</v>
      </c>
      <c r="Z89" s="171" t="s">
        <v>952</v>
      </c>
      <c r="AA89" s="155">
        <v>1</v>
      </c>
      <c r="AB89" s="78" t="s">
        <v>947</v>
      </c>
      <c r="AC89" s="78" t="s">
        <v>609</v>
      </c>
      <c r="AD89" s="194">
        <v>0.3125</v>
      </c>
      <c r="AE89" s="92">
        <v>6373</v>
      </c>
      <c r="AF89" s="92" t="s">
        <v>609</v>
      </c>
      <c r="AG89" s="92" t="s">
        <v>609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1228</v>
      </c>
      <c r="BK89" s="23" t="s">
        <v>1445</v>
      </c>
      <c r="BL89" s="22"/>
      <c r="BM89" s="20" t="s">
        <v>980</v>
      </c>
      <c r="BN89" s="20" t="s">
        <v>980</v>
      </c>
      <c r="BO89" s="180" t="s">
        <v>980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837</v>
      </c>
      <c r="E90" s="156" t="s">
        <v>1379</v>
      </c>
      <c r="F90" s="193" t="s">
        <v>623</v>
      </c>
      <c r="G90" s="10" t="str">
        <f>IF(D90="","*",VLOOKUP(F90,BS_ATIVIDADE[#All],3,FALSE))</f>
        <v>OUTROS</v>
      </c>
      <c r="H90" s="154" t="s">
        <v>1396</v>
      </c>
      <c r="I90" s="154" t="s">
        <v>80</v>
      </c>
      <c r="J90" s="45">
        <v>98</v>
      </c>
      <c r="K90" s="45">
        <v>502</v>
      </c>
      <c r="L90" s="92" t="s">
        <v>609</v>
      </c>
      <c r="M90" s="18" t="s">
        <v>1397</v>
      </c>
      <c r="N90" s="18" t="s">
        <v>1308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1220</v>
      </c>
      <c r="W90" s="194" t="s">
        <v>1398</v>
      </c>
      <c r="X90" s="59" t="s">
        <v>951</v>
      </c>
      <c r="Y90" s="171" t="s">
        <v>950</v>
      </c>
      <c r="Z90" s="171" t="s">
        <v>952</v>
      </c>
      <c r="AA90" s="155">
        <v>1</v>
      </c>
      <c r="AB90" s="78" t="s">
        <v>947</v>
      </c>
      <c r="AC90" s="78" t="s">
        <v>609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1399</v>
      </c>
      <c r="BK90" s="195" t="s">
        <v>1446</v>
      </c>
      <c r="BL90" s="22"/>
      <c r="BM90" s="20" t="s">
        <v>980</v>
      </c>
      <c r="BN90" s="20" t="s">
        <v>980</v>
      </c>
      <c r="BO90" s="180" t="s">
        <v>980</v>
      </c>
      <c r="BP90" s="24" t="s">
        <v>609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705</v>
      </c>
      <c r="E91" s="156"/>
      <c r="F91" s="193" t="s">
        <v>631</v>
      </c>
      <c r="G91" s="10" t="str">
        <f>IF(D91="","*",VLOOKUP(F91,BS_ATIVIDADE[#All],3,FALSE))</f>
        <v>DETECÇÃO</v>
      </c>
      <c r="H91" s="154" t="s">
        <v>597</v>
      </c>
      <c r="I91" s="154" t="s">
        <v>80</v>
      </c>
      <c r="J91" s="45">
        <v>74</v>
      </c>
      <c r="K91" s="45">
        <v>500</v>
      </c>
      <c r="L91" s="92" t="s">
        <v>609</v>
      </c>
      <c r="M91" s="273" t="s">
        <v>18</v>
      </c>
      <c r="N91" s="273" t="s">
        <v>1447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1272</v>
      </c>
      <c r="W91" s="194" t="s">
        <v>1430</v>
      </c>
      <c r="X91" s="59" t="s">
        <v>951</v>
      </c>
      <c r="Y91" s="171" t="s">
        <v>950</v>
      </c>
      <c r="Z91" s="171" t="s">
        <v>952</v>
      </c>
      <c r="AA91" s="155">
        <v>1</v>
      </c>
      <c r="AB91" s="78" t="s">
        <v>947</v>
      </c>
      <c r="AC91" s="78" t="s">
        <v>942</v>
      </c>
      <c r="AD91" s="194">
        <v>0.29166666666666669</v>
      </c>
      <c r="AE91" s="92">
        <v>5487</v>
      </c>
      <c r="AF91" s="92" t="s">
        <v>609</v>
      </c>
      <c r="AG91" s="92" t="s">
        <v>609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1228</v>
      </c>
      <c r="BK91" s="250" t="s">
        <v>1448</v>
      </c>
      <c r="BL91" s="22"/>
      <c r="BM91" s="20" t="s">
        <v>980</v>
      </c>
      <c r="BN91" s="20" t="s">
        <v>980</v>
      </c>
      <c r="BO91" s="180" t="s">
        <v>980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827</v>
      </c>
      <c r="E92" s="156"/>
      <c r="F92" s="193" t="s">
        <v>702</v>
      </c>
      <c r="G92" s="10" t="str">
        <f>IF(D92="","*",VLOOKUP(F92,BS_ATIVIDADE[#All],3,FALSE))</f>
        <v>LASTRO</v>
      </c>
      <c r="H92" s="154" t="s">
        <v>265</v>
      </c>
      <c r="I92" s="154" t="s">
        <v>266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1256</v>
      </c>
      <c r="W92" s="194" t="s">
        <v>1449</v>
      </c>
      <c r="X92" s="247" t="s">
        <v>956</v>
      </c>
      <c r="Y92" s="171" t="s">
        <v>959</v>
      </c>
      <c r="Z92" s="171" t="s">
        <v>952</v>
      </c>
      <c r="AA92" s="92" t="s">
        <v>1258</v>
      </c>
      <c r="AB92" s="78" t="s">
        <v>947</v>
      </c>
      <c r="AC92" s="78" t="s">
        <v>942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1450</v>
      </c>
      <c r="BK92" s="23" t="s">
        <v>1450</v>
      </c>
      <c r="BL92" s="22"/>
      <c r="BM92" s="20" t="s">
        <v>986</v>
      </c>
      <c r="BN92" s="20" t="s">
        <v>986</v>
      </c>
      <c r="BO92" s="180" t="s">
        <v>986</v>
      </c>
      <c r="BP92" s="23" t="s">
        <v>1450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826</v>
      </c>
      <c r="E93" s="156"/>
      <c r="F93" s="193" t="s">
        <v>699</v>
      </c>
      <c r="G93" s="10" t="str">
        <f>IF(D93="","*",VLOOKUP(F93,BS_ATIVIDADE[#All],3,FALSE))</f>
        <v>MECANIZAÇÃO - DOL</v>
      </c>
      <c r="H93" s="154" t="s">
        <v>572</v>
      </c>
      <c r="I93" s="154" t="s">
        <v>572</v>
      </c>
      <c r="J93" s="45">
        <v>74</v>
      </c>
      <c r="K93" s="45">
        <v>404.08</v>
      </c>
      <c r="L93" s="92">
        <v>400.78</v>
      </c>
      <c r="M93" s="18" t="s">
        <v>1432</v>
      </c>
      <c r="N93" s="18" t="s">
        <v>569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1408</v>
      </c>
      <c r="W93" s="194" t="s">
        <v>700</v>
      </c>
      <c r="X93" s="59" t="s">
        <v>956</v>
      </c>
      <c r="Y93" s="171" t="s">
        <v>959</v>
      </c>
      <c r="Z93" s="171" t="s">
        <v>961</v>
      </c>
      <c r="AA93" s="155">
        <v>1</v>
      </c>
      <c r="AB93" s="78" t="s">
        <v>947</v>
      </c>
      <c r="AC93" s="78" t="s">
        <v>942</v>
      </c>
      <c r="AD93" s="194">
        <v>0.33333333333333331</v>
      </c>
      <c r="AE93" s="92">
        <v>6202</v>
      </c>
      <c r="AF93" s="92">
        <v>6203</v>
      </c>
      <c r="AG93" s="92" t="s">
        <v>609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1450</v>
      </c>
      <c r="BK93" s="23" t="s">
        <v>1450</v>
      </c>
      <c r="BL93" s="22"/>
      <c r="BM93" s="20" t="s">
        <v>986</v>
      </c>
      <c r="BN93" s="20" t="s">
        <v>986</v>
      </c>
      <c r="BO93" s="180" t="s">
        <v>986</v>
      </c>
      <c r="BP93" s="23" t="s">
        <v>1450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748</v>
      </c>
      <c r="E94" s="156"/>
      <c r="F94" s="193" t="s">
        <v>706</v>
      </c>
      <c r="G94" s="10" t="str">
        <f>IF(D94="","*",VLOOKUP(F94,BS_ATIVIDADE[#All],3,FALSE))</f>
        <v>MECANIZAÇÃO - ESMERILHADORA</v>
      </c>
      <c r="H94" s="154" t="s">
        <v>73</v>
      </c>
      <c r="I94" s="154" t="s">
        <v>73</v>
      </c>
      <c r="J94" s="45">
        <v>98</v>
      </c>
      <c r="K94" s="45">
        <v>616</v>
      </c>
      <c r="L94" s="92">
        <v>662</v>
      </c>
      <c r="M94" s="18" t="s">
        <v>1410</v>
      </c>
      <c r="N94" s="18" t="s">
        <v>1411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1277</v>
      </c>
      <c r="W94" s="194" t="s">
        <v>1412</v>
      </c>
      <c r="X94" s="59" t="s">
        <v>956</v>
      </c>
      <c r="Y94" s="171" t="s">
        <v>959</v>
      </c>
      <c r="Z94" s="171" t="s">
        <v>957</v>
      </c>
      <c r="AA94" s="155">
        <v>1</v>
      </c>
      <c r="AB94" s="78" t="s">
        <v>947</v>
      </c>
      <c r="AC94" s="78" t="s">
        <v>942</v>
      </c>
      <c r="AD94" s="194">
        <v>0.83333333333333337</v>
      </c>
      <c r="AE94" s="92">
        <v>6245</v>
      </c>
      <c r="AF94" s="92">
        <v>6246</v>
      </c>
      <c r="AG94" s="92" t="s">
        <v>609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1232</v>
      </c>
      <c r="BK94" s="248" t="s">
        <v>1434</v>
      </c>
      <c r="BL94" s="22"/>
      <c r="BM94" s="20" t="s">
        <v>986</v>
      </c>
      <c r="BN94" s="20" t="s">
        <v>986</v>
      </c>
      <c r="BO94" s="180" t="s">
        <v>986</v>
      </c>
      <c r="BP94" s="195" t="s">
        <v>1434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778</v>
      </c>
      <c r="E95" s="156"/>
      <c r="F95" s="193" t="s">
        <v>741</v>
      </c>
      <c r="G95" s="10" t="str">
        <f>IF(D95="","*",VLOOKUP(F95,BS_ATIVIDADE[#All],3,FALSE))</f>
        <v>MODERNIZAÇÃO</v>
      </c>
      <c r="H95" s="154" t="s">
        <v>396</v>
      </c>
      <c r="I95" s="154" t="s">
        <v>396</v>
      </c>
      <c r="J95" s="45">
        <v>72</v>
      </c>
      <c r="K95" s="45">
        <v>286</v>
      </c>
      <c r="L95" s="92">
        <v>295</v>
      </c>
      <c r="M95" s="18" t="s">
        <v>393</v>
      </c>
      <c r="N95" s="18" t="s">
        <v>394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1237</v>
      </c>
      <c r="W95" s="194" t="s">
        <v>1235</v>
      </c>
      <c r="X95" s="59" t="s">
        <v>956</v>
      </c>
      <c r="Y95" s="171"/>
      <c r="Z95" s="171" t="s">
        <v>952</v>
      </c>
      <c r="AA95" s="155">
        <v>1</v>
      </c>
      <c r="AB95" s="78" t="s">
        <v>947</v>
      </c>
      <c r="AC95" s="78" t="s">
        <v>942</v>
      </c>
      <c r="AD95" s="194">
        <v>0.29166666666666669</v>
      </c>
      <c r="AE95" s="92">
        <v>6242</v>
      </c>
      <c r="AF95" s="92" t="s">
        <v>609</v>
      </c>
      <c r="AG95" s="92" t="s">
        <v>609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1451</v>
      </c>
      <c r="BK95" s="23" t="s">
        <v>1451</v>
      </c>
      <c r="BL95" s="22"/>
      <c r="BM95" s="20" t="s">
        <v>980</v>
      </c>
      <c r="BN95" s="20" t="s">
        <v>980</v>
      </c>
      <c r="BO95" s="180" t="s">
        <v>980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701</v>
      </c>
      <c r="E96" s="156"/>
      <c r="F96" s="193" t="s">
        <v>753</v>
      </c>
      <c r="G96" s="10" t="str">
        <f>IF(D96="","*",VLOOKUP(F96,BS_ATIVIDADE[#All],3,FALSE))</f>
        <v>OUTROS</v>
      </c>
      <c r="H96" s="154" t="s">
        <v>322</v>
      </c>
      <c r="I96" s="154" t="s">
        <v>327</v>
      </c>
      <c r="J96" s="45">
        <v>103</v>
      </c>
      <c r="K96" s="45">
        <v>1887</v>
      </c>
      <c r="L96" s="92" t="s">
        <v>609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1435</v>
      </c>
      <c r="W96" s="194" t="s">
        <v>1452</v>
      </c>
      <c r="X96" s="59" t="s">
        <v>956</v>
      </c>
      <c r="Y96" s="171" t="s">
        <v>959</v>
      </c>
      <c r="Z96" s="171" t="s">
        <v>952</v>
      </c>
      <c r="AA96" s="155">
        <v>1</v>
      </c>
      <c r="AB96" s="78" t="s">
        <v>947</v>
      </c>
      <c r="AC96" s="78" t="s">
        <v>942</v>
      </c>
      <c r="AD96" s="194">
        <v>0.33333333333333331</v>
      </c>
      <c r="AE96" s="92">
        <v>2000</v>
      </c>
      <c r="AF96" s="92" t="s">
        <v>609</v>
      </c>
      <c r="AG96" s="92" t="s">
        <v>609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1228</v>
      </c>
      <c r="BK96" s="23" t="s">
        <v>1453</v>
      </c>
      <c r="BL96" s="22"/>
      <c r="BM96" s="20" t="s">
        <v>980</v>
      </c>
      <c r="BN96" s="20" t="s">
        <v>980</v>
      </c>
      <c r="BO96" s="180" t="s">
        <v>980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863</v>
      </c>
      <c r="E97" s="156"/>
      <c r="F97" s="193" t="s">
        <v>792</v>
      </c>
      <c r="G97" s="10" t="str">
        <f>IF(D97="","*",VLOOKUP(F97,BS_ATIVIDADE[#All],3,FALSE))</f>
        <v>SOLDA</v>
      </c>
      <c r="H97" s="154" t="s">
        <v>571</v>
      </c>
      <c r="I97" s="154" t="s">
        <v>609</v>
      </c>
      <c r="J97" s="45">
        <v>74</v>
      </c>
      <c r="K97" s="45">
        <v>406.1</v>
      </c>
      <c r="L97" s="92" t="s">
        <v>609</v>
      </c>
      <c r="M97" s="18" t="s">
        <v>1454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1418</v>
      </c>
      <c r="W97" s="194" t="s">
        <v>1455</v>
      </c>
      <c r="X97" s="59" t="s">
        <v>956</v>
      </c>
      <c r="Y97" s="171" t="s">
        <v>959</v>
      </c>
      <c r="Z97" s="171" t="s">
        <v>957</v>
      </c>
      <c r="AA97" s="155" t="s">
        <v>609</v>
      </c>
      <c r="AB97" s="78" t="s">
        <v>609</v>
      </c>
      <c r="AC97" s="78" t="s">
        <v>609</v>
      </c>
      <c r="AD97" s="194" t="s">
        <v>609</v>
      </c>
      <c r="AE97" s="92" t="s">
        <v>609</v>
      </c>
      <c r="AF97" s="92" t="s">
        <v>609</v>
      </c>
      <c r="AG97" s="92" t="s">
        <v>609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1456</v>
      </c>
      <c r="BK97" s="23" t="s">
        <v>1457</v>
      </c>
      <c r="BL97" s="22"/>
      <c r="BM97" s="20" t="s">
        <v>980</v>
      </c>
      <c r="BN97" s="20" t="s">
        <v>980</v>
      </c>
      <c r="BO97" s="180" t="s">
        <v>980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915</v>
      </c>
      <c r="E98" s="156"/>
      <c r="F98" s="193" t="s">
        <v>792</v>
      </c>
      <c r="G98" s="10" t="str">
        <f>IF(D98="","*",VLOOKUP(F98,BS_ATIVIDADE[#All],3,FALSE))</f>
        <v>SOLDA</v>
      </c>
      <c r="H98" s="154" t="s">
        <v>220</v>
      </c>
      <c r="I98" s="154" t="s">
        <v>609</v>
      </c>
      <c r="J98" s="45">
        <v>74</v>
      </c>
      <c r="K98" s="45">
        <v>62.2</v>
      </c>
      <c r="L98" s="92" t="s">
        <v>609</v>
      </c>
      <c r="M98" s="18" t="s">
        <v>1458</v>
      </c>
      <c r="N98" s="18" t="s">
        <v>220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1256</v>
      </c>
      <c r="W98" s="194" t="s">
        <v>1252</v>
      </c>
      <c r="X98" s="59" t="s">
        <v>956</v>
      </c>
      <c r="Y98" s="171" t="s">
        <v>959</v>
      </c>
      <c r="Z98" s="171" t="s">
        <v>957</v>
      </c>
      <c r="AA98" s="155" t="s">
        <v>609</v>
      </c>
      <c r="AB98" s="78" t="s">
        <v>609</v>
      </c>
      <c r="AC98" s="78" t="s">
        <v>609</v>
      </c>
      <c r="AD98" s="194" t="s">
        <v>609</v>
      </c>
      <c r="AE98" s="92" t="s">
        <v>609</v>
      </c>
      <c r="AF98" s="92" t="s">
        <v>609</v>
      </c>
      <c r="AG98" s="92" t="s">
        <v>609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1253</v>
      </c>
      <c r="BK98" s="23" t="s">
        <v>1459</v>
      </c>
      <c r="BL98" s="22"/>
      <c r="BM98" s="20" t="s">
        <v>986</v>
      </c>
      <c r="BN98" s="20" t="s">
        <v>986</v>
      </c>
      <c r="BO98" s="180" t="s">
        <v>986</v>
      </c>
      <c r="BP98" s="23" t="s">
        <v>1459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750</v>
      </c>
      <c r="E99" s="156"/>
      <c r="F99" s="193" t="s">
        <v>611</v>
      </c>
      <c r="G99" s="10" t="str">
        <f>IF(D99="","*",VLOOKUP(F99,BS_ATIVIDADE[#All],3,FALSE))</f>
        <v>CAMINHÂO - SOLDA</v>
      </c>
      <c r="H99" s="154" t="s">
        <v>464</v>
      </c>
      <c r="I99" s="154" t="s">
        <v>464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1444</v>
      </c>
      <c r="W99" s="194" t="s">
        <v>1214</v>
      </c>
      <c r="X99" s="59" t="s">
        <v>956</v>
      </c>
      <c r="Y99" s="171" t="s">
        <v>959</v>
      </c>
      <c r="Z99" s="171" t="s">
        <v>952</v>
      </c>
      <c r="AA99" s="155">
        <v>1</v>
      </c>
      <c r="AB99" s="78" t="s">
        <v>947</v>
      </c>
      <c r="AC99" s="78" t="s">
        <v>942</v>
      </c>
      <c r="AD99" s="194">
        <v>0.3125</v>
      </c>
      <c r="AE99" s="92">
        <v>6373</v>
      </c>
      <c r="AF99" s="92" t="s">
        <v>609</v>
      </c>
      <c r="AG99" s="92" t="s">
        <v>609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1228</v>
      </c>
      <c r="BK99" s="23" t="s">
        <v>1460</v>
      </c>
      <c r="BL99" s="22"/>
      <c r="BM99" s="20" t="s">
        <v>980</v>
      </c>
      <c r="BN99" s="20" t="s">
        <v>980</v>
      </c>
      <c r="BO99" s="180" t="s">
        <v>980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837</v>
      </c>
      <c r="E100" s="156" t="s">
        <v>1379</v>
      </c>
      <c r="F100" s="193" t="s">
        <v>623</v>
      </c>
      <c r="G100" s="10" t="str">
        <f>IF(D100="","*",VLOOKUP(F100,BS_ATIVIDADE[#All],3,FALSE))</f>
        <v>OUTROS</v>
      </c>
      <c r="H100" s="154" t="s">
        <v>1217</v>
      </c>
      <c r="I100" s="154" t="s">
        <v>597</v>
      </c>
      <c r="J100" s="45">
        <v>98</v>
      </c>
      <c r="K100" s="245">
        <v>752.38</v>
      </c>
      <c r="L100" s="92" t="s">
        <v>609</v>
      </c>
      <c r="M100" s="245" t="s">
        <v>1218</v>
      </c>
      <c r="N100" s="245" t="s">
        <v>1219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1220</v>
      </c>
      <c r="W100" s="194" t="s">
        <v>1221</v>
      </c>
      <c r="X100" s="59" t="s">
        <v>951</v>
      </c>
      <c r="Y100" s="171" t="s">
        <v>959</v>
      </c>
      <c r="Z100" s="171" t="s">
        <v>952</v>
      </c>
      <c r="AA100" s="155">
        <v>1</v>
      </c>
      <c r="AB100" s="78" t="s">
        <v>947</v>
      </c>
      <c r="AC100" s="78" t="s">
        <v>942</v>
      </c>
      <c r="AD100" s="194">
        <v>0.75</v>
      </c>
      <c r="AE100" s="92">
        <v>9045</v>
      </c>
      <c r="AF100" s="92">
        <v>9047</v>
      </c>
      <c r="AG100" s="92" t="s">
        <v>609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1399</v>
      </c>
      <c r="BK100" s="23" t="s">
        <v>1461</v>
      </c>
      <c r="BL100" s="22"/>
      <c r="BM100" s="20" t="s">
        <v>977</v>
      </c>
      <c r="BN100" s="20" t="s">
        <v>1005</v>
      </c>
      <c r="BO100" s="180" t="s">
        <v>1110</v>
      </c>
      <c r="BP100" s="23" t="s">
        <v>1461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827</v>
      </c>
      <c r="E101" s="156"/>
      <c r="F101" s="193" t="s">
        <v>702</v>
      </c>
      <c r="G101" s="10" t="str">
        <f>IF(D101="","*",VLOOKUP(F101,BS_ATIVIDADE[#All],3,FALSE))</f>
        <v>LASTRO</v>
      </c>
      <c r="H101" s="154" t="s">
        <v>265</v>
      </c>
      <c r="I101" s="154" t="s">
        <v>266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1256</v>
      </c>
      <c r="W101" s="194" t="s">
        <v>1449</v>
      </c>
      <c r="X101" s="247" t="s">
        <v>956</v>
      </c>
      <c r="Y101" s="171" t="s">
        <v>959</v>
      </c>
      <c r="Z101" s="171" t="s">
        <v>957</v>
      </c>
      <c r="AA101" s="92" t="s">
        <v>1258</v>
      </c>
      <c r="AB101" s="78" t="s">
        <v>947</v>
      </c>
      <c r="AC101" s="78" t="s">
        <v>942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1228</v>
      </c>
      <c r="BK101" s="23" t="s">
        <v>1462</v>
      </c>
      <c r="BL101" s="22"/>
      <c r="BM101" s="20" t="s">
        <v>986</v>
      </c>
      <c r="BN101" s="20" t="s">
        <v>986</v>
      </c>
      <c r="BO101" s="180" t="s">
        <v>986</v>
      </c>
      <c r="BP101" s="23" t="s">
        <v>1462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826</v>
      </c>
      <c r="E102" s="156"/>
      <c r="F102" s="193" t="s">
        <v>699</v>
      </c>
      <c r="G102" s="10" t="str">
        <f>IF(D102="","*",VLOOKUP(F102,BS_ATIVIDADE[#All],3,FALSE))</f>
        <v>MECANIZAÇÃO - DOL</v>
      </c>
      <c r="H102" s="154" t="s">
        <v>572</v>
      </c>
      <c r="I102" s="154" t="s">
        <v>572</v>
      </c>
      <c r="J102" s="45">
        <v>74</v>
      </c>
      <c r="K102" s="45">
        <v>404.08</v>
      </c>
      <c r="L102" s="92">
        <v>400.78</v>
      </c>
      <c r="M102" s="231" t="s">
        <v>1432</v>
      </c>
      <c r="N102" s="231" t="s">
        <v>569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1408</v>
      </c>
      <c r="W102" s="194" t="s">
        <v>700</v>
      </c>
      <c r="X102" s="247" t="s">
        <v>951</v>
      </c>
      <c r="Y102" s="171" t="s">
        <v>959</v>
      </c>
      <c r="Z102" s="171" t="s">
        <v>952</v>
      </c>
      <c r="AA102" s="92">
        <v>1</v>
      </c>
      <c r="AB102" s="78" t="s">
        <v>947</v>
      </c>
      <c r="AC102" s="78" t="s">
        <v>942</v>
      </c>
      <c r="AD102" s="194">
        <v>0.33333333333333331</v>
      </c>
      <c r="AE102" s="92">
        <v>6202</v>
      </c>
      <c r="AF102" s="92">
        <v>6203</v>
      </c>
      <c r="AG102" s="92" t="s">
        <v>609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1463</v>
      </c>
      <c r="BK102" s="23" t="s">
        <v>1464</v>
      </c>
      <c r="BL102" s="22"/>
      <c r="BM102" s="20" t="s">
        <v>975</v>
      </c>
      <c r="BN102" s="20" t="s">
        <v>995</v>
      </c>
      <c r="BO102" s="180" t="s">
        <v>1083</v>
      </c>
      <c r="BP102" s="24" t="s">
        <v>1083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748</v>
      </c>
      <c r="E103" s="156"/>
      <c r="F103" s="193" t="s">
        <v>706</v>
      </c>
      <c r="G103" s="10" t="str">
        <f>IF(D103="","*",VLOOKUP(F103,BS_ATIVIDADE[#All],3,FALSE))</f>
        <v>MECANIZAÇÃO - ESMERILHADORA</v>
      </c>
      <c r="H103" s="154" t="s">
        <v>73</v>
      </c>
      <c r="I103" s="154" t="s">
        <v>73</v>
      </c>
      <c r="J103" s="45">
        <v>98</v>
      </c>
      <c r="K103" s="245">
        <v>662</v>
      </c>
      <c r="L103" s="92">
        <v>616</v>
      </c>
      <c r="M103" s="231" t="s">
        <v>1410</v>
      </c>
      <c r="N103" s="18" t="s">
        <v>1411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1277</v>
      </c>
      <c r="W103" s="194" t="s">
        <v>1412</v>
      </c>
      <c r="X103" s="59" t="s">
        <v>956</v>
      </c>
      <c r="Y103" s="171" t="s">
        <v>959</v>
      </c>
      <c r="Z103" s="171" t="s">
        <v>957</v>
      </c>
      <c r="AA103" s="155">
        <v>1</v>
      </c>
      <c r="AB103" s="78" t="s">
        <v>947</v>
      </c>
      <c r="AC103" s="78" t="s">
        <v>942</v>
      </c>
      <c r="AD103" s="194">
        <v>0.83333333333333337</v>
      </c>
      <c r="AE103" s="92">
        <v>6245</v>
      </c>
      <c r="AF103" s="92">
        <v>6246</v>
      </c>
      <c r="AG103" s="92" t="s">
        <v>609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1232</v>
      </c>
      <c r="BK103" s="248" t="s">
        <v>1233</v>
      </c>
      <c r="BL103" s="22"/>
      <c r="BM103" s="20" t="s">
        <v>972</v>
      </c>
      <c r="BN103" s="20" t="s">
        <v>992</v>
      </c>
      <c r="BO103" s="180" t="s">
        <v>1105</v>
      </c>
      <c r="BP103" s="24" t="s">
        <v>1465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778</v>
      </c>
      <c r="E104" s="156"/>
      <c r="F104" s="193" t="s">
        <v>741</v>
      </c>
      <c r="G104" s="10" t="str">
        <f>IF(D104="","*",VLOOKUP(F104,BS_ATIVIDADE[#All],3,FALSE))</f>
        <v>MODERNIZAÇÃO</v>
      </c>
      <c r="H104" s="154" t="s">
        <v>396</v>
      </c>
      <c r="I104" s="154" t="s">
        <v>396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1237</v>
      </c>
      <c r="W104" s="194" t="s">
        <v>1235</v>
      </c>
      <c r="X104" s="59" t="s">
        <v>956</v>
      </c>
      <c r="Y104" s="171" t="s">
        <v>959</v>
      </c>
      <c r="Z104" s="171" t="s">
        <v>952</v>
      </c>
      <c r="AA104" s="155">
        <v>1</v>
      </c>
      <c r="AB104" s="78" t="s">
        <v>947</v>
      </c>
      <c r="AC104" s="78" t="s">
        <v>942</v>
      </c>
      <c r="AD104" s="194">
        <v>0.29166666666666669</v>
      </c>
      <c r="AE104" s="92">
        <v>6242</v>
      </c>
      <c r="AF104" s="92" t="s">
        <v>609</v>
      </c>
      <c r="AG104" s="92" t="s">
        <v>609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1466</v>
      </c>
      <c r="BK104" s="23" t="s">
        <v>1467</v>
      </c>
      <c r="BL104" s="22"/>
      <c r="BM104" s="20" t="s">
        <v>980</v>
      </c>
      <c r="BN104" s="20" t="s">
        <v>980</v>
      </c>
      <c r="BO104" s="180" t="s">
        <v>980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701</v>
      </c>
      <c r="E105" s="156"/>
      <c r="F105" s="193" t="s">
        <v>753</v>
      </c>
      <c r="G105" s="10" t="str">
        <f>IF(D105="","*",VLOOKUP(F105,BS_ATIVIDADE[#All],3,FALSE))</f>
        <v>OUTROS</v>
      </c>
      <c r="H105" s="154" t="s">
        <v>322</v>
      </c>
      <c r="I105" s="154" t="s">
        <v>327</v>
      </c>
      <c r="J105" s="45">
        <v>103</v>
      </c>
      <c r="K105" s="45">
        <v>1867</v>
      </c>
      <c r="L105" s="92" t="s">
        <v>609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1468</v>
      </c>
      <c r="W105" s="194" t="s">
        <v>1469</v>
      </c>
      <c r="X105" s="59" t="s">
        <v>956</v>
      </c>
      <c r="Y105" s="171" t="s">
        <v>959</v>
      </c>
      <c r="Z105" s="171" t="s">
        <v>952</v>
      </c>
      <c r="AA105" s="155">
        <v>1</v>
      </c>
      <c r="AB105" s="78" t="s">
        <v>947</v>
      </c>
      <c r="AC105" s="78" t="s">
        <v>942</v>
      </c>
      <c r="AD105" s="194">
        <v>0.33333333333333331</v>
      </c>
      <c r="AE105" s="92">
        <v>2000</v>
      </c>
      <c r="AF105" s="92" t="s">
        <v>609</v>
      </c>
      <c r="AG105" s="92" t="s">
        <v>609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1228</v>
      </c>
      <c r="BK105" s="23" t="s">
        <v>1470</v>
      </c>
      <c r="BL105" s="22"/>
      <c r="BM105" s="20" t="s">
        <v>980</v>
      </c>
      <c r="BN105" s="20" t="s">
        <v>980</v>
      </c>
      <c r="BO105" s="180" t="s">
        <v>980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652</v>
      </c>
      <c r="E106" s="156"/>
      <c r="F106" s="193" t="s">
        <v>766</v>
      </c>
      <c r="G106" s="10" t="str">
        <f>IF(D106="","*",VLOOKUP(F106,BS_ATIVIDADE[#All],3,FALSE))</f>
        <v>AMV</v>
      </c>
      <c r="H106" s="154" t="s">
        <v>609</v>
      </c>
      <c r="I106" s="154" t="s">
        <v>609</v>
      </c>
      <c r="J106" s="45">
        <v>98</v>
      </c>
      <c r="K106" s="45">
        <v>721.1</v>
      </c>
      <c r="L106" s="92" t="s">
        <v>609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1471</v>
      </c>
      <c r="X106" s="59" t="s">
        <v>956</v>
      </c>
      <c r="Y106" s="171"/>
      <c r="Z106" s="171" t="s">
        <v>952</v>
      </c>
      <c r="AA106" s="155" t="s">
        <v>609</v>
      </c>
      <c r="AB106" s="78" t="s">
        <v>609</v>
      </c>
      <c r="AC106" s="78" t="s">
        <v>609</v>
      </c>
      <c r="AD106" s="194" t="s">
        <v>609</v>
      </c>
      <c r="AE106" s="92" t="s">
        <v>609</v>
      </c>
      <c r="AF106" s="92" t="s">
        <v>609</v>
      </c>
      <c r="AG106" s="92" t="s">
        <v>609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1253</v>
      </c>
      <c r="BK106" s="23" t="s">
        <v>1472</v>
      </c>
      <c r="BL106" s="22"/>
      <c r="BM106" s="20" t="s">
        <v>980</v>
      </c>
      <c r="BN106" s="20" t="s">
        <v>980</v>
      </c>
      <c r="BO106" s="180" t="s">
        <v>980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836</v>
      </c>
      <c r="E107" s="156" t="s">
        <v>1379</v>
      </c>
      <c r="F107" s="193" t="s">
        <v>773</v>
      </c>
      <c r="G107" s="10" t="str">
        <f>IF(D107="","*",VLOOKUP(F107,BS_ATIVIDADE[#All],3,FALSE))</f>
        <v>DORMENTE - DESCARGA</v>
      </c>
      <c r="H107" s="154" t="s">
        <v>609</v>
      </c>
      <c r="I107" s="154" t="s">
        <v>572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1473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1474</v>
      </c>
      <c r="W107" s="194" t="s">
        <v>1475</v>
      </c>
      <c r="X107" s="59" t="s">
        <v>956</v>
      </c>
      <c r="Y107" s="171" t="s">
        <v>959</v>
      </c>
      <c r="Z107" s="171" t="s">
        <v>961</v>
      </c>
      <c r="AA107" s="155">
        <v>2</v>
      </c>
      <c r="AB107" s="78" t="s">
        <v>947</v>
      </c>
      <c r="AC107" s="78" t="s">
        <v>942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1476</v>
      </c>
      <c r="BK107" s="23" t="s">
        <v>1477</v>
      </c>
      <c r="BL107" s="22"/>
      <c r="BM107" s="20" t="s">
        <v>980</v>
      </c>
      <c r="BN107" s="20" t="s">
        <v>980</v>
      </c>
      <c r="BO107" s="180" t="s">
        <v>980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836</v>
      </c>
      <c r="E108" s="156" t="s">
        <v>1379</v>
      </c>
      <c r="F108" s="193" t="s">
        <v>773</v>
      </c>
      <c r="G108" s="10" t="str">
        <f>IF(D108="","*",VLOOKUP(F108,BS_ATIVIDADE[#All],3,FALSE))</f>
        <v>DORMENTE - DESCARGA</v>
      </c>
      <c r="H108" s="154" t="s">
        <v>572</v>
      </c>
      <c r="I108" s="154" t="s">
        <v>609</v>
      </c>
      <c r="J108" s="45">
        <v>74</v>
      </c>
      <c r="K108" s="45">
        <v>450</v>
      </c>
      <c r="L108" s="92">
        <v>440</v>
      </c>
      <c r="M108" s="18" t="s">
        <v>579</v>
      </c>
      <c r="N108" s="231" t="s">
        <v>1478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1474</v>
      </c>
      <c r="W108" s="194" t="s">
        <v>1479</v>
      </c>
      <c r="X108" s="59" t="s">
        <v>956</v>
      </c>
      <c r="Y108" s="171" t="s">
        <v>959</v>
      </c>
      <c r="Z108" s="171" t="s">
        <v>957</v>
      </c>
      <c r="AA108" s="155" t="s">
        <v>609</v>
      </c>
      <c r="AB108" s="78" t="s">
        <v>609</v>
      </c>
      <c r="AC108" s="78" t="s">
        <v>609</v>
      </c>
      <c r="AD108" s="194" t="s">
        <v>609</v>
      </c>
      <c r="AE108" s="92" t="s">
        <v>609</v>
      </c>
      <c r="AF108" s="92" t="s">
        <v>609</v>
      </c>
      <c r="AG108" s="92" t="s">
        <v>609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1476</v>
      </c>
      <c r="BK108" s="23" t="s">
        <v>1477</v>
      </c>
      <c r="BL108" s="22"/>
      <c r="BM108" s="20" t="s">
        <v>980</v>
      </c>
      <c r="BN108" s="20" t="s">
        <v>980</v>
      </c>
      <c r="BO108" s="180" t="s">
        <v>980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863</v>
      </c>
      <c r="E109" s="156"/>
      <c r="F109" s="193" t="s">
        <v>792</v>
      </c>
      <c r="G109" s="10" t="str">
        <f>IF(D109="","*",VLOOKUP(F109,BS_ATIVIDADE[#All],3,FALSE))</f>
        <v>SOLDA</v>
      </c>
      <c r="H109" s="154" t="s">
        <v>571</v>
      </c>
      <c r="I109" s="154" t="s">
        <v>609</v>
      </c>
      <c r="J109" s="45">
        <v>74</v>
      </c>
      <c r="K109" s="45">
        <v>406.1</v>
      </c>
      <c r="L109" s="92" t="s">
        <v>609</v>
      </c>
      <c r="M109" s="231" t="s">
        <v>1454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1418</v>
      </c>
      <c r="W109" s="194" t="s">
        <v>1252</v>
      </c>
      <c r="X109" s="247" t="s">
        <v>956</v>
      </c>
      <c r="Y109" s="171" t="s">
        <v>959</v>
      </c>
      <c r="Z109" s="171" t="s">
        <v>962</v>
      </c>
      <c r="AA109" s="92" t="s">
        <v>609</v>
      </c>
      <c r="AB109" s="78" t="s">
        <v>609</v>
      </c>
      <c r="AC109" s="78" t="s">
        <v>609</v>
      </c>
      <c r="AD109" s="194" t="s">
        <v>609</v>
      </c>
      <c r="AE109" s="92" t="s">
        <v>609</v>
      </c>
      <c r="AF109" s="92" t="s">
        <v>609</v>
      </c>
      <c r="AG109" s="92" t="s">
        <v>609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1480</v>
      </c>
      <c r="BK109" s="23" t="s">
        <v>1481</v>
      </c>
      <c r="BL109" s="22"/>
      <c r="BM109" s="20" t="s">
        <v>980</v>
      </c>
      <c r="BN109" s="20" t="s">
        <v>980</v>
      </c>
      <c r="BO109" s="180" t="s">
        <v>980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885</v>
      </c>
      <c r="E110" s="156"/>
      <c r="F110" s="193" t="s">
        <v>792</v>
      </c>
      <c r="G110" s="10" t="str">
        <f>IF(D110="","*",VLOOKUP(F110,BS_ATIVIDADE[#All],3,FALSE))</f>
        <v>SOLDA</v>
      </c>
      <c r="H110" s="154" t="s">
        <v>61</v>
      </c>
      <c r="I110" s="154" t="s">
        <v>609</v>
      </c>
      <c r="J110" s="45">
        <v>98</v>
      </c>
      <c r="K110" s="245">
        <v>662</v>
      </c>
      <c r="L110" s="92" t="s">
        <v>609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1248</v>
      </c>
      <c r="W110" s="194" t="s">
        <v>1252</v>
      </c>
      <c r="X110" s="59" t="s">
        <v>951</v>
      </c>
      <c r="Y110" s="171"/>
      <c r="Z110" s="171" t="s">
        <v>952</v>
      </c>
      <c r="AA110" s="155" t="s">
        <v>609</v>
      </c>
      <c r="AB110" s="78" t="s">
        <v>609</v>
      </c>
      <c r="AC110" s="78" t="s">
        <v>609</v>
      </c>
      <c r="AD110" s="194" t="s">
        <v>609</v>
      </c>
      <c r="AE110" s="92" t="s">
        <v>609</v>
      </c>
      <c r="AF110" s="92" t="s">
        <v>609</v>
      </c>
      <c r="AG110" s="92" t="s">
        <v>609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1482</v>
      </c>
      <c r="BK110" s="23" t="s">
        <v>1482</v>
      </c>
      <c r="BL110" s="22"/>
      <c r="BM110" s="20" t="s">
        <v>976</v>
      </c>
      <c r="BN110" s="20" t="s">
        <v>1005</v>
      </c>
      <c r="BO110" s="180" t="s">
        <v>1113</v>
      </c>
      <c r="BP110" s="230" t="s">
        <v>1482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915</v>
      </c>
      <c r="E111" s="156"/>
      <c r="F111" s="193" t="s">
        <v>792</v>
      </c>
      <c r="G111" s="10" t="str">
        <f>IF(D111="","*",VLOOKUP(F111,BS_ATIVIDADE[#All],3,FALSE))</f>
        <v>SOLDA</v>
      </c>
      <c r="H111" s="154" t="s">
        <v>236</v>
      </c>
      <c r="I111" s="154" t="s">
        <v>609</v>
      </c>
      <c r="J111" s="45">
        <v>74</v>
      </c>
      <c r="K111" s="45">
        <v>134.5</v>
      </c>
      <c r="L111" s="92" t="s">
        <v>609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1256</v>
      </c>
      <c r="W111" s="194" t="s">
        <v>1252</v>
      </c>
      <c r="X111" s="59" t="s">
        <v>951</v>
      </c>
      <c r="Y111" s="171" t="s">
        <v>959</v>
      </c>
      <c r="Z111" s="171" t="s">
        <v>952</v>
      </c>
      <c r="AA111" s="155" t="s">
        <v>609</v>
      </c>
      <c r="AB111" s="78" t="s">
        <v>609</v>
      </c>
      <c r="AC111" s="78" t="s">
        <v>609</v>
      </c>
      <c r="AD111" s="194" t="s">
        <v>609</v>
      </c>
      <c r="AE111" s="92" t="s">
        <v>609</v>
      </c>
      <c r="AF111" s="92" t="s">
        <v>609</v>
      </c>
      <c r="AG111" s="92" t="s">
        <v>609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1253</v>
      </c>
      <c r="BK111" s="23" t="s">
        <v>1483</v>
      </c>
      <c r="BL111" s="22"/>
      <c r="BM111" s="20" t="s">
        <v>980</v>
      </c>
      <c r="BN111" s="20" t="s">
        <v>980</v>
      </c>
      <c r="BO111" s="180" t="s">
        <v>980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750</v>
      </c>
      <c r="E112" s="156"/>
      <c r="F112" s="193" t="s">
        <v>611</v>
      </c>
      <c r="G112" s="10" t="str">
        <f>IF(D112="","*",VLOOKUP(F112,BS_ATIVIDADE[#All],3,FALSE))</f>
        <v>CAMINHÂO - SOLDA</v>
      </c>
      <c r="H112" s="154" t="s">
        <v>464</v>
      </c>
      <c r="I112" s="154" t="s">
        <v>464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1444</v>
      </c>
      <c r="W112" s="194" t="s">
        <v>1214</v>
      </c>
      <c r="X112" s="59" t="s">
        <v>956</v>
      </c>
      <c r="Y112" s="171" t="s">
        <v>959</v>
      </c>
      <c r="Z112" s="171" t="s">
        <v>952</v>
      </c>
      <c r="AA112" s="155">
        <v>1</v>
      </c>
      <c r="AB112" s="78" t="s">
        <v>947</v>
      </c>
      <c r="AC112" s="78" t="s">
        <v>942</v>
      </c>
      <c r="AD112" s="194">
        <v>0.3125</v>
      </c>
      <c r="AE112" s="92">
        <v>6373</v>
      </c>
      <c r="AF112" s="92" t="s">
        <v>609</v>
      </c>
      <c r="AG112" s="92" t="s">
        <v>609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1484</v>
      </c>
      <c r="BK112" s="23" t="s">
        <v>1485</v>
      </c>
      <c r="BL112" s="22"/>
      <c r="BM112" s="20" t="s">
        <v>980</v>
      </c>
      <c r="BN112" s="20" t="s">
        <v>980</v>
      </c>
      <c r="BO112" s="180" t="s">
        <v>980</v>
      </c>
      <c r="BP112" s="24" t="s">
        <v>609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827</v>
      </c>
      <c r="E113" s="156"/>
      <c r="F113" s="193" t="s">
        <v>623</v>
      </c>
      <c r="G113" s="10" t="str">
        <f>IF(D113="","*",VLOOKUP(F113,BS_ATIVIDADE[#All],3,FALSE))</f>
        <v>OUTROS</v>
      </c>
      <c r="H113" s="154" t="s">
        <v>266</v>
      </c>
      <c r="I113" s="154" t="s">
        <v>266</v>
      </c>
      <c r="J113" s="45">
        <v>74</v>
      </c>
      <c r="K113" s="45">
        <v>290</v>
      </c>
      <c r="L113" s="92" t="s">
        <v>609</v>
      </c>
      <c r="M113" s="18" t="s">
        <v>1486</v>
      </c>
      <c r="N113" s="18" t="s">
        <v>1487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1347</v>
      </c>
      <c r="W113" s="194" t="s">
        <v>1488</v>
      </c>
      <c r="X113" s="59" t="s">
        <v>956</v>
      </c>
      <c r="Y113" s="171" t="s">
        <v>959</v>
      </c>
      <c r="Z113" s="171" t="s">
        <v>961</v>
      </c>
      <c r="AA113" s="155">
        <v>2</v>
      </c>
      <c r="AB113" s="78" t="s">
        <v>947</v>
      </c>
      <c r="AC113" s="78" t="s">
        <v>942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1489</v>
      </c>
      <c r="BK113" s="23" t="s">
        <v>1490</v>
      </c>
      <c r="BL113" s="22"/>
      <c r="BM113" s="20" t="s">
        <v>980</v>
      </c>
      <c r="BN113" s="20" t="s">
        <v>980</v>
      </c>
      <c r="BO113" s="180" t="s">
        <v>980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826</v>
      </c>
      <c r="E114" s="156"/>
      <c r="F114" s="193" t="s">
        <v>699</v>
      </c>
      <c r="G114" s="10" t="str">
        <f>IF(D114="","*",VLOOKUP(F114,BS_ATIVIDADE[#All],3,FALSE))</f>
        <v>MECANIZAÇÃO - DOL</v>
      </c>
      <c r="H114" s="154" t="s">
        <v>572</v>
      </c>
      <c r="I114" s="154" t="s">
        <v>572</v>
      </c>
      <c r="J114" s="45">
        <v>74</v>
      </c>
      <c r="K114" s="45">
        <v>402</v>
      </c>
      <c r="L114" s="92">
        <v>400</v>
      </c>
      <c r="M114" s="231" t="s">
        <v>1432</v>
      </c>
      <c r="N114" s="231" t="s">
        <v>569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1408</v>
      </c>
      <c r="W114" s="194" t="s">
        <v>700</v>
      </c>
      <c r="X114" s="247" t="s">
        <v>956</v>
      </c>
      <c r="Y114" s="171" t="s">
        <v>959</v>
      </c>
      <c r="Z114" s="171" t="s">
        <v>957</v>
      </c>
      <c r="AA114" s="92">
        <v>1</v>
      </c>
      <c r="AB114" s="78" t="s">
        <v>947</v>
      </c>
      <c r="AC114" s="78" t="s">
        <v>942</v>
      </c>
      <c r="AD114" s="194">
        <v>0.33333333333333331</v>
      </c>
      <c r="AE114" s="92">
        <v>6202</v>
      </c>
      <c r="AF114" s="92">
        <v>6203</v>
      </c>
      <c r="AG114" s="92" t="s">
        <v>609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1491</v>
      </c>
      <c r="BK114" s="23" t="s">
        <v>1492</v>
      </c>
      <c r="BL114" s="22"/>
      <c r="BM114" s="20" t="s">
        <v>972</v>
      </c>
      <c r="BN114" s="20" t="s">
        <v>992</v>
      </c>
      <c r="BO114" s="180" t="s">
        <v>1105</v>
      </c>
      <c r="BP114" s="23" t="s">
        <v>1492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748</v>
      </c>
      <c r="E115" s="156"/>
      <c r="F115" s="193" t="s">
        <v>706</v>
      </c>
      <c r="G115" s="10" t="str">
        <f>IF(D115="","*",VLOOKUP(F115,BS_ATIVIDADE[#All],3,FALSE))</f>
        <v>MECANIZAÇÃO - ESMERILHADORA</v>
      </c>
      <c r="H115" s="154" t="s">
        <v>73</v>
      </c>
      <c r="I115" s="154" t="s">
        <v>73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1277</v>
      </c>
      <c r="W115" s="194" t="s">
        <v>1493</v>
      </c>
      <c r="X115" s="59" t="s">
        <v>956</v>
      </c>
      <c r="Y115" s="171" t="s">
        <v>959</v>
      </c>
      <c r="Z115" s="171" t="s">
        <v>957</v>
      </c>
      <c r="AA115" s="155">
        <v>1</v>
      </c>
      <c r="AB115" s="78" t="s">
        <v>947</v>
      </c>
      <c r="AC115" s="78" t="s">
        <v>942</v>
      </c>
      <c r="AD115" s="194">
        <v>0.83333333333333337</v>
      </c>
      <c r="AE115" s="92">
        <v>6245</v>
      </c>
      <c r="AF115" s="92">
        <v>6246</v>
      </c>
      <c r="AG115" s="92" t="s">
        <v>609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1494</v>
      </c>
      <c r="BK115" s="195" t="s">
        <v>1494</v>
      </c>
      <c r="BL115" s="22"/>
      <c r="BM115" s="20" t="s">
        <v>980</v>
      </c>
      <c r="BN115" s="20" t="s">
        <v>980</v>
      </c>
      <c r="BO115" s="180" t="s">
        <v>980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813</v>
      </c>
      <c r="E116" s="156"/>
      <c r="F116" s="193" t="s">
        <v>715</v>
      </c>
      <c r="G116" s="10" t="str">
        <f>IF(D116="","*",VLOOKUP(F116,BS_ATIVIDADE[#All],3,FALSE))</f>
        <v>MECANIZAÇÃO - SOCADORA</v>
      </c>
      <c r="H116" s="154" t="s">
        <v>1495</v>
      </c>
      <c r="I116" s="154" t="s">
        <v>254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1496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1234</v>
      </c>
      <c r="W116" s="194" t="s">
        <v>1235</v>
      </c>
      <c r="X116" s="247" t="s">
        <v>956</v>
      </c>
      <c r="Y116" s="171" t="s">
        <v>959</v>
      </c>
      <c r="Z116" s="171" t="s">
        <v>952</v>
      </c>
      <c r="AA116" s="92">
        <v>1</v>
      </c>
      <c r="AB116" s="78" t="s">
        <v>947</v>
      </c>
      <c r="AC116" s="78" t="s">
        <v>942</v>
      </c>
      <c r="AD116" s="194">
        <v>0.33333333333333331</v>
      </c>
      <c r="AE116" s="92">
        <v>6237</v>
      </c>
      <c r="AF116" s="92">
        <v>6230</v>
      </c>
      <c r="AG116" s="92" t="s">
        <v>609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1497</v>
      </c>
      <c r="BK116" s="23" t="s">
        <v>1498</v>
      </c>
      <c r="BL116" s="22"/>
      <c r="BM116" s="20" t="s">
        <v>980</v>
      </c>
      <c r="BN116" s="20" t="s">
        <v>980</v>
      </c>
      <c r="BO116" s="180" t="s">
        <v>980</v>
      </c>
      <c r="BP116" s="24" t="s">
        <v>609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778</v>
      </c>
      <c r="E117" s="156"/>
      <c r="F117" s="193" t="s">
        <v>741</v>
      </c>
      <c r="G117" s="10" t="str">
        <f>IF(D117="","*",VLOOKUP(F117,BS_ATIVIDADE[#All],3,FALSE))</f>
        <v>MODERNIZAÇÃO</v>
      </c>
      <c r="H117" s="154" t="s">
        <v>396</v>
      </c>
      <c r="I117" s="154" t="s">
        <v>396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1237</v>
      </c>
      <c r="W117" s="194" t="s">
        <v>1235</v>
      </c>
      <c r="X117" s="59" t="s">
        <v>956</v>
      </c>
      <c r="Y117" s="171" t="s">
        <v>959</v>
      </c>
      <c r="Z117" s="171" t="s">
        <v>952</v>
      </c>
      <c r="AA117" s="155">
        <v>1</v>
      </c>
      <c r="AB117" s="78" t="s">
        <v>947</v>
      </c>
      <c r="AC117" s="78" t="s">
        <v>942</v>
      </c>
      <c r="AD117" s="194">
        <v>0.22916666666666666</v>
      </c>
      <c r="AE117" s="92">
        <v>6242</v>
      </c>
      <c r="AF117" s="92" t="s">
        <v>609</v>
      </c>
      <c r="AG117" s="92" t="s">
        <v>609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1499</v>
      </c>
      <c r="BK117" s="23" t="s">
        <v>1499</v>
      </c>
      <c r="BL117" s="22"/>
      <c r="BM117" s="20" t="s">
        <v>980</v>
      </c>
      <c r="BN117" s="20" t="s">
        <v>980</v>
      </c>
      <c r="BO117" s="180" t="s">
        <v>980</v>
      </c>
      <c r="BP117" s="24" t="s">
        <v>609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863</v>
      </c>
      <c r="E118" s="156"/>
      <c r="F118" s="193" t="s">
        <v>792</v>
      </c>
      <c r="G118" s="10" t="str">
        <f>IF(D118="","*",VLOOKUP(F118,BS_ATIVIDADE[#All],3,FALSE))</f>
        <v>SOLDA</v>
      </c>
      <c r="H118" s="18" t="s">
        <v>574</v>
      </c>
      <c r="I118" s="154" t="s">
        <v>609</v>
      </c>
      <c r="J118" s="45">
        <v>74</v>
      </c>
      <c r="K118" s="45">
        <v>407</v>
      </c>
      <c r="L118" s="92" t="s">
        <v>609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1418</v>
      </c>
      <c r="W118" s="194" t="s">
        <v>1252</v>
      </c>
      <c r="X118" s="247" t="s">
        <v>956</v>
      </c>
      <c r="Y118" s="171" t="s">
        <v>959</v>
      </c>
      <c r="Z118" s="171" t="s">
        <v>952</v>
      </c>
      <c r="AA118" s="92" t="s">
        <v>609</v>
      </c>
      <c r="AB118" s="78" t="s">
        <v>609</v>
      </c>
      <c r="AC118" s="78" t="s">
        <v>609</v>
      </c>
      <c r="AD118" s="194" t="s">
        <v>609</v>
      </c>
      <c r="AE118" s="92" t="s">
        <v>609</v>
      </c>
      <c r="AF118" s="92" t="s">
        <v>609</v>
      </c>
      <c r="AG118" s="92" t="s">
        <v>609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1500</v>
      </c>
      <c r="BK118" s="23" t="s">
        <v>1500</v>
      </c>
      <c r="BL118" s="22"/>
      <c r="BM118" s="20" t="s">
        <v>980</v>
      </c>
      <c r="BN118" s="20" t="s">
        <v>980</v>
      </c>
      <c r="BO118" s="180" t="s">
        <v>980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915</v>
      </c>
      <c r="E119" s="156"/>
      <c r="F119" s="193" t="s">
        <v>792</v>
      </c>
      <c r="G119" s="10" t="str">
        <f>IF(D119="","*",VLOOKUP(F119,BS_ATIVIDADE[#All],3,FALSE))</f>
        <v>SOLDA</v>
      </c>
      <c r="H119" s="154" t="s">
        <v>236</v>
      </c>
      <c r="I119" s="154" t="s">
        <v>609</v>
      </c>
      <c r="J119" s="45">
        <v>74</v>
      </c>
      <c r="K119" s="45">
        <v>134.5</v>
      </c>
      <c r="L119" s="92" t="s">
        <v>609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1256</v>
      </c>
      <c r="W119" s="194" t="s">
        <v>1252</v>
      </c>
      <c r="X119" s="59" t="s">
        <v>956</v>
      </c>
      <c r="Y119" s="171" t="s">
        <v>959</v>
      </c>
      <c r="Z119" s="171" t="s">
        <v>957</v>
      </c>
      <c r="AA119" s="155" t="s">
        <v>609</v>
      </c>
      <c r="AB119" s="78" t="s">
        <v>609</v>
      </c>
      <c r="AC119" s="78" t="s">
        <v>609</v>
      </c>
      <c r="AD119" s="194" t="s">
        <v>609</v>
      </c>
      <c r="AE119" s="92" t="s">
        <v>609</v>
      </c>
      <c r="AF119" s="92" t="s">
        <v>609</v>
      </c>
      <c r="AG119" s="92" t="s">
        <v>609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1501</v>
      </c>
      <c r="BK119" s="23" t="s">
        <v>1502</v>
      </c>
      <c r="BL119" s="22"/>
      <c r="BM119" s="20" t="s">
        <v>980</v>
      </c>
      <c r="BN119" s="20" t="s">
        <v>980</v>
      </c>
      <c r="BO119" s="180" t="s">
        <v>980</v>
      </c>
      <c r="BP119" s="24" t="s">
        <v>609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750</v>
      </c>
      <c r="E120" s="156"/>
      <c r="F120" s="193" t="s">
        <v>611</v>
      </c>
      <c r="G120" s="10" t="str">
        <f>IF(D120="","*",VLOOKUP(F120,BS_ATIVIDADE[#All],3,FALSE))</f>
        <v>CAMINHÂO - SOLDA</v>
      </c>
      <c r="H120" s="154" t="s">
        <v>464</v>
      </c>
      <c r="I120" s="154" t="s">
        <v>464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1444</v>
      </c>
      <c r="W120" s="194" t="s">
        <v>1214</v>
      </c>
      <c r="X120" s="59" t="s">
        <v>956</v>
      </c>
      <c r="Y120" s="171"/>
      <c r="Z120" s="171" t="s">
        <v>952</v>
      </c>
      <c r="AA120" s="155">
        <v>1</v>
      </c>
      <c r="AB120" s="78" t="s">
        <v>947</v>
      </c>
      <c r="AC120" s="78" t="s">
        <v>942</v>
      </c>
      <c r="AD120" s="194">
        <v>0.3125</v>
      </c>
      <c r="AE120" s="92">
        <v>6373</v>
      </c>
      <c r="AF120" s="92" t="s">
        <v>609</v>
      </c>
      <c r="AG120" s="92" t="s">
        <v>609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1228</v>
      </c>
      <c r="BK120" s="23" t="s">
        <v>1503</v>
      </c>
      <c r="BL120" s="22"/>
      <c r="BM120" s="20" t="s">
        <v>980</v>
      </c>
      <c r="BN120" s="20" t="s">
        <v>980</v>
      </c>
      <c r="BO120" s="180" t="s">
        <v>980</v>
      </c>
      <c r="BP120" s="24" t="s">
        <v>609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826</v>
      </c>
      <c r="E121" s="156"/>
      <c r="F121" s="193" t="s">
        <v>699</v>
      </c>
      <c r="G121" s="10" t="str">
        <f>IF(D121="","*",VLOOKUP(F121,BS_ATIVIDADE[#All],3,FALSE))</f>
        <v>MECANIZAÇÃO - DOL</v>
      </c>
      <c r="H121" s="154" t="s">
        <v>572</v>
      </c>
      <c r="I121" s="154" t="s">
        <v>572</v>
      </c>
      <c r="J121" s="45">
        <v>74</v>
      </c>
      <c r="K121" s="45">
        <v>402</v>
      </c>
      <c r="L121" s="92">
        <v>400</v>
      </c>
      <c r="M121" s="231" t="s">
        <v>1432</v>
      </c>
      <c r="N121" s="231" t="s">
        <v>569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1408</v>
      </c>
      <c r="W121" s="194" t="s">
        <v>700</v>
      </c>
      <c r="X121" s="247" t="s">
        <v>956</v>
      </c>
      <c r="Y121" s="171"/>
      <c r="Z121" s="171" t="s">
        <v>957</v>
      </c>
      <c r="AA121" s="92">
        <v>1</v>
      </c>
      <c r="AB121" s="78" t="s">
        <v>947</v>
      </c>
      <c r="AC121" s="78" t="s">
        <v>942</v>
      </c>
      <c r="AD121" s="194">
        <v>0.33333333333333331</v>
      </c>
      <c r="AE121" s="92">
        <v>6202</v>
      </c>
      <c r="AF121" s="92">
        <v>6203</v>
      </c>
      <c r="AG121" s="92" t="s">
        <v>609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1504</v>
      </c>
      <c r="BK121" s="23" t="s">
        <v>1505</v>
      </c>
      <c r="BL121" s="22"/>
      <c r="BM121" s="20" t="s">
        <v>986</v>
      </c>
      <c r="BN121" s="20" t="s">
        <v>986</v>
      </c>
      <c r="BO121" s="180" t="s">
        <v>986</v>
      </c>
      <c r="BP121" s="23" t="s">
        <v>1505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748</v>
      </c>
      <c r="E122" s="156"/>
      <c r="F122" s="193" t="s">
        <v>706</v>
      </c>
      <c r="G122" s="10" t="str">
        <f>IF(D122="","*",VLOOKUP(F122,BS_ATIVIDADE[#All],3,FALSE))</f>
        <v>MECANIZAÇÃO - ESMERILHADORA</v>
      </c>
      <c r="H122" s="194" t="s">
        <v>73</v>
      </c>
      <c r="I122" s="194" t="s">
        <v>73</v>
      </c>
      <c r="J122" s="245">
        <v>98</v>
      </c>
      <c r="K122" s="92">
        <v>690</v>
      </c>
      <c r="L122" s="92" t="s">
        <v>609</v>
      </c>
      <c r="M122" s="245" t="s">
        <v>69</v>
      </c>
      <c r="N122" s="245" t="s">
        <v>1506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1277</v>
      </c>
      <c r="W122" s="194" t="s">
        <v>1507</v>
      </c>
      <c r="X122" s="247" t="s">
        <v>956</v>
      </c>
      <c r="Y122" s="171"/>
      <c r="Z122" s="171" t="s">
        <v>952</v>
      </c>
      <c r="AA122" s="92">
        <v>1</v>
      </c>
      <c r="AB122" s="78" t="s">
        <v>947</v>
      </c>
      <c r="AC122" s="78" t="s">
        <v>942</v>
      </c>
      <c r="AD122" s="194">
        <v>0.83333333333333337</v>
      </c>
      <c r="AE122" s="92">
        <v>6245</v>
      </c>
      <c r="AF122" s="92">
        <v>6246</v>
      </c>
      <c r="AG122" s="92" t="s">
        <v>609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1508</v>
      </c>
      <c r="BK122" s="195" t="s">
        <v>1508</v>
      </c>
      <c r="BL122" s="22"/>
      <c r="BM122" s="20" t="s">
        <v>980</v>
      </c>
      <c r="BN122" s="20" t="s">
        <v>980</v>
      </c>
      <c r="BO122" s="180" t="s">
        <v>980</v>
      </c>
      <c r="BP122" s="24" t="s">
        <v>609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813</v>
      </c>
      <c r="E123" s="156"/>
      <c r="F123" s="193" t="s">
        <v>715</v>
      </c>
      <c r="G123" s="10" t="str">
        <f>IF(D123="","*",VLOOKUP(F123,BS_ATIVIDADE[#All],3,FALSE))</f>
        <v>MECANIZAÇÃO - SOCADORA</v>
      </c>
      <c r="H123" s="154" t="s">
        <v>254</v>
      </c>
      <c r="I123" s="154" t="s">
        <v>254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1496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1234</v>
      </c>
      <c r="W123" s="194" t="s">
        <v>1235</v>
      </c>
      <c r="X123" s="247" t="s">
        <v>956</v>
      </c>
      <c r="Y123" s="171"/>
      <c r="Z123" s="171" t="s">
        <v>952</v>
      </c>
      <c r="AA123" s="92">
        <v>1</v>
      </c>
      <c r="AB123" s="78" t="s">
        <v>947</v>
      </c>
      <c r="AC123" s="78" t="s">
        <v>942</v>
      </c>
      <c r="AD123" s="194">
        <v>0.33333333333333331</v>
      </c>
      <c r="AE123" s="92">
        <v>6238</v>
      </c>
      <c r="AF123" s="92">
        <v>9983</v>
      </c>
      <c r="AG123" s="92" t="s">
        <v>609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1228</v>
      </c>
      <c r="BK123" s="23" t="s">
        <v>1509</v>
      </c>
      <c r="BL123" s="22"/>
      <c r="BM123" s="20" t="s">
        <v>986</v>
      </c>
      <c r="BN123" s="20" t="s">
        <v>986</v>
      </c>
      <c r="BO123" s="180" t="s">
        <v>986</v>
      </c>
      <c r="BP123" s="23" t="s">
        <v>1509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778</v>
      </c>
      <c r="E124" s="156"/>
      <c r="F124" s="193" t="s">
        <v>741</v>
      </c>
      <c r="G124" s="10" t="str">
        <f>IF(D124="","*",VLOOKUP(F124,BS_ATIVIDADE[#All],3,FALSE))</f>
        <v>MODERNIZAÇÃO</v>
      </c>
      <c r="H124" s="154" t="s">
        <v>396</v>
      </c>
      <c r="I124" s="154" t="s">
        <v>396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1237</v>
      </c>
      <c r="W124" s="194" t="s">
        <v>1235</v>
      </c>
      <c r="X124" s="59" t="s">
        <v>956</v>
      </c>
      <c r="Y124" s="171"/>
      <c r="Z124" s="171" t="s">
        <v>952</v>
      </c>
      <c r="AA124" s="155">
        <v>1</v>
      </c>
      <c r="AB124" s="78" t="s">
        <v>947</v>
      </c>
      <c r="AC124" s="78" t="s">
        <v>942</v>
      </c>
      <c r="AD124" s="194">
        <v>0.22916666666666666</v>
      </c>
      <c r="AE124" s="92">
        <v>6242</v>
      </c>
      <c r="AF124" s="92" t="s">
        <v>609</v>
      </c>
      <c r="AG124" s="92" t="s">
        <v>609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1510</v>
      </c>
      <c r="BK124" s="23" t="s">
        <v>1511</v>
      </c>
      <c r="BL124" s="22"/>
      <c r="BM124" s="20" t="s">
        <v>980</v>
      </c>
      <c r="BN124" s="20" t="s">
        <v>980</v>
      </c>
      <c r="BO124" s="180" t="s">
        <v>980</v>
      </c>
      <c r="BP124" s="24" t="s">
        <v>609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788</v>
      </c>
      <c r="E125" s="156"/>
      <c r="F125" s="193" t="s">
        <v>611</v>
      </c>
      <c r="G125" s="10" t="str">
        <f>IF(D125="","*",VLOOKUP(F125,BS_ATIVIDADE[#All],3,FALSE))</f>
        <v>CAMINHÂO - SOLDA</v>
      </c>
      <c r="H125" s="154" t="s">
        <v>464</v>
      </c>
      <c r="I125" s="154" t="s">
        <v>464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1444</v>
      </c>
      <c r="W125" s="194" t="s">
        <v>1214</v>
      </c>
      <c r="X125" s="59" t="s">
        <v>956</v>
      </c>
      <c r="Y125" s="171" t="s">
        <v>959</v>
      </c>
      <c r="Z125" s="171" t="s">
        <v>952</v>
      </c>
      <c r="AA125" s="155">
        <v>1</v>
      </c>
      <c r="AB125" s="78" t="s">
        <v>947</v>
      </c>
      <c r="AC125" s="78" t="s">
        <v>942</v>
      </c>
      <c r="AD125" s="194">
        <v>0.3125</v>
      </c>
      <c r="AE125" s="92">
        <v>6373</v>
      </c>
      <c r="AF125" s="92" t="s">
        <v>609</v>
      </c>
      <c r="AG125" s="92" t="s">
        <v>609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1512</v>
      </c>
      <c r="BK125" s="23" t="s">
        <v>1513</v>
      </c>
      <c r="BL125" s="22"/>
      <c r="BM125" s="20" t="s">
        <v>982</v>
      </c>
      <c r="BN125" s="20" t="s">
        <v>1006</v>
      </c>
      <c r="BO125" s="180" t="s">
        <v>1006</v>
      </c>
      <c r="BP125" s="24" t="s">
        <v>609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782</v>
      </c>
      <c r="E126" s="156"/>
      <c r="F126" s="193" t="s">
        <v>623</v>
      </c>
      <c r="G126" s="10" t="str">
        <f>IF(D126="","*",VLOOKUP(F126,BS_ATIVIDADE[#All],3,FALSE))</f>
        <v>OUTROS</v>
      </c>
      <c r="H126" s="154" t="s">
        <v>308</v>
      </c>
      <c r="I126" s="154" t="s">
        <v>362</v>
      </c>
      <c r="J126" s="45">
        <v>103</v>
      </c>
      <c r="K126" s="45">
        <v>1803</v>
      </c>
      <c r="L126" s="92" t="s">
        <v>609</v>
      </c>
      <c r="M126" s="18" t="s">
        <v>1514</v>
      </c>
      <c r="N126" s="18" t="s">
        <v>1515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1516</v>
      </c>
      <c r="W126" s="194" t="s">
        <v>1227</v>
      </c>
      <c r="X126" s="59" t="s">
        <v>956</v>
      </c>
      <c r="Y126" s="171" t="s">
        <v>959</v>
      </c>
      <c r="Z126" s="171" t="s">
        <v>952</v>
      </c>
      <c r="AA126" s="155">
        <v>1</v>
      </c>
      <c r="AB126" s="78" t="s">
        <v>947</v>
      </c>
      <c r="AC126" s="78" t="s">
        <v>942</v>
      </c>
      <c r="AD126" s="194">
        <v>0.33333333333333331</v>
      </c>
      <c r="AE126" s="92">
        <v>1604</v>
      </c>
      <c r="AF126" s="92" t="s">
        <v>609</v>
      </c>
      <c r="AG126" s="92" t="s">
        <v>609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1512</v>
      </c>
      <c r="BK126" s="23" t="s">
        <v>1517</v>
      </c>
      <c r="BL126" s="22"/>
      <c r="BM126" s="20" t="s">
        <v>980</v>
      </c>
      <c r="BN126" s="20" t="s">
        <v>980</v>
      </c>
      <c r="BO126" s="180" t="s">
        <v>980</v>
      </c>
      <c r="BP126" s="24" t="s">
        <v>609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705</v>
      </c>
      <c r="E127" s="156"/>
      <c r="F127" s="193" t="s">
        <v>631</v>
      </c>
      <c r="G127" s="10" t="str">
        <f>IF(D127="","*",VLOOKUP(F127,BS_ATIVIDADE[#All],3,FALSE))</f>
        <v>DETECÇÃO</v>
      </c>
      <c r="H127" s="194" t="s">
        <v>525</v>
      </c>
      <c r="I127" s="194" t="s">
        <v>1312</v>
      </c>
      <c r="J127" s="245">
        <v>74</v>
      </c>
      <c r="K127" s="245">
        <v>290</v>
      </c>
      <c r="L127" s="92" t="s">
        <v>609</v>
      </c>
      <c r="M127" s="245" t="s">
        <v>1270</v>
      </c>
      <c r="N127" s="245" t="s">
        <v>1271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1272</v>
      </c>
      <c r="W127" s="194" t="s">
        <v>1382</v>
      </c>
      <c r="X127" s="247" t="s">
        <v>951</v>
      </c>
      <c r="Y127" s="171" t="s">
        <v>950</v>
      </c>
      <c r="Z127" s="171" t="s">
        <v>952</v>
      </c>
      <c r="AA127" s="92">
        <v>1</v>
      </c>
      <c r="AB127" s="78" t="s">
        <v>947</v>
      </c>
      <c r="AC127" s="78" t="s">
        <v>942</v>
      </c>
      <c r="AD127" s="194">
        <v>0.29166666666666669</v>
      </c>
      <c r="AE127" s="92">
        <v>5487</v>
      </c>
      <c r="AF127" s="92" t="s">
        <v>609</v>
      </c>
      <c r="AG127" s="92" t="s">
        <v>609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1512</v>
      </c>
      <c r="BK127" s="23" t="s">
        <v>1518</v>
      </c>
      <c r="BL127" s="22"/>
      <c r="BM127" s="20" t="s">
        <v>983</v>
      </c>
      <c r="BN127" s="20" t="s">
        <v>0</v>
      </c>
      <c r="BO127" s="180" t="s">
        <v>1105</v>
      </c>
      <c r="BP127" s="24" t="s">
        <v>609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725</v>
      </c>
      <c r="E128" s="156"/>
      <c r="F128" s="193" t="s">
        <v>631</v>
      </c>
      <c r="G128" s="10" t="str">
        <f>IF(D128="","*",VLOOKUP(F128,BS_ATIVIDADE[#All],3,FALSE))</f>
        <v>DETECÇÃO</v>
      </c>
      <c r="H128" s="154" t="s">
        <v>385</v>
      </c>
      <c r="I128" s="154" t="s">
        <v>1519</v>
      </c>
      <c r="J128" s="45">
        <v>72</v>
      </c>
      <c r="K128" s="45">
        <v>264</v>
      </c>
      <c r="L128" s="92"/>
      <c r="M128" s="18" t="s">
        <v>1520</v>
      </c>
      <c r="N128" s="18" t="s">
        <v>1521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1522</v>
      </c>
      <c r="W128" s="194" t="s">
        <v>1523</v>
      </c>
      <c r="X128" s="59" t="s">
        <v>956</v>
      </c>
      <c r="Y128" s="171"/>
      <c r="Z128" s="171" t="s">
        <v>964</v>
      </c>
      <c r="AA128" s="155">
        <v>1</v>
      </c>
      <c r="AB128" s="78" t="s">
        <v>947</v>
      </c>
      <c r="AC128" s="78" t="s">
        <v>609</v>
      </c>
      <c r="AD128" s="194">
        <v>0.29166666666666669</v>
      </c>
      <c r="AE128" s="92">
        <v>6296</v>
      </c>
      <c r="AF128" s="92" t="s">
        <v>609</v>
      </c>
      <c r="AG128" s="92" t="s">
        <v>609</v>
      </c>
      <c r="AH128" s="56" t="s">
        <v>609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1524</v>
      </c>
      <c r="BL128" s="22"/>
      <c r="BM128" s="20" t="s">
        <v>980</v>
      </c>
      <c r="BN128" s="20" t="s">
        <v>980</v>
      </c>
      <c r="BO128" s="180" t="s">
        <v>980</v>
      </c>
      <c r="BP128" s="24" t="s">
        <v>609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826</v>
      </c>
      <c r="E129" s="156"/>
      <c r="F129" s="193" t="s">
        <v>699</v>
      </c>
      <c r="G129" s="10" t="str">
        <f>IF(D129="","*",VLOOKUP(F129,BS_ATIVIDADE[#All],3,FALSE))</f>
        <v>MECANIZAÇÃO - DOL</v>
      </c>
      <c r="H129" s="154" t="s">
        <v>572</v>
      </c>
      <c r="I129" s="154" t="s">
        <v>572</v>
      </c>
      <c r="J129" s="45">
        <v>74</v>
      </c>
      <c r="K129" s="45">
        <v>396.7</v>
      </c>
      <c r="L129" s="92">
        <v>394.3</v>
      </c>
      <c r="M129" s="231" t="s">
        <v>1432</v>
      </c>
      <c r="N129" s="231" t="s">
        <v>569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1408</v>
      </c>
      <c r="W129" s="194" t="s">
        <v>700</v>
      </c>
      <c r="X129" s="247" t="s">
        <v>956</v>
      </c>
      <c r="Y129" s="171" t="s">
        <v>959</v>
      </c>
      <c r="Z129" s="171" t="s">
        <v>952</v>
      </c>
      <c r="AA129" s="92">
        <v>1</v>
      </c>
      <c r="AB129" s="78" t="s">
        <v>947</v>
      </c>
      <c r="AC129" s="78" t="s">
        <v>942</v>
      </c>
      <c r="AD129" s="194">
        <v>0.33333333333333331</v>
      </c>
      <c r="AE129" s="92">
        <v>6202</v>
      </c>
      <c r="AF129" s="92">
        <v>6203</v>
      </c>
      <c r="AG129" s="92" t="s">
        <v>609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1512</v>
      </c>
      <c r="BK129" s="23" t="s">
        <v>1525</v>
      </c>
      <c r="BL129" s="22"/>
      <c r="BM129" s="20" t="s">
        <v>980</v>
      </c>
      <c r="BN129" s="20" t="s">
        <v>980</v>
      </c>
      <c r="BO129" s="180" t="s">
        <v>980</v>
      </c>
      <c r="BP129" s="24" t="s">
        <v>609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748</v>
      </c>
      <c r="E130" s="156"/>
      <c r="F130" s="193" t="s">
        <v>706</v>
      </c>
      <c r="G130" s="10" t="str">
        <f>IF(D130="","*",VLOOKUP(F130,BS_ATIVIDADE[#All],3,FALSE))</f>
        <v>MECANIZAÇÃO - ESMERILHADORA</v>
      </c>
      <c r="H130" s="194" t="s">
        <v>73</v>
      </c>
      <c r="I130" s="194" t="s">
        <v>73</v>
      </c>
      <c r="J130" s="245">
        <v>98</v>
      </c>
      <c r="K130" s="92">
        <v>720</v>
      </c>
      <c r="L130" s="92" t="s">
        <v>609</v>
      </c>
      <c r="M130" s="18" t="s">
        <v>75</v>
      </c>
      <c r="N130" s="18" t="s">
        <v>1526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1277</v>
      </c>
      <c r="W130" s="194" t="s">
        <v>1527</v>
      </c>
      <c r="X130" s="247" t="s">
        <v>956</v>
      </c>
      <c r="Y130" s="171" t="s">
        <v>959</v>
      </c>
      <c r="Z130" s="171" t="s">
        <v>952</v>
      </c>
      <c r="AA130" s="92">
        <v>1</v>
      </c>
      <c r="AB130" s="78" t="s">
        <v>947</v>
      </c>
      <c r="AC130" s="78" t="s">
        <v>942</v>
      </c>
      <c r="AD130" s="194">
        <v>0.83333333333333337</v>
      </c>
      <c r="AE130" s="92">
        <v>6245</v>
      </c>
      <c r="AF130" s="92">
        <v>6246</v>
      </c>
      <c r="AG130" s="92" t="s">
        <v>609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1336</v>
      </c>
      <c r="BK130" s="23" t="s">
        <v>1336</v>
      </c>
      <c r="BL130" s="22"/>
      <c r="BM130" s="20" t="s">
        <v>980</v>
      </c>
      <c r="BN130" s="20" t="s">
        <v>980</v>
      </c>
      <c r="BO130" s="180" t="s">
        <v>980</v>
      </c>
      <c r="BP130" s="24" t="s">
        <v>609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813</v>
      </c>
      <c r="E131" s="156"/>
      <c r="F131" s="193" t="s">
        <v>715</v>
      </c>
      <c r="G131" s="10" t="str">
        <f>IF(D131="","*",VLOOKUP(F131,BS_ATIVIDADE[#All],3,FALSE))</f>
        <v>MECANIZAÇÃO - SOCADORA</v>
      </c>
      <c r="H131" s="154" t="s">
        <v>254</v>
      </c>
      <c r="I131" s="154" t="s">
        <v>254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1496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1234</v>
      </c>
      <c r="W131" s="194" t="s">
        <v>1235</v>
      </c>
      <c r="X131" s="247" t="s">
        <v>951</v>
      </c>
      <c r="Y131" s="171" t="s">
        <v>950</v>
      </c>
      <c r="Z131" s="171" t="s">
        <v>952</v>
      </c>
      <c r="AA131" s="92">
        <v>1</v>
      </c>
      <c r="AB131" s="78" t="s">
        <v>947</v>
      </c>
      <c r="AC131" s="78" t="s">
        <v>942</v>
      </c>
      <c r="AD131" s="194">
        <v>0.33333333333333331</v>
      </c>
      <c r="AE131" s="92">
        <v>6237</v>
      </c>
      <c r="AF131" s="92">
        <v>6220</v>
      </c>
      <c r="AG131" s="92" t="s">
        <v>609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1343</v>
      </c>
      <c r="BK131" s="23" t="s">
        <v>1528</v>
      </c>
      <c r="BL131" s="22"/>
      <c r="BM131" s="20" t="s">
        <v>973</v>
      </c>
      <c r="BN131" s="20" t="s">
        <v>993</v>
      </c>
      <c r="BO131" s="180" t="s">
        <v>1068</v>
      </c>
      <c r="BP131" s="24" t="s">
        <v>1529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778</v>
      </c>
      <c r="E132" s="156"/>
      <c r="F132" s="193" t="s">
        <v>741</v>
      </c>
      <c r="G132" s="10" t="str">
        <f>IF(D132="","*",VLOOKUP(F132,BS_ATIVIDADE[#All],3,FALSE))</f>
        <v>MODERNIZAÇÃO</v>
      </c>
      <c r="H132" s="154" t="s">
        <v>396</v>
      </c>
      <c r="I132" s="154" t="s">
        <v>396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1237</v>
      </c>
      <c r="W132" s="194" t="s">
        <v>1235</v>
      </c>
      <c r="X132" s="59" t="s">
        <v>956</v>
      </c>
      <c r="Y132" s="171" t="s">
        <v>959</v>
      </c>
      <c r="Z132" s="171" t="s">
        <v>952</v>
      </c>
      <c r="AA132" s="155">
        <v>1</v>
      </c>
      <c r="AB132" s="78" t="s">
        <v>947</v>
      </c>
      <c r="AC132" s="78" t="s">
        <v>942</v>
      </c>
      <c r="AD132" s="194">
        <v>0.22916666666666666</v>
      </c>
      <c r="AE132" s="92">
        <v>6242</v>
      </c>
      <c r="AF132" s="92" t="s">
        <v>609</v>
      </c>
      <c r="AG132" s="92" t="s">
        <v>609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1530</v>
      </c>
      <c r="BK132" s="23" t="s">
        <v>1531</v>
      </c>
      <c r="BL132" s="22"/>
      <c r="BM132" s="20" t="s">
        <v>980</v>
      </c>
      <c r="BN132" s="20" t="s">
        <v>980</v>
      </c>
      <c r="BO132" s="180" t="s">
        <v>980</v>
      </c>
      <c r="BP132" s="24" t="s">
        <v>609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828</v>
      </c>
      <c r="E133" s="156"/>
      <c r="F133" s="193" t="s">
        <v>773</v>
      </c>
      <c r="G133" s="10" t="str">
        <f>IF(D133="","*",VLOOKUP(F133,BS_ATIVIDADE[#All],3,FALSE))</f>
        <v>DORMENTE - DESCARGA</v>
      </c>
      <c r="H133" s="154" t="s">
        <v>273</v>
      </c>
      <c r="I133" s="154" t="s">
        <v>273</v>
      </c>
      <c r="J133" s="45">
        <v>101</v>
      </c>
      <c r="K133" s="45">
        <v>1493</v>
      </c>
      <c r="L133" s="92" t="s">
        <v>609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1532</v>
      </c>
      <c r="W133" s="194" t="s">
        <v>1475</v>
      </c>
      <c r="X133" s="59" t="s">
        <v>960</v>
      </c>
      <c r="Y133" s="171"/>
      <c r="Z133" s="171" t="s">
        <v>952</v>
      </c>
      <c r="AA133" s="155">
        <v>1</v>
      </c>
      <c r="AB133" s="78" t="s">
        <v>947</v>
      </c>
      <c r="AC133" s="78" t="s">
        <v>609</v>
      </c>
      <c r="AD133" s="194">
        <v>0.29166666666666669</v>
      </c>
      <c r="AE133" s="92">
        <v>9220</v>
      </c>
      <c r="AF133" s="92" t="s">
        <v>609</v>
      </c>
      <c r="AG133" s="92" t="s">
        <v>609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1533</v>
      </c>
      <c r="BL133" s="22"/>
      <c r="BM133" s="20" t="s">
        <v>980</v>
      </c>
      <c r="BN133" s="20" t="s">
        <v>980</v>
      </c>
      <c r="BO133" s="180" t="s">
        <v>980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863</v>
      </c>
      <c r="E134" s="156"/>
      <c r="F134" s="193" t="s">
        <v>792</v>
      </c>
      <c r="G134" s="10" t="str">
        <f>IF(D134="","*",VLOOKUP(F134,BS_ATIVIDADE[#All],3,FALSE))</f>
        <v>SOLDA</v>
      </c>
      <c r="H134" s="154" t="s">
        <v>577</v>
      </c>
      <c r="I134" s="154" t="s">
        <v>609</v>
      </c>
      <c r="J134" s="45">
        <v>74</v>
      </c>
      <c r="K134" s="45">
        <v>426.62</v>
      </c>
      <c r="L134" s="92" t="s">
        <v>609</v>
      </c>
      <c r="M134" s="18" t="s">
        <v>1534</v>
      </c>
      <c r="N134" s="18" t="s">
        <v>1535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1418</v>
      </c>
      <c r="W134" s="194" t="s">
        <v>1252</v>
      </c>
      <c r="X134" s="247" t="s">
        <v>956</v>
      </c>
      <c r="Y134" s="171" t="s">
        <v>959</v>
      </c>
      <c r="Z134" s="171" t="s">
        <v>952</v>
      </c>
      <c r="AA134" s="92" t="s">
        <v>609</v>
      </c>
      <c r="AB134" s="78" t="s">
        <v>609</v>
      </c>
      <c r="AC134" s="78" t="s">
        <v>609</v>
      </c>
      <c r="AD134" s="194" t="s">
        <v>609</v>
      </c>
      <c r="AE134" s="92" t="s">
        <v>609</v>
      </c>
      <c r="AF134" s="92" t="s">
        <v>609</v>
      </c>
      <c r="AG134" s="92" t="s">
        <v>609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1536</v>
      </c>
      <c r="BK134" s="23" t="s">
        <v>1537</v>
      </c>
      <c r="BL134" s="22"/>
      <c r="BM134" s="20" t="s">
        <v>980</v>
      </c>
      <c r="BN134" s="20" t="s">
        <v>980</v>
      </c>
      <c r="BO134" s="180" t="s">
        <v>980</v>
      </c>
      <c r="BP134" s="24" t="s">
        <v>609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915</v>
      </c>
      <c r="E135" s="156"/>
      <c r="F135" s="193" t="s">
        <v>792</v>
      </c>
      <c r="G135" s="10" t="str">
        <f>IF(D135="","*",VLOOKUP(F135,BS_ATIVIDADE[#All],3,FALSE))</f>
        <v>SOLDA</v>
      </c>
      <c r="H135" s="154" t="s">
        <v>233</v>
      </c>
      <c r="I135" s="154" t="s">
        <v>609</v>
      </c>
      <c r="J135" s="45">
        <v>74</v>
      </c>
      <c r="K135" s="45">
        <v>126.8</v>
      </c>
      <c r="L135" s="92" t="s">
        <v>609</v>
      </c>
      <c r="M135" s="18" t="s">
        <v>1538</v>
      </c>
      <c r="N135" s="18" t="s">
        <v>1539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1256</v>
      </c>
      <c r="W135" s="194" t="s">
        <v>1252</v>
      </c>
      <c r="X135" s="59" t="s">
        <v>951</v>
      </c>
      <c r="Y135" s="171" t="s">
        <v>950</v>
      </c>
      <c r="Z135" s="171" t="s">
        <v>957</v>
      </c>
      <c r="AA135" s="155" t="s">
        <v>609</v>
      </c>
      <c r="AB135" s="78" t="s">
        <v>609</v>
      </c>
      <c r="AC135" s="78" t="s">
        <v>609</v>
      </c>
      <c r="AD135" s="194" t="s">
        <v>609</v>
      </c>
      <c r="AE135" s="92" t="s">
        <v>609</v>
      </c>
      <c r="AF135" s="92" t="s">
        <v>609</v>
      </c>
      <c r="AG135" s="92" t="s">
        <v>609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1536</v>
      </c>
      <c r="BK135" s="23" t="s">
        <v>1540</v>
      </c>
      <c r="BL135" s="22"/>
      <c r="BM135" s="20" t="s">
        <v>980</v>
      </c>
      <c r="BN135" s="20" t="s">
        <v>980</v>
      </c>
      <c r="BO135" s="180" t="s">
        <v>980</v>
      </c>
      <c r="BP135" s="24" t="s">
        <v>609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750</v>
      </c>
      <c r="E136" s="156"/>
      <c r="F136" s="193" t="s">
        <v>611</v>
      </c>
      <c r="G136" s="10" t="str">
        <f>IF(D136="","*",VLOOKUP(F136,BS_ATIVIDADE[#All],3,FALSE))</f>
        <v>CAMINHÂO - SOLDA</v>
      </c>
      <c r="H136" s="154" t="s">
        <v>466</v>
      </c>
      <c r="I136" s="154" t="s">
        <v>466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1541</v>
      </c>
      <c r="W136" s="194" t="s">
        <v>1214</v>
      </c>
      <c r="X136" s="59" t="s">
        <v>956</v>
      </c>
      <c r="Y136" s="171" t="s">
        <v>959</v>
      </c>
      <c r="Z136" s="171" t="s">
        <v>952</v>
      </c>
      <c r="AA136" s="155">
        <v>1</v>
      </c>
      <c r="AB136" s="78" t="s">
        <v>947</v>
      </c>
      <c r="AC136" s="78" t="s">
        <v>609</v>
      </c>
      <c r="AD136" s="194">
        <v>0.29166666666666669</v>
      </c>
      <c r="AE136" s="92" t="s">
        <v>609</v>
      </c>
      <c r="AF136" s="92" t="s">
        <v>609</v>
      </c>
      <c r="AG136" s="92" t="s">
        <v>609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1542</v>
      </c>
      <c r="BK136" s="23" t="s">
        <v>1543</v>
      </c>
      <c r="BL136" s="22"/>
      <c r="BM136" s="20" t="s">
        <v>980</v>
      </c>
      <c r="BN136" s="20" t="s">
        <v>980</v>
      </c>
      <c r="BO136" s="180" t="s">
        <v>980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837</v>
      </c>
      <c r="E137" s="156"/>
      <c r="F137" s="193" t="s">
        <v>623</v>
      </c>
      <c r="G137" s="10" t="str">
        <f>IF(D137="","*",VLOOKUP(F137,BS_ATIVIDADE[#All],3,FALSE))</f>
        <v>OUTROS</v>
      </c>
      <c r="H137" s="154" t="s">
        <v>1217</v>
      </c>
      <c r="I137" s="154" t="s">
        <v>597</v>
      </c>
      <c r="J137" s="45">
        <v>98</v>
      </c>
      <c r="K137" s="45">
        <v>752</v>
      </c>
      <c r="L137" s="92" t="s">
        <v>609</v>
      </c>
      <c r="M137" s="18" t="s">
        <v>1544</v>
      </c>
      <c r="N137" s="18" t="s">
        <v>1545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1546</v>
      </c>
      <c r="W137" s="194" t="s">
        <v>1547</v>
      </c>
      <c r="X137" s="59" t="s">
        <v>951</v>
      </c>
      <c r="Y137" s="171" t="s">
        <v>950</v>
      </c>
      <c r="Z137" s="171" t="s">
        <v>964</v>
      </c>
      <c r="AA137" s="155">
        <v>1</v>
      </c>
      <c r="AB137" s="78" t="s">
        <v>947</v>
      </c>
      <c r="AC137" s="78" t="s">
        <v>609</v>
      </c>
      <c r="AD137" s="194">
        <v>0.79166666666666663</v>
      </c>
      <c r="AE137" s="92">
        <v>9045</v>
      </c>
      <c r="AF137" s="92">
        <v>9047</v>
      </c>
      <c r="AG137" s="92" t="s">
        <v>609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1548</v>
      </c>
      <c r="BK137" s="23" t="s">
        <v>1549</v>
      </c>
      <c r="BL137" s="22"/>
      <c r="BM137" s="20" t="s">
        <v>976</v>
      </c>
      <c r="BN137" s="20" t="s">
        <v>1005</v>
      </c>
      <c r="BO137" s="180" t="s">
        <v>1118</v>
      </c>
      <c r="BP137" s="298" t="s">
        <v>1549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827</v>
      </c>
      <c r="E138" s="156"/>
      <c r="F138" s="193" t="s">
        <v>702</v>
      </c>
      <c r="G138" s="10" t="str">
        <f>IF(D138="","*",VLOOKUP(F138,BS_ATIVIDADE[#All],3,FALSE))</f>
        <v>LASTRO</v>
      </c>
      <c r="H138" s="154" t="s">
        <v>266</v>
      </c>
      <c r="I138" s="154" t="s">
        <v>266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1256</v>
      </c>
      <c r="W138" s="194" t="s">
        <v>1449</v>
      </c>
      <c r="X138" s="59" t="s">
        <v>956</v>
      </c>
      <c r="Y138" s="171" t="s">
        <v>959</v>
      </c>
      <c r="Z138" s="171" t="s">
        <v>957</v>
      </c>
      <c r="AA138" s="155">
        <v>2</v>
      </c>
      <c r="AB138" s="78" t="s">
        <v>958</v>
      </c>
      <c r="AC138" s="78" t="s">
        <v>942</v>
      </c>
      <c r="AD138" s="194">
        <v>0.29166666666666669</v>
      </c>
      <c r="AE138" s="92">
        <v>7672</v>
      </c>
      <c r="AF138" s="92">
        <v>9322</v>
      </c>
      <c r="AG138" s="92" t="s">
        <v>609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1550</v>
      </c>
      <c r="BK138" s="23" t="s">
        <v>1551</v>
      </c>
      <c r="BL138" s="22"/>
      <c r="BM138" s="20" t="s">
        <v>973</v>
      </c>
      <c r="BN138" s="20" t="s">
        <v>993</v>
      </c>
      <c r="BO138" s="180" t="s">
        <v>1057</v>
      </c>
      <c r="BP138" s="24" t="s">
        <v>609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826</v>
      </c>
      <c r="E139" s="156"/>
      <c r="F139" s="193" t="s">
        <v>699</v>
      </c>
      <c r="G139" s="10" t="str">
        <f>IF(D139="","*",VLOOKUP(F139,BS_ATIVIDADE[#All],3,FALSE))</f>
        <v>MECANIZAÇÃO - DOL</v>
      </c>
      <c r="H139" s="154" t="s">
        <v>572</v>
      </c>
      <c r="I139" s="154" t="s">
        <v>572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1552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1408</v>
      </c>
      <c r="W139" s="194" t="s">
        <v>700</v>
      </c>
      <c r="X139" s="59" t="s">
        <v>951</v>
      </c>
      <c r="Y139" s="171" t="s">
        <v>950</v>
      </c>
      <c r="Z139" s="171" t="s">
        <v>952</v>
      </c>
      <c r="AA139" s="155">
        <v>1</v>
      </c>
      <c r="AB139" s="78" t="s">
        <v>947</v>
      </c>
      <c r="AC139" s="78" t="s">
        <v>609</v>
      </c>
      <c r="AD139" s="194">
        <v>0.29166666666666669</v>
      </c>
      <c r="AE139" s="92">
        <v>6202</v>
      </c>
      <c r="AF139" s="92">
        <v>6203</v>
      </c>
      <c r="AG139" s="92" t="s">
        <v>609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1542</v>
      </c>
      <c r="BK139" s="23" t="s">
        <v>1553</v>
      </c>
      <c r="BL139" s="22"/>
      <c r="BM139" s="20" t="s">
        <v>980</v>
      </c>
      <c r="BN139" s="20" t="s">
        <v>980</v>
      </c>
      <c r="BO139" s="180" t="s">
        <v>980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813</v>
      </c>
      <c r="E140" s="156"/>
      <c r="F140" s="193" t="s">
        <v>715</v>
      </c>
      <c r="G140" s="10" t="str">
        <f>IF(D140="","*",VLOOKUP(F140,BS_ATIVIDADE[#All],3,FALSE))</f>
        <v>MECANIZAÇÃO - SOCADORA</v>
      </c>
      <c r="H140" s="154" t="s">
        <v>254</v>
      </c>
      <c r="I140" s="154" t="s">
        <v>254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1234</v>
      </c>
      <c r="W140" s="194" t="s">
        <v>1554</v>
      </c>
      <c r="X140" s="59" t="s">
        <v>951</v>
      </c>
      <c r="Y140" s="171" t="s">
        <v>950</v>
      </c>
      <c r="Z140" s="171" t="s">
        <v>952</v>
      </c>
      <c r="AA140" s="155">
        <v>1</v>
      </c>
      <c r="AB140" s="78" t="s">
        <v>947</v>
      </c>
      <c r="AC140" s="78" t="s">
        <v>609</v>
      </c>
      <c r="AD140" s="194">
        <v>0.29166666666666669</v>
      </c>
      <c r="AE140" s="92">
        <v>6237</v>
      </c>
      <c r="AF140" s="92" t="s">
        <v>609</v>
      </c>
      <c r="AG140" s="92" t="s">
        <v>609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1542</v>
      </c>
      <c r="BK140" s="23" t="s">
        <v>1555</v>
      </c>
      <c r="BL140" s="22"/>
      <c r="BM140" s="20" t="s">
        <v>980</v>
      </c>
      <c r="BN140" s="20" t="s">
        <v>980</v>
      </c>
      <c r="BO140" s="180" t="s">
        <v>980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854</v>
      </c>
      <c r="E141" s="156"/>
      <c r="F141" s="193" t="s">
        <v>770</v>
      </c>
      <c r="G141" s="10" t="str">
        <f>IF(D141="","*",VLOOKUP(F141,BS_ATIVIDADE[#All],3,FALSE))</f>
        <v>AMV</v>
      </c>
      <c r="H141" s="154" t="s">
        <v>609</v>
      </c>
      <c r="I141" s="154" t="s">
        <v>609</v>
      </c>
      <c r="J141" s="45">
        <v>74</v>
      </c>
      <c r="K141" s="45">
        <v>293.95600000000002</v>
      </c>
      <c r="L141" s="92" t="s">
        <v>609</v>
      </c>
      <c r="M141" s="18" t="s">
        <v>1556</v>
      </c>
      <c r="N141" s="18" t="s">
        <v>1557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1558</v>
      </c>
      <c r="W141" s="194" t="s">
        <v>1559</v>
      </c>
      <c r="X141" s="59" t="s">
        <v>956</v>
      </c>
      <c r="Y141" s="171" t="s">
        <v>959</v>
      </c>
      <c r="Z141" s="171" t="s">
        <v>964</v>
      </c>
      <c r="AA141" s="155" t="s">
        <v>609</v>
      </c>
      <c r="AB141" s="78" t="s">
        <v>609</v>
      </c>
      <c r="AC141" s="78" t="s">
        <v>609</v>
      </c>
      <c r="AD141" s="194" t="s">
        <v>609</v>
      </c>
      <c r="AE141" s="92" t="s">
        <v>609</v>
      </c>
      <c r="AF141" s="92" t="s">
        <v>609</v>
      </c>
      <c r="AG141" s="92" t="s">
        <v>609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1560</v>
      </c>
      <c r="BK141" s="23" t="s">
        <v>1561</v>
      </c>
      <c r="BL141" s="22"/>
      <c r="BM141" s="20" t="s">
        <v>980</v>
      </c>
      <c r="BN141" s="20" t="s">
        <v>980</v>
      </c>
      <c r="BO141" s="20" t="s">
        <v>980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898</v>
      </c>
      <c r="E142" s="156"/>
      <c r="F142" s="193" t="s">
        <v>770</v>
      </c>
      <c r="G142" s="10" t="str">
        <f>IF(D142="","*",VLOOKUP(F142,BS_ATIVIDADE[#All],3,FALSE))</f>
        <v>AMV</v>
      </c>
      <c r="H142" s="154" t="s">
        <v>609</v>
      </c>
      <c r="I142" s="154" t="s">
        <v>609</v>
      </c>
      <c r="J142" s="45">
        <v>98</v>
      </c>
      <c r="K142" s="45">
        <v>529.25900000000001</v>
      </c>
      <c r="L142" s="92" t="s">
        <v>609</v>
      </c>
      <c r="M142" s="18" t="s">
        <v>1414</v>
      </c>
      <c r="N142" s="18" t="s">
        <v>1415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1562</v>
      </c>
      <c r="W142" s="194" t="s">
        <v>1559</v>
      </c>
      <c r="X142" s="59" t="s">
        <v>951</v>
      </c>
      <c r="Y142" s="171" t="s">
        <v>950</v>
      </c>
      <c r="Z142" s="171" t="s">
        <v>952</v>
      </c>
      <c r="AA142" s="155" t="s">
        <v>609</v>
      </c>
      <c r="AB142" s="78" t="s">
        <v>609</v>
      </c>
      <c r="AC142" s="78" t="s">
        <v>609</v>
      </c>
      <c r="AD142" s="194" t="s">
        <v>609</v>
      </c>
      <c r="AE142" s="92" t="s">
        <v>609</v>
      </c>
      <c r="AF142" s="92" t="s">
        <v>609</v>
      </c>
      <c r="AG142" s="92" t="s">
        <v>609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1563</v>
      </c>
      <c r="BK142" s="297" t="s">
        <v>1564</v>
      </c>
      <c r="BL142" s="22"/>
      <c r="BM142" s="20" t="s">
        <v>976</v>
      </c>
      <c r="BN142" s="20" t="s">
        <v>1005</v>
      </c>
      <c r="BO142" s="180" t="s">
        <v>1107</v>
      </c>
      <c r="BP142" s="298" t="s">
        <v>1565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836</v>
      </c>
      <c r="E143" s="156"/>
      <c r="F143" s="193" t="s">
        <v>773</v>
      </c>
      <c r="G143" s="10" t="str">
        <f>IF(D143="","*",VLOOKUP(F143,BS_ATIVIDADE[#All],3,FALSE))</f>
        <v>DORMENTE - DESCARGA</v>
      </c>
      <c r="H143" s="154" t="s">
        <v>572</v>
      </c>
      <c r="I143" s="154" t="s">
        <v>572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1323</v>
      </c>
      <c r="W143" s="194" t="s">
        <v>1479</v>
      </c>
      <c r="X143" s="59" t="s">
        <v>956</v>
      </c>
      <c r="Y143" s="171" t="s">
        <v>959</v>
      </c>
      <c r="Z143" s="171" t="s">
        <v>957</v>
      </c>
      <c r="AA143" s="155">
        <v>2</v>
      </c>
      <c r="AB143" s="78" t="s">
        <v>947</v>
      </c>
      <c r="AC143" s="78" t="s">
        <v>609</v>
      </c>
      <c r="AD143" s="194">
        <v>0.29166666666666669</v>
      </c>
      <c r="AE143" s="92">
        <v>9346</v>
      </c>
      <c r="AF143" s="92">
        <v>9218</v>
      </c>
      <c r="AG143" s="92" t="s">
        <v>609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1343</v>
      </c>
      <c r="BK143" s="297" t="s">
        <v>1566</v>
      </c>
      <c r="BL143" s="22"/>
      <c r="BM143" s="20" t="s">
        <v>980</v>
      </c>
      <c r="BN143" s="20" t="s">
        <v>980</v>
      </c>
      <c r="BO143" s="20" t="s">
        <v>980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863</v>
      </c>
      <c r="E144" s="156"/>
      <c r="F144" s="193" t="s">
        <v>792</v>
      </c>
      <c r="G144" s="10" t="str">
        <f>IF(D144="","*",VLOOKUP(F144,BS_ATIVIDADE[#All],3,FALSE))</f>
        <v>SOLDA</v>
      </c>
      <c r="H144" s="154" t="s">
        <v>577</v>
      </c>
      <c r="I144" s="154" t="s">
        <v>609</v>
      </c>
      <c r="J144" s="45">
        <v>74</v>
      </c>
      <c r="K144" s="45">
        <v>429.6</v>
      </c>
      <c r="L144" s="92" t="s">
        <v>609</v>
      </c>
      <c r="M144" s="18" t="s">
        <v>1567</v>
      </c>
      <c r="N144" s="18" t="s">
        <v>1568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1244</v>
      </c>
      <c r="W144" s="194" t="s">
        <v>1569</v>
      </c>
      <c r="X144" s="59" t="s">
        <v>956</v>
      </c>
      <c r="Y144" s="171" t="s">
        <v>959</v>
      </c>
      <c r="Z144" s="171" t="s">
        <v>961</v>
      </c>
      <c r="AA144" s="155" t="s">
        <v>609</v>
      </c>
      <c r="AB144" s="78" t="s">
        <v>609</v>
      </c>
      <c r="AC144" s="78" t="s">
        <v>609</v>
      </c>
      <c r="AD144" s="194"/>
      <c r="AE144" s="92" t="s">
        <v>609</v>
      </c>
      <c r="AF144" s="92" t="s">
        <v>609</v>
      </c>
      <c r="AG144" s="92" t="s">
        <v>609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1560</v>
      </c>
      <c r="BK144" s="23" t="s">
        <v>1570</v>
      </c>
      <c r="BL144" s="22"/>
      <c r="BM144" s="20" t="s">
        <v>980</v>
      </c>
      <c r="BN144" s="20" t="s">
        <v>980</v>
      </c>
      <c r="BO144" s="20" t="s">
        <v>980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885</v>
      </c>
      <c r="E145" s="156"/>
      <c r="F145" s="193" t="s">
        <v>792</v>
      </c>
      <c r="G145" s="10" t="str">
        <f>IF(D145="","*",VLOOKUP(F145,BS_ATIVIDADE[#All],3,FALSE))</f>
        <v>SOLDA</v>
      </c>
      <c r="H145" s="154" t="s">
        <v>227</v>
      </c>
      <c r="I145" s="154" t="s">
        <v>609</v>
      </c>
      <c r="J145" s="45">
        <v>74</v>
      </c>
      <c r="K145" s="45">
        <v>104.2</v>
      </c>
      <c r="L145" s="92" t="s">
        <v>609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1248</v>
      </c>
      <c r="W145" s="194" t="s">
        <v>1571</v>
      </c>
      <c r="X145" s="59" t="s">
        <v>956</v>
      </c>
      <c r="Y145" s="171" t="s">
        <v>959</v>
      </c>
      <c r="Z145" s="171" t="s">
        <v>962</v>
      </c>
      <c r="AA145" s="155" t="s">
        <v>609</v>
      </c>
      <c r="AB145" s="78" t="s">
        <v>609</v>
      </c>
      <c r="AC145" s="78" t="s">
        <v>609</v>
      </c>
      <c r="AD145" s="194" t="s">
        <v>609</v>
      </c>
      <c r="AE145" s="92" t="s">
        <v>609</v>
      </c>
      <c r="AF145" s="92" t="s">
        <v>609</v>
      </c>
      <c r="AG145" s="92" t="s">
        <v>609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1560</v>
      </c>
      <c r="BK145" s="23" t="s">
        <v>1572</v>
      </c>
      <c r="BL145" s="22"/>
      <c r="BM145" s="20" t="s">
        <v>980</v>
      </c>
      <c r="BN145" s="20" t="s">
        <v>980</v>
      </c>
      <c r="BO145" s="20" t="s">
        <v>980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845</v>
      </c>
      <c r="E146" s="16"/>
      <c r="F146" s="17" t="s">
        <v>785</v>
      </c>
      <c r="G146" s="10" t="str">
        <f>IF(D146="","*",VLOOKUP(F146,BS_ATIVIDADE[#All],3,FALSE))</f>
        <v>PEDRA</v>
      </c>
      <c r="H146" s="19" t="s">
        <v>157</v>
      </c>
      <c r="I146" s="19" t="s">
        <v>157</v>
      </c>
      <c r="J146" s="18">
        <v>103</v>
      </c>
      <c r="K146" s="18">
        <v>1240.8</v>
      </c>
      <c r="L146" s="83" t="s">
        <v>609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1435</v>
      </c>
      <c r="W146" s="46" t="s">
        <v>1449</v>
      </c>
      <c r="X146" s="15" t="s">
        <v>960</v>
      </c>
      <c r="Y146" s="20"/>
      <c r="Z146" s="20" t="s">
        <v>964</v>
      </c>
      <c r="AA146" s="170">
        <v>1</v>
      </c>
      <c r="AB146" s="17" t="s">
        <v>947</v>
      </c>
      <c r="AC146" s="17" t="s">
        <v>609</v>
      </c>
      <c r="AD146" s="46">
        <v>0.29166666666666669</v>
      </c>
      <c r="AE146" s="83">
        <v>9406</v>
      </c>
      <c r="AF146" s="83" t="s">
        <v>609</v>
      </c>
      <c r="AG146" s="83" t="s">
        <v>609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1573</v>
      </c>
      <c r="BK146" s="297" t="s">
        <v>1574</v>
      </c>
      <c r="BL146" s="22"/>
      <c r="BM146" s="20" t="s">
        <v>980</v>
      </c>
      <c r="BN146" s="20" t="s">
        <v>980</v>
      </c>
      <c r="BO146" s="180" t="s">
        <v>980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825</v>
      </c>
      <c r="E147" s="16"/>
      <c r="F147" s="17" t="s">
        <v>773</v>
      </c>
      <c r="G147" s="172" t="str">
        <f>IF(D147="","*",VLOOKUP(F147,BS_ATIVIDADE[#All],3,FALSE))</f>
        <v>DORMENTE - DESCARGA</v>
      </c>
      <c r="H147" s="19" t="s">
        <v>1575</v>
      </c>
      <c r="I147" s="19" t="s">
        <v>1575</v>
      </c>
      <c r="J147" s="18">
        <v>82</v>
      </c>
      <c r="K147" s="18">
        <v>1225.2</v>
      </c>
      <c r="L147" s="83" t="s">
        <v>609</v>
      </c>
      <c r="M147" s="18" t="s">
        <v>1576</v>
      </c>
      <c r="N147" s="18" t="s">
        <v>1577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1578</v>
      </c>
      <c r="T147" s="175" t="s">
        <v>1576</v>
      </c>
      <c r="U147" s="89" t="s">
        <v>1579</v>
      </c>
      <c r="V147" s="225" t="s">
        <v>1580</v>
      </c>
      <c r="W147" s="46" t="s">
        <v>1475</v>
      </c>
      <c r="X147" s="15" t="s">
        <v>956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1578</v>
      </c>
      <c r="BD147" s="175" t="s">
        <v>1576</v>
      </c>
      <c r="BE147" s="177" t="s">
        <v>1579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1581</v>
      </c>
      <c r="BK147" s="24" t="s">
        <v>1581</v>
      </c>
      <c r="BL147" s="22"/>
      <c r="BM147" s="20" t="s">
        <v>980</v>
      </c>
      <c r="BN147" s="20" t="s">
        <v>980</v>
      </c>
      <c r="BO147" s="20" t="s">
        <v>980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748</v>
      </c>
      <c r="E148" s="16"/>
      <c r="F148" s="78" t="s">
        <v>706</v>
      </c>
      <c r="G148" s="172" t="str">
        <f>IF(D148="","*",VLOOKUP(F148,BS_ATIVIDADE[#All],3,FALSE))</f>
        <v>MECANIZAÇÃO - ESMERILHADORA</v>
      </c>
      <c r="H148" s="19" t="s">
        <v>73</v>
      </c>
      <c r="I148" s="19" t="s">
        <v>73</v>
      </c>
      <c r="J148" s="18">
        <v>98</v>
      </c>
      <c r="K148" s="18">
        <v>759</v>
      </c>
      <c r="L148" s="83" t="s">
        <v>609</v>
      </c>
      <c r="M148" s="18" t="s">
        <v>1582</v>
      </c>
      <c r="N148" s="18" t="s">
        <v>1583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1230</v>
      </c>
      <c r="W148" s="194" t="s">
        <v>1231</v>
      </c>
      <c r="X148" s="15" t="s">
        <v>956</v>
      </c>
      <c r="Y148" s="20" t="s">
        <v>959</v>
      </c>
      <c r="Z148" s="20"/>
      <c r="AA148" s="155">
        <v>1</v>
      </c>
      <c r="AB148" s="78" t="s">
        <v>947</v>
      </c>
      <c r="AC148" s="78" t="s">
        <v>942</v>
      </c>
      <c r="AD148" s="194">
        <v>0.83333333333333337</v>
      </c>
      <c r="AE148" s="92">
        <v>6245</v>
      </c>
      <c r="AF148" s="92">
        <v>6246</v>
      </c>
      <c r="AG148" s="92" t="s">
        <v>609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1584</v>
      </c>
      <c r="BK148" s="23" t="s">
        <v>1584</v>
      </c>
      <c r="BL148" s="22"/>
      <c r="BM148" s="304" t="s">
        <v>980</v>
      </c>
      <c r="BN148" s="304" t="s">
        <v>980</v>
      </c>
      <c r="BO148" s="180" t="s">
        <v>980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804</v>
      </c>
      <c r="E149" s="156"/>
      <c r="F149" s="193" t="s">
        <v>812</v>
      </c>
      <c r="G149" s="10" t="str">
        <f>IF(D149="","*",VLOOKUP(F149,BS_ATIVIDADE[#All],3,FALSE))</f>
        <v>OUTROS</v>
      </c>
      <c r="H149" s="19" t="s">
        <v>80</v>
      </c>
      <c r="I149" s="19" t="s">
        <v>597</v>
      </c>
      <c r="J149" s="18">
        <v>98</v>
      </c>
      <c r="K149" s="18">
        <v>759</v>
      </c>
      <c r="L149" s="83" t="s">
        <v>609</v>
      </c>
      <c r="M149" s="18" t="s">
        <v>1544</v>
      </c>
      <c r="N149" s="18" t="s">
        <v>1545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1230</v>
      </c>
      <c r="W149" s="194" t="s">
        <v>1585</v>
      </c>
      <c r="X149" s="15" t="s">
        <v>956</v>
      </c>
      <c r="Y149" s="20" t="s">
        <v>959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1586</v>
      </c>
      <c r="BK149" s="23" t="s">
        <v>1587</v>
      </c>
      <c r="BL149" s="22"/>
      <c r="BM149" s="304" t="s">
        <v>980</v>
      </c>
      <c r="BN149" s="304" t="s">
        <v>980</v>
      </c>
      <c r="BO149" s="180" t="s">
        <v>980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837</v>
      </c>
      <c r="E150" s="251"/>
      <c r="F150" s="193" t="s">
        <v>623</v>
      </c>
      <c r="G150" s="10" t="str">
        <f>IF(D150="","*",VLOOKUP(F150,BS_ATIVIDADE[#All],3,FALSE))</f>
        <v>OUTROS</v>
      </c>
      <c r="H150" s="194" t="s">
        <v>1217</v>
      </c>
      <c r="I150" s="194" t="s">
        <v>597</v>
      </c>
      <c r="J150" s="245">
        <v>98</v>
      </c>
      <c r="K150" s="245">
        <v>752</v>
      </c>
      <c r="L150" s="92" t="s">
        <v>609</v>
      </c>
      <c r="M150" s="231" t="s">
        <v>1544</v>
      </c>
      <c r="N150" s="231" t="s">
        <v>1545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1546</v>
      </c>
      <c r="W150" s="194" t="s">
        <v>1588</v>
      </c>
      <c r="X150" s="15" t="s">
        <v>951</v>
      </c>
      <c r="Y150" s="20" t="s">
        <v>950</v>
      </c>
      <c r="Z150" s="20"/>
      <c r="AA150" s="92">
        <v>1</v>
      </c>
      <c r="AB150" s="78" t="s">
        <v>947</v>
      </c>
      <c r="AC150" s="78" t="s">
        <v>609</v>
      </c>
      <c r="AD150" s="194">
        <v>0.79166666666666663</v>
      </c>
      <c r="AE150" s="92">
        <v>9045</v>
      </c>
      <c r="AF150" s="92">
        <v>9047</v>
      </c>
      <c r="AG150" s="92" t="s">
        <v>609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1589</v>
      </c>
      <c r="BK150" s="195" t="s">
        <v>1590</v>
      </c>
      <c r="BL150" s="22"/>
      <c r="BM150" s="20" t="s">
        <v>977</v>
      </c>
      <c r="BN150" s="20" t="s">
        <v>1005</v>
      </c>
      <c r="BO150" s="180" t="s">
        <v>1057</v>
      </c>
      <c r="BP150" s="195" t="s">
        <v>1590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609</v>
      </c>
      <c r="I151" s="19" t="s">
        <v>609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836</v>
      </c>
      <c r="E153" s="16"/>
      <c r="F153" s="193" t="s">
        <v>623</v>
      </c>
      <c r="G153" s="10" t="str">
        <f>IF(D153="","*",VLOOKUP(F153,BS_ATIVIDADE[#All],3,FALSE))</f>
        <v>OUTROS</v>
      </c>
      <c r="H153" s="194" t="s">
        <v>572</v>
      </c>
      <c r="I153" s="19" t="s">
        <v>264</v>
      </c>
      <c r="J153" s="245">
        <v>74</v>
      </c>
      <c r="K153" s="245">
        <v>406</v>
      </c>
      <c r="L153" s="83" t="s">
        <v>609</v>
      </c>
      <c r="M153" s="18" t="s">
        <v>1591</v>
      </c>
      <c r="N153" s="18" t="s">
        <v>1592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1347</v>
      </c>
      <c r="W153" s="46" t="s">
        <v>1593</v>
      </c>
      <c r="X153" s="15" t="s">
        <v>956</v>
      </c>
      <c r="Y153" s="20" t="s">
        <v>959</v>
      </c>
      <c r="Z153" s="20"/>
      <c r="AA153" s="92">
        <v>1</v>
      </c>
      <c r="AB153" s="78" t="s">
        <v>947</v>
      </c>
      <c r="AC153" s="78" t="s">
        <v>609</v>
      </c>
      <c r="AD153" s="194">
        <v>0.35416666666666669</v>
      </c>
      <c r="AE153" s="92" t="s">
        <v>609</v>
      </c>
      <c r="AF153" s="92" t="s">
        <v>609</v>
      </c>
      <c r="AG153" s="92" t="s">
        <v>609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1594</v>
      </c>
      <c r="BK153" s="297" t="s">
        <v>1595</v>
      </c>
      <c r="BL153" s="22"/>
      <c r="BM153" s="304" t="s">
        <v>980</v>
      </c>
      <c r="BN153" s="304" t="s">
        <v>980</v>
      </c>
      <c r="BO153" s="180" t="s">
        <v>980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863</v>
      </c>
      <c r="E154" s="251"/>
      <c r="F154" s="193" t="s">
        <v>792</v>
      </c>
      <c r="G154" s="10" t="str">
        <f>IF(D154="","*",VLOOKUP(F154,BS_ATIVIDADE[#All],3,FALSE))</f>
        <v>SOLDA</v>
      </c>
      <c r="H154" s="19" t="s">
        <v>546</v>
      </c>
      <c r="I154" s="19" t="s">
        <v>609</v>
      </c>
      <c r="J154" s="245">
        <v>74</v>
      </c>
      <c r="K154" s="18">
        <v>335.5</v>
      </c>
      <c r="L154" s="83" t="s">
        <v>609</v>
      </c>
      <c r="M154" s="18" t="s">
        <v>1596</v>
      </c>
      <c r="N154" s="18" t="s">
        <v>1597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1244</v>
      </c>
      <c r="W154" s="46" t="s">
        <v>1598</v>
      </c>
      <c r="X154" s="15" t="s">
        <v>956</v>
      </c>
      <c r="Y154" s="20" t="s">
        <v>959</v>
      </c>
      <c r="Z154" s="20"/>
      <c r="AA154" s="170" t="s">
        <v>609</v>
      </c>
      <c r="AB154" s="17" t="s">
        <v>609</v>
      </c>
      <c r="AC154" s="78" t="s">
        <v>609</v>
      </c>
      <c r="AD154" s="92" t="s">
        <v>609</v>
      </c>
      <c r="AE154" s="92" t="s">
        <v>609</v>
      </c>
      <c r="AF154" s="92" t="s">
        <v>609</v>
      </c>
      <c r="AG154" s="92" t="s">
        <v>609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1599</v>
      </c>
      <c r="BK154" s="24" t="s">
        <v>1600</v>
      </c>
      <c r="BL154" s="22"/>
      <c r="BM154" s="304" t="s">
        <v>980</v>
      </c>
      <c r="BN154" s="304" t="s">
        <v>980</v>
      </c>
      <c r="BO154" s="180" t="s">
        <v>980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854</v>
      </c>
      <c r="E156" s="156"/>
      <c r="F156" s="193" t="s">
        <v>770</v>
      </c>
      <c r="G156" s="10" t="str">
        <f>IF(D156="","*",VLOOKUP(F156,BS_ATIVIDADE[#All],3,FALSE))</f>
        <v>AMV</v>
      </c>
      <c r="H156" s="154" t="s">
        <v>609</v>
      </c>
      <c r="I156" s="154" t="s">
        <v>609</v>
      </c>
      <c r="J156" s="45">
        <v>74</v>
      </c>
      <c r="K156" s="45">
        <v>293.95600000000002</v>
      </c>
      <c r="L156" s="92" t="s">
        <v>609</v>
      </c>
      <c r="M156" s="18" t="s">
        <v>1556</v>
      </c>
      <c r="N156" s="18" t="s">
        <v>1557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1558</v>
      </c>
      <c r="W156" s="194" t="s">
        <v>1559</v>
      </c>
      <c r="X156" s="15" t="s">
        <v>956</v>
      </c>
      <c r="Y156" s="20"/>
      <c r="Z156" s="20"/>
      <c r="AA156" s="155" t="s">
        <v>609</v>
      </c>
      <c r="AB156" s="78" t="s">
        <v>609</v>
      </c>
      <c r="AC156" s="78" t="s">
        <v>609</v>
      </c>
      <c r="AD156" s="194" t="s">
        <v>609</v>
      </c>
      <c r="AE156" s="92" t="s">
        <v>609</v>
      </c>
      <c r="AF156" s="92" t="s">
        <v>609</v>
      </c>
      <c r="AG156" s="92" t="s">
        <v>609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827</v>
      </c>
      <c r="E157" s="16"/>
      <c r="F157" s="17" t="s">
        <v>623</v>
      </c>
      <c r="G157" s="10" t="str">
        <f>IF(D157="","*",VLOOKUP(F157,BS_ATIVIDADE[#All],3,FALSE))</f>
        <v>OUTROS</v>
      </c>
      <c r="H157" s="19" t="s">
        <v>264</v>
      </c>
      <c r="I157" s="19" t="s">
        <v>228</v>
      </c>
      <c r="J157" s="245">
        <v>74</v>
      </c>
      <c r="K157" s="45">
        <v>290</v>
      </c>
      <c r="L157" s="83" t="s">
        <v>609</v>
      </c>
      <c r="M157" s="18" t="s">
        <v>1601</v>
      </c>
      <c r="N157" s="18" t="s">
        <v>1602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1256</v>
      </c>
      <c r="W157" s="46" t="s">
        <v>1603</v>
      </c>
      <c r="X157" s="15" t="s">
        <v>956</v>
      </c>
      <c r="Y157" s="20" t="s">
        <v>959</v>
      </c>
      <c r="Z157" s="20"/>
      <c r="AA157" s="301" t="s">
        <v>1604</v>
      </c>
      <c r="AB157" s="78" t="s">
        <v>947</v>
      </c>
      <c r="AC157" s="78" t="s">
        <v>609</v>
      </c>
      <c r="AD157" s="194">
        <v>0.35416666666666669</v>
      </c>
      <c r="AE157" s="92" t="s">
        <v>609</v>
      </c>
      <c r="AF157" s="92" t="s">
        <v>609</v>
      </c>
      <c r="AG157" s="92" t="s">
        <v>609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1605</v>
      </c>
      <c r="BK157" s="297" t="s">
        <v>1606</v>
      </c>
      <c r="BL157" s="22"/>
      <c r="BM157" s="20" t="s">
        <v>971</v>
      </c>
      <c r="BN157" s="20" t="s">
        <v>991</v>
      </c>
      <c r="BO157" s="180" t="s">
        <v>1058</v>
      </c>
      <c r="BP157" s="298" t="s">
        <v>1607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813</v>
      </c>
      <c r="E158" s="156"/>
      <c r="F158" s="193" t="s">
        <v>715</v>
      </c>
      <c r="G158" s="10" t="str">
        <f>IF(D158="","*",VLOOKUP(F158,BS_ATIVIDADE[#All],3,FALSE))</f>
        <v>MECANIZAÇÃO - SOCADORA</v>
      </c>
      <c r="H158" s="154" t="s">
        <v>254</v>
      </c>
      <c r="I158" s="154" t="s">
        <v>254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1608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1234</v>
      </c>
      <c r="W158" s="194" t="s">
        <v>1554</v>
      </c>
      <c r="X158" s="15" t="s">
        <v>956</v>
      </c>
      <c r="Y158" s="20" t="s">
        <v>959</v>
      </c>
      <c r="Z158" s="20"/>
      <c r="AA158" s="155">
        <v>1</v>
      </c>
      <c r="AB158" s="78" t="s">
        <v>947</v>
      </c>
      <c r="AC158" s="78" t="s">
        <v>609</v>
      </c>
      <c r="AD158" s="194">
        <v>0.29166666666666669</v>
      </c>
      <c r="AE158" s="92">
        <v>6237</v>
      </c>
      <c r="AF158" s="92" t="s">
        <v>609</v>
      </c>
      <c r="AG158" s="92" t="s">
        <v>609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1609</v>
      </c>
      <c r="BK158" s="24" t="s">
        <v>1610</v>
      </c>
      <c r="BL158" s="22"/>
      <c r="BM158" s="20" t="s">
        <v>980</v>
      </c>
      <c r="BN158" s="20" t="s">
        <v>980</v>
      </c>
      <c r="BO158" s="180" t="s">
        <v>980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705</v>
      </c>
      <c r="E159" s="16"/>
      <c r="F159" s="78" t="s">
        <v>631</v>
      </c>
      <c r="G159" s="172" t="str">
        <f>IF(D159="","*",VLOOKUP(F159,BS_ATIVIDADE[#All],3,FALSE))</f>
        <v>DETECÇÃO</v>
      </c>
      <c r="H159" s="19" t="s">
        <v>228</v>
      </c>
      <c r="I159" s="19" t="s">
        <v>1312</v>
      </c>
      <c r="J159" s="45">
        <v>74</v>
      </c>
      <c r="K159" s="18">
        <v>111</v>
      </c>
      <c r="L159" s="83">
        <v>5.7530000000000001</v>
      </c>
      <c r="M159" s="18" t="s">
        <v>1313</v>
      </c>
      <c r="N159" s="18" t="s">
        <v>1314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1272</v>
      </c>
      <c r="W159" s="194" t="s">
        <v>1611</v>
      </c>
      <c r="X159" s="15" t="s">
        <v>956</v>
      </c>
      <c r="Y159" s="20" t="s">
        <v>959</v>
      </c>
      <c r="Z159" s="20"/>
      <c r="AA159" s="92">
        <v>1</v>
      </c>
      <c r="AB159" s="78" t="s">
        <v>947</v>
      </c>
      <c r="AC159" s="78" t="s">
        <v>942</v>
      </c>
      <c r="AD159" s="194">
        <v>0.29166666666666669</v>
      </c>
      <c r="AE159" s="92">
        <v>5487</v>
      </c>
      <c r="AF159" s="92" t="s">
        <v>609</v>
      </c>
      <c r="AG159" s="92" t="s">
        <v>609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1612</v>
      </c>
      <c r="BK159" s="24" t="s">
        <v>1613</v>
      </c>
      <c r="BL159" s="22"/>
      <c r="BM159" s="304" t="s">
        <v>980</v>
      </c>
      <c r="BN159" s="304" t="s">
        <v>980</v>
      </c>
      <c r="BO159" s="180" t="s">
        <v>980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885</v>
      </c>
      <c r="E160" s="16"/>
      <c r="F160" s="193" t="s">
        <v>792</v>
      </c>
      <c r="G160" s="10" t="str">
        <f>IF(D160="","*",VLOOKUP(F160,BS_ATIVIDADE[#All],3,FALSE))</f>
        <v>SOLDA</v>
      </c>
      <c r="H160" s="19" t="s">
        <v>227</v>
      </c>
      <c r="I160" s="19" t="s">
        <v>609</v>
      </c>
      <c r="J160" s="45">
        <v>74</v>
      </c>
      <c r="K160" s="18">
        <v>104.02</v>
      </c>
      <c r="L160" s="83" t="s">
        <v>609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1248</v>
      </c>
      <c r="W160" s="46" t="s">
        <v>1598</v>
      </c>
      <c r="X160" s="15" t="s">
        <v>956</v>
      </c>
      <c r="Y160" s="20" t="s">
        <v>959</v>
      </c>
      <c r="Z160" s="20"/>
      <c r="AA160" s="92">
        <v>1</v>
      </c>
      <c r="AB160" s="78" t="s">
        <v>947</v>
      </c>
      <c r="AC160" s="78" t="s">
        <v>609</v>
      </c>
      <c r="AD160" s="92" t="s">
        <v>609</v>
      </c>
      <c r="AE160" s="92" t="s">
        <v>609</v>
      </c>
      <c r="AF160" s="92" t="s">
        <v>609</v>
      </c>
      <c r="AG160" s="92" t="s">
        <v>609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1614</v>
      </c>
      <c r="BK160" s="24" t="s">
        <v>1615</v>
      </c>
      <c r="BL160" s="22"/>
      <c r="BM160" s="304" t="s">
        <v>986</v>
      </c>
      <c r="BN160" s="304" t="s">
        <v>986</v>
      </c>
      <c r="BO160" s="180" t="s">
        <v>986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750</v>
      </c>
      <c r="E161" s="156"/>
      <c r="F161" s="193" t="s">
        <v>611</v>
      </c>
      <c r="G161" s="10" t="str">
        <f>IF(D161="","*",VLOOKUP(F161,BS_ATIVIDADE[#All],3,FALSE))</f>
        <v>CAMINHÂO - SOLDA</v>
      </c>
      <c r="H161" s="154" t="s">
        <v>466</v>
      </c>
      <c r="I161" s="154" t="s">
        <v>466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1541</v>
      </c>
      <c r="W161" s="194" t="s">
        <v>1214</v>
      </c>
      <c r="X161" s="15" t="s">
        <v>956</v>
      </c>
      <c r="Y161" s="20" t="s">
        <v>959</v>
      </c>
      <c r="Z161" s="20"/>
      <c r="AA161" s="155">
        <v>1</v>
      </c>
      <c r="AB161" s="78" t="s">
        <v>947</v>
      </c>
      <c r="AC161" s="78" t="s">
        <v>609</v>
      </c>
      <c r="AD161" s="194">
        <v>0.29166666666666669</v>
      </c>
      <c r="AE161" s="92" t="s">
        <v>609</v>
      </c>
      <c r="AF161" s="92" t="s">
        <v>609</v>
      </c>
      <c r="AG161" s="92" t="s">
        <v>609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1616</v>
      </c>
      <c r="BK161" s="24" t="s">
        <v>1617</v>
      </c>
      <c r="BL161" s="22"/>
      <c r="BM161" s="20" t="s">
        <v>980</v>
      </c>
      <c r="BN161" s="20" t="s">
        <v>980</v>
      </c>
      <c r="BO161" s="180" t="s">
        <v>980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782</v>
      </c>
      <c r="E163" s="16"/>
      <c r="F163" s="193" t="s">
        <v>623</v>
      </c>
      <c r="G163" s="10" t="str">
        <f>IF(D163="","*",VLOOKUP(F163,BS_ATIVIDADE[#All],3,FALSE))</f>
        <v>OUTROS</v>
      </c>
      <c r="H163" s="19" t="s">
        <v>360</v>
      </c>
      <c r="I163" s="19" t="s">
        <v>1618</v>
      </c>
      <c r="J163" s="18">
        <v>103</v>
      </c>
      <c r="K163" s="18">
        <v>2146</v>
      </c>
      <c r="L163" s="83" t="s">
        <v>609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1619</v>
      </c>
      <c r="W163" s="194" t="s">
        <v>1620</v>
      </c>
      <c r="X163" s="15" t="s">
        <v>956</v>
      </c>
      <c r="Y163" s="20" t="s">
        <v>959</v>
      </c>
      <c r="Z163" s="20"/>
      <c r="AA163" s="155">
        <v>1</v>
      </c>
      <c r="AB163" s="78" t="s">
        <v>947</v>
      </c>
      <c r="AC163" s="78" t="s">
        <v>942</v>
      </c>
      <c r="AD163" s="194">
        <v>0.29166666666666669</v>
      </c>
      <c r="AE163" s="92">
        <v>1604</v>
      </c>
      <c r="AF163" s="92" t="s">
        <v>609</v>
      </c>
      <c r="AG163" s="92" t="s">
        <v>609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1621</v>
      </c>
      <c r="BK163" s="298" t="s">
        <v>1622</v>
      </c>
      <c r="BL163" s="22"/>
      <c r="BM163" s="304" t="s">
        <v>971</v>
      </c>
      <c r="BN163" s="304" t="s">
        <v>991</v>
      </c>
      <c r="BO163" s="306" t="s">
        <v>1058</v>
      </c>
      <c r="BP163" s="24" t="s">
        <v>1623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912</v>
      </c>
      <c r="E164" s="16"/>
      <c r="F164" s="17" t="s">
        <v>792</v>
      </c>
      <c r="G164" s="172" t="str">
        <f>IF(D164="","*",VLOOKUP(F164,BS_ATIVIDADE[#All],3,FALSE))</f>
        <v>SOLDA</v>
      </c>
      <c r="H164" s="19" t="s">
        <v>361</v>
      </c>
      <c r="I164" s="19" t="s">
        <v>1618</v>
      </c>
      <c r="J164" s="18">
        <v>103</v>
      </c>
      <c r="K164" s="18">
        <v>2146</v>
      </c>
      <c r="L164" s="83" t="s">
        <v>609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1619</v>
      </c>
      <c r="W164" s="46" t="s">
        <v>1598</v>
      </c>
      <c r="X164" s="15" t="s">
        <v>956</v>
      </c>
      <c r="Y164" s="20" t="s">
        <v>959</v>
      </c>
      <c r="Z164" s="20"/>
      <c r="AA164" s="170" t="s">
        <v>609</v>
      </c>
      <c r="AB164" s="17" t="s">
        <v>609</v>
      </c>
      <c r="AC164" s="78" t="s">
        <v>609</v>
      </c>
      <c r="AD164" s="92" t="s">
        <v>609</v>
      </c>
      <c r="AE164" s="92" t="s">
        <v>609</v>
      </c>
      <c r="AF164" s="92" t="s">
        <v>609</v>
      </c>
      <c r="AG164" s="92" t="s">
        <v>609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1621</v>
      </c>
      <c r="BK164" s="298" t="s">
        <v>1622</v>
      </c>
      <c r="BL164" s="22"/>
      <c r="BM164" s="304" t="s">
        <v>971</v>
      </c>
      <c r="BN164" s="304" t="s">
        <v>991</v>
      </c>
      <c r="BO164" s="306" t="s">
        <v>1058</v>
      </c>
      <c r="BP164" s="24" t="s">
        <v>1623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828</v>
      </c>
      <c r="E165" s="156"/>
      <c r="F165" s="193" t="s">
        <v>623</v>
      </c>
      <c r="G165" s="10" t="str">
        <f>IF(D165="","*",VLOOKUP(F165,BS_ATIVIDADE[#All],3,FALSE))</f>
        <v>OUTROS</v>
      </c>
      <c r="H165" s="154" t="s">
        <v>175</v>
      </c>
      <c r="I165" s="154" t="s">
        <v>269</v>
      </c>
      <c r="J165" s="45">
        <v>101</v>
      </c>
      <c r="K165" s="45">
        <v>1471</v>
      </c>
      <c r="L165" s="92" t="s">
        <v>609</v>
      </c>
      <c r="M165" s="18" t="s">
        <v>1624</v>
      </c>
      <c r="N165" s="18" t="s">
        <v>1625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1626</v>
      </c>
      <c r="W165" s="194" t="s">
        <v>1221</v>
      </c>
      <c r="X165" s="15" t="s">
        <v>956</v>
      </c>
      <c r="Y165" s="20" t="s">
        <v>959</v>
      </c>
      <c r="Z165" s="20"/>
      <c r="AA165" s="155">
        <v>1</v>
      </c>
      <c r="AB165" s="78" t="s">
        <v>947</v>
      </c>
      <c r="AC165" s="78" t="s">
        <v>942</v>
      </c>
      <c r="AD165" s="194">
        <v>0.29166666666666669</v>
      </c>
      <c r="AE165" s="92">
        <v>7678</v>
      </c>
      <c r="AF165" s="92" t="s">
        <v>609</v>
      </c>
      <c r="AG165" s="92" t="s">
        <v>609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1609</v>
      </c>
      <c r="BK165" s="24" t="s">
        <v>1627</v>
      </c>
      <c r="BL165" s="22"/>
      <c r="BM165" s="20" t="s">
        <v>976</v>
      </c>
      <c r="BN165" s="20" t="s">
        <v>1005</v>
      </c>
      <c r="BO165" s="180" t="s">
        <v>1068</v>
      </c>
      <c r="BP165" s="24" t="s">
        <v>1628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845</v>
      </c>
      <c r="E166" s="16"/>
      <c r="F166" s="193" t="s">
        <v>785</v>
      </c>
      <c r="G166" s="10" t="str">
        <f>IF(D166="","*",VLOOKUP(F166,BS_ATIVIDADE[#All],3,FALSE))</f>
        <v>PEDRA</v>
      </c>
      <c r="H166" s="19" t="s">
        <v>155</v>
      </c>
      <c r="I166" s="19" t="s">
        <v>175</v>
      </c>
      <c r="J166" s="45">
        <v>101</v>
      </c>
      <c r="K166" s="18">
        <v>1405</v>
      </c>
      <c r="L166" s="83" t="s">
        <v>609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1626</v>
      </c>
      <c r="W166" s="46" t="s">
        <v>1401</v>
      </c>
      <c r="X166" s="15" t="s">
        <v>956</v>
      </c>
      <c r="Y166" s="20" t="s">
        <v>959</v>
      </c>
      <c r="Z166" s="20"/>
      <c r="AA166" s="155">
        <v>1</v>
      </c>
      <c r="AB166" s="78" t="s">
        <v>947</v>
      </c>
      <c r="AC166" s="78" t="s">
        <v>942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1629</v>
      </c>
      <c r="BK166" s="23" t="s">
        <v>1629</v>
      </c>
      <c r="BL166" s="22"/>
      <c r="BM166" s="20" t="s">
        <v>971</v>
      </c>
      <c r="BN166" s="20" t="s">
        <v>1001</v>
      </c>
      <c r="BO166" s="180" t="s">
        <v>1058</v>
      </c>
      <c r="BP166" s="24" t="s">
        <v>1630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748</v>
      </c>
      <c r="E169" s="16"/>
      <c r="F169" s="78" t="s">
        <v>706</v>
      </c>
      <c r="G169" s="10" t="str">
        <f>IF(D169="","*",VLOOKUP(F169,BS_ATIVIDADE[#All],3,FALSE))</f>
        <v>MECANIZAÇÃO - ESMERILHADORA</v>
      </c>
      <c r="H169" s="19" t="s">
        <v>73</v>
      </c>
      <c r="I169" s="19" t="s">
        <v>73</v>
      </c>
      <c r="J169" s="18">
        <v>98</v>
      </c>
      <c r="K169" s="18">
        <v>721</v>
      </c>
      <c r="L169" s="18">
        <v>677</v>
      </c>
      <c r="M169" s="18" t="s">
        <v>1631</v>
      </c>
      <c r="N169" s="18" t="s">
        <v>1632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1230</v>
      </c>
      <c r="W169" s="194" t="s">
        <v>1231</v>
      </c>
      <c r="X169" s="15" t="s">
        <v>956</v>
      </c>
      <c r="Y169" s="20" t="s">
        <v>959</v>
      </c>
      <c r="Z169" s="20"/>
      <c r="AA169" s="155">
        <v>1</v>
      </c>
      <c r="AB169" s="78" t="s">
        <v>947</v>
      </c>
      <c r="AC169" s="78" t="s">
        <v>609</v>
      </c>
      <c r="AD169" s="92" t="s">
        <v>609</v>
      </c>
      <c r="AE169" s="92" t="s">
        <v>609</v>
      </c>
      <c r="AF169" s="92" t="s">
        <v>609</v>
      </c>
      <c r="AG169" s="92" t="s">
        <v>609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1633</v>
      </c>
      <c r="BK169" s="23" t="s">
        <v>1633</v>
      </c>
      <c r="BL169" s="22"/>
      <c r="BM169" s="20" t="s">
        <v>980</v>
      </c>
      <c r="BN169" s="20" t="s">
        <v>980</v>
      </c>
      <c r="BO169" s="180" t="s">
        <v>980</v>
      </c>
      <c r="BP169" s="24" t="s">
        <v>609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804</v>
      </c>
      <c r="E170" s="156"/>
      <c r="F170" s="193" t="s">
        <v>812</v>
      </c>
      <c r="G170" s="10" t="str">
        <f>IF(D170="","*",VLOOKUP(F170,BS_ATIVIDADE[#All],3,FALSE))</f>
        <v>OUTROS</v>
      </c>
      <c r="H170" s="19" t="s">
        <v>73</v>
      </c>
      <c r="I170" s="19" t="s">
        <v>49</v>
      </c>
      <c r="J170" s="18">
        <v>98</v>
      </c>
      <c r="K170" s="18">
        <v>721</v>
      </c>
      <c r="L170" s="83">
        <v>617</v>
      </c>
      <c r="M170" s="18" t="s">
        <v>1634</v>
      </c>
      <c r="N170" s="18" t="s">
        <v>1635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1230</v>
      </c>
      <c r="W170" s="46" t="s">
        <v>1278</v>
      </c>
      <c r="X170" s="15" t="s">
        <v>956</v>
      </c>
      <c r="Y170" s="20" t="s">
        <v>959</v>
      </c>
      <c r="Z170" s="20"/>
      <c r="AA170" s="155">
        <v>1</v>
      </c>
      <c r="AB170" s="78" t="s">
        <v>947</v>
      </c>
      <c r="AC170" s="78" t="s">
        <v>609</v>
      </c>
      <c r="AD170" s="92" t="s">
        <v>609</v>
      </c>
      <c r="AE170" s="92">
        <v>7684</v>
      </c>
      <c r="AF170" s="92" t="s">
        <v>609</v>
      </c>
      <c r="AG170" s="92" t="s">
        <v>609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1636</v>
      </c>
      <c r="BK170" s="24" t="s">
        <v>1637</v>
      </c>
      <c r="BL170" s="22"/>
      <c r="BM170" s="20" t="s">
        <v>980</v>
      </c>
      <c r="BN170" s="20" t="s">
        <v>980</v>
      </c>
      <c r="BO170" s="20" t="s">
        <v>980</v>
      </c>
      <c r="BP170" s="24" t="s">
        <v>609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863</v>
      </c>
      <c r="E172" s="251"/>
      <c r="F172" s="193" t="s">
        <v>792</v>
      </c>
      <c r="G172" s="10" t="str">
        <f>IF(D172="","*",VLOOKUP(F172,BS_ATIVIDADE[#All],3,FALSE))</f>
        <v>SOLDA</v>
      </c>
      <c r="H172" s="19" t="s">
        <v>536</v>
      </c>
      <c r="I172" s="19" t="s">
        <v>609</v>
      </c>
      <c r="J172" s="245">
        <v>74</v>
      </c>
      <c r="K172" s="18">
        <v>294.95</v>
      </c>
      <c r="L172" s="83" t="s">
        <v>609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1244</v>
      </c>
      <c r="W172" s="46" t="s">
        <v>1638</v>
      </c>
      <c r="X172" s="15" t="s">
        <v>956</v>
      </c>
      <c r="Y172" s="20" t="s">
        <v>959</v>
      </c>
      <c r="Z172" s="20"/>
      <c r="AA172" s="170" t="s">
        <v>609</v>
      </c>
      <c r="AB172" s="78" t="s">
        <v>609</v>
      </c>
      <c r="AC172" s="78" t="s">
        <v>609</v>
      </c>
      <c r="AD172" s="92" t="s">
        <v>609</v>
      </c>
      <c r="AE172" s="92" t="s">
        <v>609</v>
      </c>
      <c r="AF172" s="92" t="s">
        <v>609</v>
      </c>
      <c r="AG172" s="92" t="s">
        <v>609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1639</v>
      </c>
      <c r="BK172" s="298" t="s">
        <v>1640</v>
      </c>
      <c r="BL172" s="22"/>
      <c r="BM172" s="20" t="s">
        <v>980</v>
      </c>
      <c r="BN172" s="20" t="s">
        <v>980</v>
      </c>
      <c r="BO172" s="20" t="s">
        <v>980</v>
      </c>
      <c r="BP172" s="24" t="s">
        <v>609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827</v>
      </c>
      <c r="E173" s="16"/>
      <c r="F173" s="17" t="s">
        <v>623</v>
      </c>
      <c r="G173" s="10" t="str">
        <f>IF(D173="","*",VLOOKUP(F173,BS_ATIVIDADE[#All],3,FALSE))</f>
        <v>OUTROS</v>
      </c>
      <c r="H173" s="19" t="s">
        <v>264</v>
      </c>
      <c r="I173" s="19" t="s">
        <v>228</v>
      </c>
      <c r="J173" s="245">
        <v>74</v>
      </c>
      <c r="K173" s="45">
        <v>290</v>
      </c>
      <c r="L173" s="83" t="s">
        <v>609</v>
      </c>
      <c r="M173" s="18" t="s">
        <v>1601</v>
      </c>
      <c r="N173" s="18" t="s">
        <v>1602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1256</v>
      </c>
      <c r="W173" s="46" t="s">
        <v>1603</v>
      </c>
      <c r="X173" s="15" t="s">
        <v>956</v>
      </c>
      <c r="Y173" s="20" t="s">
        <v>959</v>
      </c>
      <c r="Z173" s="20"/>
      <c r="AA173" s="301" t="s">
        <v>1604</v>
      </c>
      <c r="AB173" s="78" t="s">
        <v>947</v>
      </c>
      <c r="AC173" s="78" t="s">
        <v>609</v>
      </c>
      <c r="AD173" s="194">
        <v>0.35416666666666669</v>
      </c>
      <c r="AE173" s="92" t="s">
        <v>609</v>
      </c>
      <c r="AF173" s="92" t="s">
        <v>609</v>
      </c>
      <c r="AG173" s="92" t="s">
        <v>609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1641</v>
      </c>
      <c r="BK173" s="297" t="s">
        <v>1641</v>
      </c>
      <c r="BL173" s="22"/>
      <c r="BM173" s="20" t="s">
        <v>971</v>
      </c>
      <c r="BN173" s="20" t="s">
        <v>991</v>
      </c>
      <c r="BO173" s="180" t="s">
        <v>1058</v>
      </c>
      <c r="BP173" s="297" t="s">
        <v>1641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705</v>
      </c>
      <c r="E174" s="16"/>
      <c r="F174" s="78" t="s">
        <v>631</v>
      </c>
      <c r="G174" s="172" t="str">
        <f>IF(D174="","*",VLOOKUP(F174,BS_ATIVIDADE[#All],3,FALSE))</f>
        <v>DETECÇÃO</v>
      </c>
      <c r="H174" s="19" t="s">
        <v>264</v>
      </c>
      <c r="I174" s="19" t="s">
        <v>595</v>
      </c>
      <c r="J174" s="245">
        <v>74</v>
      </c>
      <c r="K174" s="45">
        <v>290</v>
      </c>
      <c r="L174" s="83">
        <v>501</v>
      </c>
      <c r="M174" s="18" t="s">
        <v>194</v>
      </c>
      <c r="N174" s="18" t="s">
        <v>1429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1272</v>
      </c>
      <c r="W174" s="194" t="s">
        <v>1642</v>
      </c>
      <c r="X174" s="15" t="s">
        <v>956</v>
      </c>
      <c r="Y174" s="20" t="s">
        <v>959</v>
      </c>
      <c r="Z174" s="20"/>
      <c r="AA174" s="170" t="s">
        <v>609</v>
      </c>
      <c r="AB174" s="78" t="s">
        <v>609</v>
      </c>
      <c r="AC174" s="78" t="s">
        <v>609</v>
      </c>
      <c r="AD174" s="92" t="s">
        <v>609</v>
      </c>
      <c r="AE174" s="92" t="s">
        <v>609</v>
      </c>
      <c r="AF174" s="92" t="s">
        <v>609</v>
      </c>
      <c r="AG174" s="92" t="s">
        <v>609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1643</v>
      </c>
      <c r="BK174" s="24" t="s">
        <v>1644</v>
      </c>
      <c r="BL174" s="22"/>
      <c r="BM174" s="20" t="s">
        <v>980</v>
      </c>
      <c r="BN174" s="20" t="s">
        <v>980</v>
      </c>
      <c r="BO174" s="180" t="s">
        <v>980</v>
      </c>
      <c r="BP174" s="24" t="s">
        <v>609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813</v>
      </c>
      <c r="E175" s="156"/>
      <c r="F175" s="193" t="s">
        <v>715</v>
      </c>
      <c r="G175" s="10" t="str">
        <f>IF(D175="","*",VLOOKUP(F175,BS_ATIVIDADE[#All],3,FALSE))</f>
        <v>MECANIZAÇÃO - SOCADORA</v>
      </c>
      <c r="H175" s="154" t="s">
        <v>254</v>
      </c>
      <c r="I175" s="154" t="s">
        <v>254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1608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1234</v>
      </c>
      <c r="W175" s="194" t="s">
        <v>1554</v>
      </c>
      <c r="X175" s="15" t="s">
        <v>956</v>
      </c>
      <c r="Y175" s="20" t="s">
        <v>959</v>
      </c>
      <c r="Z175" s="20"/>
      <c r="AA175" s="155">
        <v>1</v>
      </c>
      <c r="AB175" s="78" t="s">
        <v>947</v>
      </c>
      <c r="AC175" s="78" t="s">
        <v>609</v>
      </c>
      <c r="AD175" s="194">
        <v>0.29166666666666669</v>
      </c>
      <c r="AE175" s="92">
        <v>6237</v>
      </c>
      <c r="AF175" s="92" t="s">
        <v>609</v>
      </c>
      <c r="AG175" s="92" t="s">
        <v>609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1645</v>
      </c>
      <c r="BK175" s="24" t="s">
        <v>1646</v>
      </c>
      <c r="BL175" s="22"/>
      <c r="BM175" s="20" t="s">
        <v>972</v>
      </c>
      <c r="BN175" s="20" t="s">
        <v>992</v>
      </c>
      <c r="BO175" s="180" t="s">
        <v>1111</v>
      </c>
      <c r="BP175" s="24" t="s">
        <v>1646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885</v>
      </c>
      <c r="E176" s="16"/>
      <c r="F176" s="193" t="s">
        <v>792</v>
      </c>
      <c r="G176" s="10" t="str">
        <f>IF(D176="","*",VLOOKUP(F176,BS_ATIVIDADE[#All],3,FALSE))</f>
        <v>SOLDA</v>
      </c>
      <c r="H176" s="19" t="s">
        <v>227</v>
      </c>
      <c r="I176" s="19" t="s">
        <v>609</v>
      </c>
      <c r="J176" s="45">
        <v>74</v>
      </c>
      <c r="K176" s="18">
        <v>104.02</v>
      </c>
      <c r="L176" s="83" t="s">
        <v>609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1248</v>
      </c>
      <c r="W176" s="46" t="s">
        <v>1598</v>
      </c>
      <c r="X176" s="15" t="s">
        <v>956</v>
      </c>
      <c r="Y176" s="20" t="s">
        <v>959</v>
      </c>
      <c r="Z176" s="20"/>
      <c r="AA176" s="170" t="s">
        <v>609</v>
      </c>
      <c r="AB176" s="78" t="s">
        <v>609</v>
      </c>
      <c r="AC176" s="78" t="s">
        <v>609</v>
      </c>
      <c r="AD176" s="92" t="s">
        <v>609</v>
      </c>
      <c r="AE176" s="92" t="s">
        <v>609</v>
      </c>
      <c r="AF176" s="92" t="s">
        <v>609</v>
      </c>
      <c r="AG176" s="92" t="s">
        <v>609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1647</v>
      </c>
      <c r="BK176" s="23" t="s">
        <v>1648</v>
      </c>
      <c r="BL176" s="22"/>
      <c r="BM176" s="304" t="s">
        <v>982</v>
      </c>
      <c r="BN176" s="20" t="s">
        <v>998</v>
      </c>
      <c r="BO176" s="180" t="s">
        <v>1072</v>
      </c>
      <c r="BP176" s="24" t="s">
        <v>1649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750</v>
      </c>
      <c r="E177" s="156"/>
      <c r="F177" s="193" t="s">
        <v>611</v>
      </c>
      <c r="G177" s="10" t="str">
        <f>IF(D177="","*",VLOOKUP(F177,BS_ATIVIDADE[#All],3,FALSE))</f>
        <v>CAMINHÂO - SOLDA</v>
      </c>
      <c r="H177" s="154" t="s">
        <v>466</v>
      </c>
      <c r="I177" s="154" t="s">
        <v>466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1541</v>
      </c>
      <c r="W177" s="194" t="s">
        <v>1214</v>
      </c>
      <c r="X177" s="15" t="s">
        <v>956</v>
      </c>
      <c r="Y177" s="20" t="s">
        <v>959</v>
      </c>
      <c r="Z177" s="20"/>
      <c r="AA177" s="155">
        <v>2</v>
      </c>
      <c r="AB177" s="78" t="s">
        <v>947</v>
      </c>
      <c r="AC177" s="78" t="s">
        <v>609</v>
      </c>
      <c r="AD177" s="194">
        <v>0.29166666666666669</v>
      </c>
      <c r="AE177" s="92">
        <v>6251</v>
      </c>
      <c r="AF177" s="92" t="s">
        <v>609</v>
      </c>
      <c r="AG177" s="92" t="s">
        <v>609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1650</v>
      </c>
      <c r="BK177" s="298" t="s">
        <v>1651</v>
      </c>
      <c r="BL177" s="22"/>
      <c r="BM177" s="20" t="s">
        <v>980</v>
      </c>
      <c r="BN177" s="20" t="s">
        <v>980</v>
      </c>
      <c r="BO177" s="180" t="s">
        <v>980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778</v>
      </c>
      <c r="E178" s="16"/>
      <c r="F178" s="193" t="s">
        <v>741</v>
      </c>
      <c r="G178" s="172" t="str">
        <f>IF(D178="","*",VLOOKUP(F178,BS_ATIVIDADE[#All],3,FALSE))</f>
        <v>MODERNIZAÇÃO</v>
      </c>
      <c r="H178" s="154" t="s">
        <v>396</v>
      </c>
      <c r="I178" s="154" t="s">
        <v>396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1237</v>
      </c>
      <c r="W178" s="194" t="s">
        <v>1235</v>
      </c>
      <c r="X178" s="15" t="s">
        <v>956</v>
      </c>
      <c r="Y178" s="20" t="s">
        <v>959</v>
      </c>
      <c r="Z178" s="20"/>
      <c r="AA178" s="155">
        <v>1</v>
      </c>
      <c r="AB178" s="78" t="s">
        <v>947</v>
      </c>
      <c r="AC178" s="78" t="s">
        <v>942</v>
      </c>
      <c r="AD178" s="194">
        <v>0.22916666666666666</v>
      </c>
      <c r="AE178" s="92">
        <v>6242</v>
      </c>
      <c r="AF178" s="92" t="s">
        <v>609</v>
      </c>
      <c r="AG178" s="92" t="s">
        <v>609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1652</v>
      </c>
      <c r="BK178" s="297" t="s">
        <v>1653</v>
      </c>
      <c r="BL178" s="22"/>
      <c r="BM178" s="20" t="s">
        <v>980</v>
      </c>
      <c r="BN178" s="20" t="s">
        <v>980</v>
      </c>
      <c r="BO178" s="180" t="s">
        <v>980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782</v>
      </c>
      <c r="E179" s="16"/>
      <c r="F179" s="193" t="s">
        <v>623</v>
      </c>
      <c r="G179" s="10" t="str">
        <f>IF(D179="","*",VLOOKUP(F179,BS_ATIVIDADE[#All],3,FALSE))</f>
        <v>OUTROS</v>
      </c>
      <c r="H179" s="19" t="s">
        <v>360</v>
      </c>
      <c r="I179" s="19" t="s">
        <v>1618</v>
      </c>
      <c r="J179" s="18">
        <v>103</v>
      </c>
      <c r="K179" s="18">
        <v>2146</v>
      </c>
      <c r="L179" s="83" t="s">
        <v>609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1619</v>
      </c>
      <c r="W179" s="194" t="s">
        <v>1620</v>
      </c>
      <c r="X179" s="15" t="s">
        <v>956</v>
      </c>
      <c r="Y179" s="20" t="s">
        <v>959</v>
      </c>
      <c r="Z179" s="20"/>
      <c r="AA179" s="155">
        <v>1</v>
      </c>
      <c r="AB179" s="78" t="s">
        <v>947</v>
      </c>
      <c r="AC179" s="78" t="s">
        <v>942</v>
      </c>
      <c r="AD179" s="194">
        <v>0.29166666666666669</v>
      </c>
      <c r="AE179" s="92">
        <v>1604</v>
      </c>
      <c r="AF179" s="92" t="s">
        <v>609</v>
      </c>
      <c r="AG179" s="92" t="s">
        <v>609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1066</v>
      </c>
      <c r="BK179" s="23" t="s">
        <v>1654</v>
      </c>
      <c r="BL179" s="22"/>
      <c r="BM179" s="20" t="s">
        <v>976</v>
      </c>
      <c r="BN179" s="20" t="s">
        <v>1005</v>
      </c>
      <c r="BO179" s="180" t="s">
        <v>1068</v>
      </c>
      <c r="BP179" s="23" t="s">
        <v>1655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912</v>
      </c>
      <c r="E180" s="16"/>
      <c r="F180" s="17" t="s">
        <v>792</v>
      </c>
      <c r="G180" s="10" t="str">
        <f>IF(D180="","*",VLOOKUP(F180,BS_ATIVIDADE[#All],3,FALSE))</f>
        <v>SOLDA</v>
      </c>
      <c r="H180" s="19" t="s">
        <v>361</v>
      </c>
      <c r="I180" s="19" t="s">
        <v>1618</v>
      </c>
      <c r="J180" s="18">
        <v>103</v>
      </c>
      <c r="K180" s="18">
        <v>2146</v>
      </c>
      <c r="L180" s="83" t="s">
        <v>609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1619</v>
      </c>
      <c r="W180" s="46" t="s">
        <v>1598</v>
      </c>
      <c r="X180" s="15" t="s">
        <v>956</v>
      </c>
      <c r="Y180" s="20" t="s">
        <v>959</v>
      </c>
      <c r="Z180" s="20"/>
      <c r="AA180" s="170" t="s">
        <v>609</v>
      </c>
      <c r="AB180" s="17" t="s">
        <v>609</v>
      </c>
      <c r="AC180" s="78" t="s">
        <v>609</v>
      </c>
      <c r="AD180" s="92" t="s">
        <v>609</v>
      </c>
      <c r="AE180" s="92" t="s">
        <v>609</v>
      </c>
      <c r="AF180" s="92" t="s">
        <v>609</v>
      </c>
      <c r="AG180" s="92" t="s">
        <v>609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1066</v>
      </c>
      <c r="BK180" s="297" t="s">
        <v>1656</v>
      </c>
      <c r="BL180" s="22"/>
      <c r="BM180" s="20" t="s">
        <v>976</v>
      </c>
      <c r="BN180" s="20" t="s">
        <v>1005</v>
      </c>
      <c r="BO180" s="306" t="s">
        <v>1057</v>
      </c>
      <c r="BP180" s="297" t="s">
        <v>1657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828</v>
      </c>
      <c r="E181" s="156"/>
      <c r="F181" s="193" t="s">
        <v>623</v>
      </c>
      <c r="G181" s="10" t="str">
        <f>IF(D181="","*",VLOOKUP(F181,BS_ATIVIDADE[#All],3,FALSE))</f>
        <v>OUTROS</v>
      </c>
      <c r="H181" s="154" t="s">
        <v>175</v>
      </c>
      <c r="I181" s="154" t="s">
        <v>269</v>
      </c>
      <c r="J181" s="45">
        <v>101</v>
      </c>
      <c r="K181" s="45">
        <v>1471</v>
      </c>
      <c r="L181" s="92" t="s">
        <v>609</v>
      </c>
      <c r="M181" s="18" t="s">
        <v>1624</v>
      </c>
      <c r="N181" s="18" t="s">
        <v>1625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1626</v>
      </c>
      <c r="W181" s="194" t="s">
        <v>1221</v>
      </c>
      <c r="X181" s="15" t="s">
        <v>956</v>
      </c>
      <c r="Y181" s="20" t="s">
        <v>959</v>
      </c>
      <c r="Z181" s="20"/>
      <c r="AA181" s="155">
        <v>1</v>
      </c>
      <c r="AB181" s="78" t="s">
        <v>947</v>
      </c>
      <c r="AC181" s="78" t="s">
        <v>942</v>
      </c>
      <c r="AD181" s="194">
        <v>0.29166666666666669</v>
      </c>
      <c r="AE181" s="92">
        <v>7678</v>
      </c>
      <c r="AF181" s="92" t="s">
        <v>609</v>
      </c>
      <c r="AG181" s="92" t="s">
        <v>609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1645</v>
      </c>
      <c r="BK181" s="24" t="s">
        <v>1658</v>
      </c>
      <c r="BL181" s="22"/>
      <c r="BM181" s="20" t="s">
        <v>980</v>
      </c>
      <c r="BN181" s="20" t="s">
        <v>980</v>
      </c>
      <c r="BO181" s="180" t="s">
        <v>980</v>
      </c>
      <c r="BP181" s="24" t="s">
        <v>609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845</v>
      </c>
      <c r="E182" s="16"/>
      <c r="F182" s="193" t="s">
        <v>623</v>
      </c>
      <c r="G182" s="10" t="str">
        <f>IF(D182="","*",VLOOKUP(F182,BS_ATIVIDADE[#All],3,FALSE))</f>
        <v>OUTROS</v>
      </c>
      <c r="H182" s="154" t="s">
        <v>175</v>
      </c>
      <c r="I182" s="19" t="s">
        <v>307</v>
      </c>
      <c r="J182" s="45">
        <v>101</v>
      </c>
      <c r="K182" s="45">
        <v>1471</v>
      </c>
      <c r="L182" s="92" t="s">
        <v>609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1626</v>
      </c>
      <c r="W182" s="305" t="s">
        <v>1659</v>
      </c>
      <c r="X182" s="15" t="s">
        <v>956</v>
      </c>
      <c r="Y182" s="20" t="s">
        <v>959</v>
      </c>
      <c r="Z182" s="20"/>
      <c r="AA182" s="155">
        <v>1</v>
      </c>
      <c r="AB182" s="78" t="s">
        <v>947</v>
      </c>
      <c r="AC182" s="78" t="s">
        <v>942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1645</v>
      </c>
      <c r="BK182" s="24" t="s">
        <v>1660</v>
      </c>
      <c r="BL182" s="22"/>
      <c r="BM182" s="20" t="s">
        <v>980</v>
      </c>
      <c r="BN182" s="20" t="s">
        <v>980</v>
      </c>
      <c r="BO182" s="180" t="s">
        <v>980</v>
      </c>
      <c r="BP182" s="24" t="s">
        <v>609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802</v>
      </c>
      <c r="E183" s="16"/>
      <c r="F183" s="17" t="s">
        <v>683</v>
      </c>
      <c r="G183" s="172" t="str">
        <f>IF(D183="","*",VLOOKUP(F183,BS_ATIVIDADE[#All],3,FALSE))</f>
        <v>OUTROS</v>
      </c>
      <c r="H183" s="19" t="s">
        <v>80</v>
      </c>
      <c r="I183" s="19" t="s">
        <v>1661</v>
      </c>
      <c r="J183" s="18">
        <v>98</v>
      </c>
      <c r="K183" s="18">
        <v>759</v>
      </c>
      <c r="L183" s="83">
        <v>501</v>
      </c>
      <c r="M183" s="18" t="s">
        <v>1662</v>
      </c>
      <c r="N183" s="18" t="s">
        <v>1663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1664</v>
      </c>
      <c r="W183" s="46" t="s">
        <v>1642</v>
      </c>
      <c r="X183" s="15" t="s">
        <v>956</v>
      </c>
      <c r="Y183" s="20" t="s">
        <v>959</v>
      </c>
      <c r="Z183" s="20"/>
      <c r="AA183" s="155">
        <v>1</v>
      </c>
      <c r="AB183" s="78" t="s">
        <v>947</v>
      </c>
      <c r="AC183" s="78" t="s">
        <v>942</v>
      </c>
      <c r="AD183" s="194">
        <v>0.33333333333333331</v>
      </c>
      <c r="AE183" s="92" t="s">
        <v>609</v>
      </c>
      <c r="AF183" s="92" t="s">
        <v>609</v>
      </c>
      <c r="AG183" s="92" t="s">
        <v>609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1665</v>
      </c>
      <c r="BK183" s="24" t="s">
        <v>1666</v>
      </c>
      <c r="BL183" s="22"/>
      <c r="BM183" s="20" t="s">
        <v>980</v>
      </c>
      <c r="BN183" s="20" t="s">
        <v>980</v>
      </c>
      <c r="BO183" s="180" t="s">
        <v>980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748</v>
      </c>
      <c r="E184" s="16"/>
      <c r="F184" s="78" t="s">
        <v>706</v>
      </c>
      <c r="G184" s="10" t="str">
        <f>IF(D184="","*",VLOOKUP(F184,BS_ATIVIDADE[#All],3,FALSE))</f>
        <v>MECANIZAÇÃO - ESMERILHADORA</v>
      </c>
      <c r="H184" s="19" t="s">
        <v>73</v>
      </c>
      <c r="I184" s="19" t="s">
        <v>73</v>
      </c>
      <c r="J184" s="18">
        <v>98</v>
      </c>
      <c r="K184" s="18">
        <v>690.99199999999996</v>
      </c>
      <c r="L184" s="18">
        <v>617.86800000000005</v>
      </c>
      <c r="M184" s="18" t="s">
        <v>1667</v>
      </c>
      <c r="N184" s="18" t="s">
        <v>1668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1230</v>
      </c>
      <c r="W184" s="194" t="s">
        <v>1231</v>
      </c>
      <c r="X184" s="15" t="s">
        <v>956</v>
      </c>
      <c r="Y184" s="20" t="s">
        <v>959</v>
      </c>
      <c r="Z184" s="20"/>
      <c r="AA184" s="155">
        <v>1</v>
      </c>
      <c r="AB184" s="78" t="s">
        <v>947</v>
      </c>
      <c r="AC184" s="78" t="s">
        <v>942</v>
      </c>
      <c r="AD184" s="194">
        <v>0.83333333333333337</v>
      </c>
      <c r="AE184" s="92">
        <v>6245</v>
      </c>
      <c r="AF184" s="92">
        <v>6246</v>
      </c>
      <c r="AG184" s="92" t="s">
        <v>609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1669</v>
      </c>
      <c r="BK184" s="248" t="s">
        <v>1670</v>
      </c>
      <c r="BL184" s="22"/>
      <c r="BM184" s="20" t="s">
        <v>972</v>
      </c>
      <c r="BN184" s="20" t="s">
        <v>992</v>
      </c>
      <c r="BO184" s="306" t="s">
        <v>1105</v>
      </c>
      <c r="BP184" s="24" t="s">
        <v>1671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804</v>
      </c>
      <c r="E185" s="156"/>
      <c r="F185" s="193" t="s">
        <v>812</v>
      </c>
      <c r="G185" s="10" t="str">
        <f>IF(D185="","*",VLOOKUP(F185,BS_ATIVIDADE[#All],3,FALSE))</f>
        <v>OUTROS</v>
      </c>
      <c r="H185" s="19" t="s">
        <v>49</v>
      </c>
      <c r="I185" s="19" t="s">
        <v>595</v>
      </c>
      <c r="J185" s="18">
        <v>98</v>
      </c>
      <c r="K185" s="18">
        <v>617.86800000000005</v>
      </c>
      <c r="L185" s="83">
        <v>501.22</v>
      </c>
      <c r="M185" s="18" t="s">
        <v>1672</v>
      </c>
      <c r="N185" s="18" t="s">
        <v>1673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1230</v>
      </c>
      <c r="W185" s="46" t="s">
        <v>1674</v>
      </c>
      <c r="X185" s="15" t="s">
        <v>956</v>
      </c>
      <c r="Y185" s="20" t="s">
        <v>959</v>
      </c>
      <c r="Z185" s="20"/>
      <c r="AA185" s="155">
        <v>1</v>
      </c>
      <c r="AB185" s="78" t="s">
        <v>947</v>
      </c>
      <c r="AC185" s="78" t="s">
        <v>609</v>
      </c>
      <c r="AD185" s="92" t="s">
        <v>609</v>
      </c>
      <c r="AE185" s="92">
        <v>7684</v>
      </c>
      <c r="AF185" s="92" t="s">
        <v>609</v>
      </c>
      <c r="AG185" s="92" t="s">
        <v>609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1675</v>
      </c>
      <c r="BK185" s="248" t="s">
        <v>1676</v>
      </c>
      <c r="BL185" s="22"/>
      <c r="BM185" s="20" t="s">
        <v>980</v>
      </c>
      <c r="BN185" s="20" t="s">
        <v>980</v>
      </c>
      <c r="BO185" s="180" t="s">
        <v>980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898</v>
      </c>
      <c r="E186" s="16"/>
      <c r="F186" s="17" t="s">
        <v>770</v>
      </c>
      <c r="G186" s="172" t="str">
        <f>IF(D186="","*",VLOOKUP(F186,BS_ATIVIDADE[#All],3,FALSE))</f>
        <v>AMV</v>
      </c>
      <c r="H186" s="19" t="s">
        <v>609</v>
      </c>
      <c r="I186" s="19" t="s">
        <v>609</v>
      </c>
      <c r="J186" s="18">
        <v>98</v>
      </c>
      <c r="K186" s="18">
        <v>529.20000000000005</v>
      </c>
      <c r="L186" s="83" t="s">
        <v>609</v>
      </c>
      <c r="M186" s="18" t="s">
        <v>1677</v>
      </c>
      <c r="N186" s="18" t="s">
        <v>1415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1678</v>
      </c>
      <c r="W186" s="46" t="s">
        <v>1679</v>
      </c>
      <c r="X186" s="15" t="s">
        <v>951</v>
      </c>
      <c r="Y186" s="20" t="s">
        <v>950</v>
      </c>
      <c r="Z186" s="20"/>
      <c r="AA186" s="170" t="s">
        <v>609</v>
      </c>
      <c r="AB186" s="78" t="s">
        <v>609</v>
      </c>
      <c r="AC186" s="78" t="s">
        <v>609</v>
      </c>
      <c r="AD186" s="92" t="s">
        <v>609</v>
      </c>
      <c r="AE186" s="92" t="s">
        <v>609</v>
      </c>
      <c r="AF186" s="92" t="s">
        <v>609</v>
      </c>
      <c r="AG186" s="92" t="s">
        <v>609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1680</v>
      </c>
      <c r="BK186" s="23" t="s">
        <v>1681</v>
      </c>
      <c r="BL186" s="22"/>
      <c r="BM186" s="20" t="s">
        <v>980</v>
      </c>
      <c r="BN186" s="20" t="s">
        <v>980</v>
      </c>
      <c r="BO186" s="180" t="s">
        <v>980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836</v>
      </c>
      <c r="E187" s="16"/>
      <c r="F187" s="17" t="s">
        <v>773</v>
      </c>
      <c r="G187" s="10" t="str">
        <f>IF(D187="","*",VLOOKUP(F187,BS_ATIVIDADE[#All],3,FALSE))</f>
        <v>DORMENTE - DESCARGA</v>
      </c>
      <c r="H187" s="19" t="s">
        <v>264</v>
      </c>
      <c r="I187" s="19" t="s">
        <v>264</v>
      </c>
      <c r="J187" s="18">
        <v>74</v>
      </c>
      <c r="K187" s="18">
        <v>343.3</v>
      </c>
      <c r="L187" s="83" t="s">
        <v>609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1347</v>
      </c>
      <c r="W187" s="46" t="s">
        <v>1479</v>
      </c>
      <c r="X187" s="15" t="s">
        <v>951</v>
      </c>
      <c r="Y187" s="20" t="s">
        <v>950</v>
      </c>
      <c r="Z187" s="20"/>
      <c r="AA187" s="155" t="s">
        <v>1362</v>
      </c>
      <c r="AB187" s="78" t="s">
        <v>947</v>
      </c>
      <c r="AC187" s="78" t="s">
        <v>942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570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1228</v>
      </c>
      <c r="BK187" s="23" t="s">
        <v>1682</v>
      </c>
      <c r="BL187" s="22"/>
      <c r="BM187" s="20" t="s">
        <v>980</v>
      </c>
      <c r="BN187" s="20" t="s">
        <v>980</v>
      </c>
      <c r="BO187" s="180" t="s">
        <v>980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863</v>
      </c>
      <c r="E188" s="251"/>
      <c r="F188" s="193" t="s">
        <v>792</v>
      </c>
      <c r="G188" s="10" t="str">
        <f>IF(D188="","*",VLOOKUP(F188,BS_ATIVIDADE[#All],3,FALSE))</f>
        <v>SOLDA</v>
      </c>
      <c r="H188" s="19" t="s">
        <v>536</v>
      </c>
      <c r="I188" s="19" t="s">
        <v>609</v>
      </c>
      <c r="J188" s="245">
        <v>74</v>
      </c>
      <c r="K188" s="18">
        <v>294.95</v>
      </c>
      <c r="L188" s="83" t="s">
        <v>609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1244</v>
      </c>
      <c r="W188" s="46" t="s">
        <v>1638</v>
      </c>
      <c r="X188" s="15" t="s">
        <v>956</v>
      </c>
      <c r="Y188" s="20" t="s">
        <v>959</v>
      </c>
      <c r="Z188" s="20"/>
      <c r="AA188" s="170" t="s">
        <v>609</v>
      </c>
      <c r="AB188" s="78" t="s">
        <v>609</v>
      </c>
      <c r="AC188" s="78" t="s">
        <v>609</v>
      </c>
      <c r="AD188" s="92" t="s">
        <v>609</v>
      </c>
      <c r="AE188" s="92" t="s">
        <v>609</v>
      </c>
      <c r="AF188" s="92" t="s">
        <v>609</v>
      </c>
      <c r="AG188" s="92" t="s">
        <v>609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1683</v>
      </c>
      <c r="BK188" s="248" t="s">
        <v>1684</v>
      </c>
      <c r="BL188" s="22"/>
      <c r="BM188" s="20" t="s">
        <v>976</v>
      </c>
      <c r="BN188" s="20" t="s">
        <v>1005</v>
      </c>
      <c r="BO188" s="180" t="s">
        <v>1057</v>
      </c>
      <c r="BP188" s="248" t="s">
        <v>1684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827</v>
      </c>
      <c r="E189" s="16"/>
      <c r="F189" s="17" t="s">
        <v>623</v>
      </c>
      <c r="G189" s="10" t="str">
        <f>IF(D189="","*",VLOOKUP(F189,BS_ATIVIDADE[#All],3,FALSE))</f>
        <v>OUTROS</v>
      </c>
      <c r="H189" s="19" t="s">
        <v>264</v>
      </c>
      <c r="I189" s="19" t="s">
        <v>228</v>
      </c>
      <c r="J189" s="245">
        <v>74</v>
      </c>
      <c r="K189" s="45">
        <v>290</v>
      </c>
      <c r="L189" s="83" t="s">
        <v>609</v>
      </c>
      <c r="M189" s="18" t="s">
        <v>1601</v>
      </c>
      <c r="N189" s="18" t="s">
        <v>1602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1256</v>
      </c>
      <c r="W189" s="46" t="s">
        <v>1603</v>
      </c>
      <c r="X189" s="15" t="s">
        <v>956</v>
      </c>
      <c r="Y189" s="20" t="s">
        <v>959</v>
      </c>
      <c r="Z189" s="20"/>
      <c r="AA189" s="301" t="s">
        <v>1604</v>
      </c>
      <c r="AB189" s="78" t="s">
        <v>947</v>
      </c>
      <c r="AC189" s="78" t="s">
        <v>609</v>
      </c>
      <c r="AD189" s="194">
        <v>0.35416666666666669</v>
      </c>
      <c r="AE189" s="92" t="s">
        <v>609</v>
      </c>
      <c r="AF189" s="92" t="s">
        <v>609</v>
      </c>
      <c r="AG189" s="92" t="s">
        <v>609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1685</v>
      </c>
      <c r="BK189" s="24" t="s">
        <v>1686</v>
      </c>
      <c r="BL189" s="22"/>
      <c r="BM189" s="20" t="s">
        <v>980</v>
      </c>
      <c r="BN189" s="20" t="s">
        <v>980</v>
      </c>
      <c r="BO189" s="180" t="s">
        <v>980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813</v>
      </c>
      <c r="E191" s="156"/>
      <c r="F191" s="193" t="s">
        <v>715</v>
      </c>
      <c r="G191" s="10" t="str">
        <f>IF(D191="","*",VLOOKUP(F191,BS_ATIVIDADE[#All],3,FALSE))</f>
        <v>MECANIZAÇÃO - SOCADORA</v>
      </c>
      <c r="H191" s="154" t="s">
        <v>254</v>
      </c>
      <c r="I191" s="154" t="s">
        <v>254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1608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1234</v>
      </c>
      <c r="W191" s="194" t="s">
        <v>1554</v>
      </c>
      <c r="X191" s="15" t="s">
        <v>951</v>
      </c>
      <c r="Y191" s="20" t="s">
        <v>950</v>
      </c>
      <c r="Z191" s="20"/>
      <c r="AA191" s="155">
        <v>1</v>
      </c>
      <c r="AB191" s="78" t="s">
        <v>947</v>
      </c>
      <c r="AC191" s="78" t="s">
        <v>609</v>
      </c>
      <c r="AD191" s="194">
        <v>0.29166666666666669</v>
      </c>
      <c r="AE191" s="92">
        <v>6237</v>
      </c>
      <c r="AF191" s="92" t="s">
        <v>609</v>
      </c>
      <c r="AG191" s="92" t="s">
        <v>609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1687</v>
      </c>
      <c r="BK191" s="23" t="s">
        <v>1688</v>
      </c>
      <c r="BL191" s="22"/>
      <c r="BM191" s="20" t="s">
        <v>972</v>
      </c>
      <c r="BN191" s="20" t="s">
        <v>1002</v>
      </c>
      <c r="BO191" s="180" t="s">
        <v>1060</v>
      </c>
      <c r="BP191" s="23" t="s">
        <v>1688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887</v>
      </c>
      <c r="E192" s="16"/>
      <c r="F192" s="17" t="s">
        <v>799</v>
      </c>
      <c r="G192" s="172" t="str">
        <f>IF(D192="","*",VLOOKUP(F192,BS_ATIVIDADE[#All],3,FALSE))</f>
        <v>TRILHO - SUBSTITUIÇÂO</v>
      </c>
      <c r="H192" s="19" t="s">
        <v>609</v>
      </c>
      <c r="I192" s="19" t="s">
        <v>609</v>
      </c>
      <c r="J192" s="45">
        <v>74</v>
      </c>
      <c r="K192" s="18">
        <v>143.23400000000001</v>
      </c>
      <c r="L192" s="83" t="s">
        <v>609</v>
      </c>
      <c r="M192" s="18" t="s">
        <v>1689</v>
      </c>
      <c r="N192" s="18" t="s">
        <v>1690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1691</v>
      </c>
      <c r="X192" s="15" t="s">
        <v>956</v>
      </c>
      <c r="Y192" s="20" t="s">
        <v>959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1692</v>
      </c>
      <c r="BG192" s="22"/>
      <c r="BH192" s="23">
        <v>2</v>
      </c>
      <c r="BI192" s="23"/>
      <c r="BJ192" s="23" t="s">
        <v>1693</v>
      </c>
      <c r="BK192" s="23" t="s">
        <v>1694</v>
      </c>
      <c r="BL192" s="22"/>
      <c r="BM192" s="20" t="s">
        <v>980</v>
      </c>
      <c r="BN192" s="20" t="s">
        <v>980</v>
      </c>
      <c r="BO192" s="180" t="s">
        <v>980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885</v>
      </c>
      <c r="E193" s="16"/>
      <c r="F193" s="193" t="s">
        <v>792</v>
      </c>
      <c r="G193" s="10" t="str">
        <f>IF(D193="","*",VLOOKUP(F193,BS_ATIVIDADE[#All],3,FALSE))</f>
        <v>SOLDA</v>
      </c>
      <c r="H193" s="19" t="s">
        <v>227</v>
      </c>
      <c r="I193" s="19" t="s">
        <v>609</v>
      </c>
      <c r="J193" s="45">
        <v>74</v>
      </c>
      <c r="K193" s="18">
        <v>104.02</v>
      </c>
      <c r="L193" s="83" t="s">
        <v>609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1248</v>
      </c>
      <c r="W193" s="46" t="s">
        <v>1598</v>
      </c>
      <c r="X193" s="15" t="s">
        <v>956</v>
      </c>
      <c r="Y193" s="20" t="s">
        <v>959</v>
      </c>
      <c r="Z193" s="20"/>
      <c r="AA193" s="170"/>
      <c r="AB193" s="78" t="s">
        <v>609</v>
      </c>
      <c r="AC193" s="78" t="s">
        <v>609</v>
      </c>
      <c r="AD193" s="92" t="s">
        <v>609</v>
      </c>
      <c r="AE193" s="92" t="s">
        <v>609</v>
      </c>
      <c r="AF193" s="92" t="s">
        <v>609</v>
      </c>
      <c r="AG193" s="92" t="s">
        <v>609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1695</v>
      </c>
      <c r="BK193" s="23" t="s">
        <v>1696</v>
      </c>
      <c r="BL193" s="22"/>
      <c r="BM193" s="20" t="s">
        <v>980</v>
      </c>
      <c r="BN193" s="20" t="s">
        <v>980</v>
      </c>
      <c r="BO193" s="180" t="s">
        <v>980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757</v>
      </c>
      <c r="E194" s="16"/>
      <c r="F194" s="17" t="s">
        <v>623</v>
      </c>
      <c r="G194" s="172" t="str">
        <f>IF(D194="","*",VLOOKUP(F194,BS_ATIVIDADE[#All],3,FALSE))</f>
        <v>OUTROS</v>
      </c>
      <c r="H194" s="154" t="s">
        <v>1299</v>
      </c>
      <c r="I194" s="19" t="s">
        <v>1697</v>
      </c>
      <c r="J194" s="18">
        <v>78</v>
      </c>
      <c r="K194" s="18">
        <v>336</v>
      </c>
      <c r="L194" s="83">
        <v>302</v>
      </c>
      <c r="M194" s="18" t="s">
        <v>1698</v>
      </c>
      <c r="N194" s="18" t="s">
        <v>1699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1263</v>
      </c>
      <c r="W194" s="46" t="s">
        <v>1221</v>
      </c>
      <c r="X194" s="15" t="s">
        <v>956</v>
      </c>
      <c r="Y194" s="20" t="s">
        <v>959</v>
      </c>
      <c r="Z194" s="20"/>
      <c r="AA194" s="301" t="s">
        <v>1700</v>
      </c>
      <c r="AB194" s="78" t="s">
        <v>947</v>
      </c>
      <c r="AC194" s="78" t="s">
        <v>942</v>
      </c>
      <c r="AD194" s="194">
        <v>0.375</v>
      </c>
      <c r="AE194" s="92" t="s">
        <v>609</v>
      </c>
      <c r="AF194" s="245" t="s">
        <v>609</v>
      </c>
      <c r="AG194" s="92" t="s">
        <v>609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1228</v>
      </c>
      <c r="BK194" s="24" t="s">
        <v>1701</v>
      </c>
      <c r="BL194" s="22"/>
      <c r="BM194" s="20" t="s">
        <v>980</v>
      </c>
      <c r="BN194" s="20" t="s">
        <v>980</v>
      </c>
      <c r="BO194" s="180" t="s">
        <v>980</v>
      </c>
      <c r="BP194" s="24" t="s">
        <v>609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778</v>
      </c>
      <c r="E195" s="16"/>
      <c r="F195" s="193" t="s">
        <v>741</v>
      </c>
      <c r="G195" s="10" t="str">
        <f>IF(D195="","*",VLOOKUP(F195,BS_ATIVIDADE[#All],3,FALSE))</f>
        <v>MODERNIZAÇÃO</v>
      </c>
      <c r="H195" s="154" t="s">
        <v>396</v>
      </c>
      <c r="I195" s="154" t="s">
        <v>396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1237</v>
      </c>
      <c r="W195" s="194" t="s">
        <v>1235</v>
      </c>
      <c r="X195" s="15" t="s">
        <v>956</v>
      </c>
      <c r="Y195" s="20" t="s">
        <v>959</v>
      </c>
      <c r="Z195" s="20"/>
      <c r="AA195" s="155">
        <v>1</v>
      </c>
      <c r="AB195" s="78" t="s">
        <v>947</v>
      </c>
      <c r="AC195" s="78" t="s">
        <v>942</v>
      </c>
      <c r="AD195" s="194">
        <v>0.22916666666666666</v>
      </c>
      <c r="AE195" s="92">
        <v>6242</v>
      </c>
      <c r="AF195" s="92" t="s">
        <v>609</v>
      </c>
      <c r="AG195" s="92" t="s">
        <v>609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1702</v>
      </c>
      <c r="BK195" s="23" t="s">
        <v>1702</v>
      </c>
      <c r="BL195" s="22"/>
      <c r="BM195" s="20" t="s">
        <v>980</v>
      </c>
      <c r="BN195" s="20" t="s">
        <v>980</v>
      </c>
      <c r="BO195" s="180" t="s">
        <v>980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912</v>
      </c>
      <c r="E196" s="16"/>
      <c r="F196" s="17" t="s">
        <v>792</v>
      </c>
      <c r="G196" s="10" t="str">
        <f>IF(D196="","*",VLOOKUP(F196,BS_ATIVIDADE[#All],3,FALSE))</f>
        <v>SOLDA</v>
      </c>
      <c r="H196" s="19" t="s">
        <v>359</v>
      </c>
      <c r="I196" s="19" t="s">
        <v>609</v>
      </c>
      <c r="J196" s="18">
        <v>103</v>
      </c>
      <c r="K196" s="18">
        <v>2097</v>
      </c>
      <c r="L196" s="83" t="s">
        <v>609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1619</v>
      </c>
      <c r="W196" s="46" t="s">
        <v>1598</v>
      </c>
      <c r="X196" s="15" t="s">
        <v>956</v>
      </c>
      <c r="Y196" s="20" t="s">
        <v>959</v>
      </c>
      <c r="Z196" s="20"/>
      <c r="AA196" s="170" t="s">
        <v>609</v>
      </c>
      <c r="AB196" s="17" t="s">
        <v>609</v>
      </c>
      <c r="AC196" s="78" t="s">
        <v>609</v>
      </c>
      <c r="AD196" s="92" t="s">
        <v>609</v>
      </c>
      <c r="AE196" s="92" t="s">
        <v>609</v>
      </c>
      <c r="AF196" s="92" t="s">
        <v>609</v>
      </c>
      <c r="AG196" s="92" t="s">
        <v>609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PITK96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1253</v>
      </c>
      <c r="BK196" s="24" t="s">
        <v>1703</v>
      </c>
      <c r="BL196" s="22"/>
      <c r="BM196" s="20" t="s">
        <v>980</v>
      </c>
      <c r="BN196" s="20" t="s">
        <v>980</v>
      </c>
      <c r="BO196" s="180" t="s">
        <v>980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804</v>
      </c>
      <c r="E202" s="156"/>
      <c r="F202" s="193" t="s">
        <v>812</v>
      </c>
      <c r="G202" s="10" t="str">
        <f>IF(D202="","*",VLOOKUP(F202,BS_ATIVIDADE[#All],3,FALSE))</f>
        <v>OUTROS</v>
      </c>
      <c r="H202" s="19" t="s">
        <v>1704</v>
      </c>
      <c r="I202" s="19" t="s">
        <v>597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1230</v>
      </c>
      <c r="W202" s="46" t="s">
        <v>1674</v>
      </c>
      <c r="X202" s="15" t="s">
        <v>956</v>
      </c>
      <c r="Y202" s="20" t="s">
        <v>959</v>
      </c>
      <c r="Z202" s="20" t="s">
        <v>961</v>
      </c>
      <c r="AA202" s="155">
        <v>1</v>
      </c>
      <c r="AB202" s="78" t="s">
        <v>947</v>
      </c>
      <c r="AC202" s="78" t="s">
        <v>609</v>
      </c>
      <c r="AD202" s="92" t="s">
        <v>609</v>
      </c>
      <c r="AE202" s="92">
        <v>7684</v>
      </c>
      <c r="AF202" s="92" t="s">
        <v>609</v>
      </c>
      <c r="AG202" s="92" t="s">
        <v>609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1650</v>
      </c>
      <c r="BK202" s="24" t="s">
        <v>1705</v>
      </c>
      <c r="BL202" s="22"/>
      <c r="BM202" s="20" t="s">
        <v>980</v>
      </c>
      <c r="BN202" s="20" t="s">
        <v>980</v>
      </c>
      <c r="BO202" s="20" t="s">
        <v>980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748</v>
      </c>
      <c r="E203" s="16"/>
      <c r="F203" s="78" t="s">
        <v>706</v>
      </c>
      <c r="G203" s="10" t="str">
        <f>IF(D203="","*",VLOOKUP(F203,BS_ATIVIDADE[#All],3,FALSE))</f>
        <v>MECANIZAÇÃO - ESMERILHADORA</v>
      </c>
      <c r="H203" s="19" t="s">
        <v>74</v>
      </c>
      <c r="I203" s="19" t="s">
        <v>597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1230</v>
      </c>
      <c r="W203" s="194" t="s">
        <v>1706</v>
      </c>
      <c r="X203" s="15" t="s">
        <v>956</v>
      </c>
      <c r="Y203" s="20" t="s">
        <v>959</v>
      </c>
      <c r="Z203" s="20" t="s">
        <v>952</v>
      </c>
      <c r="AA203" s="155">
        <v>1</v>
      </c>
      <c r="AB203" s="78" t="s">
        <v>947</v>
      </c>
      <c r="AC203" s="78" t="s">
        <v>942</v>
      </c>
      <c r="AD203" s="194">
        <v>0.83333333333333337</v>
      </c>
      <c r="AE203" s="92">
        <v>6245</v>
      </c>
      <c r="AF203" s="92">
        <v>6246</v>
      </c>
      <c r="AG203" s="92" t="s">
        <v>609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748</v>
      </c>
      <c r="E204" s="16"/>
      <c r="F204" s="78" t="s">
        <v>706</v>
      </c>
      <c r="G204" s="172" t="str">
        <f>IF(D204="","*",VLOOKUP(F204,BS_ATIVIDADE[#All],3,FALSE))</f>
        <v>MECANIZAÇÃO - ESMERILHADORA</v>
      </c>
      <c r="H204" s="19" t="s">
        <v>73</v>
      </c>
      <c r="I204" s="19" t="s">
        <v>73</v>
      </c>
      <c r="J204" s="18">
        <v>98</v>
      </c>
      <c r="K204" s="18">
        <v>690.99199999999996</v>
      </c>
      <c r="L204" s="18">
        <v>617.86800000000005</v>
      </c>
      <c r="M204" s="18" t="s">
        <v>1667</v>
      </c>
      <c r="N204" s="18" t="s">
        <v>1668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1230</v>
      </c>
      <c r="W204" s="194" t="s">
        <v>1231</v>
      </c>
      <c r="X204" s="15" t="s">
        <v>956</v>
      </c>
      <c r="Y204" s="20"/>
      <c r="Z204" s="20"/>
      <c r="AA204" s="155">
        <v>1</v>
      </c>
      <c r="AB204" s="78" t="s">
        <v>947</v>
      </c>
      <c r="AC204" s="78" t="s">
        <v>942</v>
      </c>
      <c r="AD204" s="194">
        <v>0.83333333333333337</v>
      </c>
      <c r="AE204" s="92">
        <v>6245</v>
      </c>
      <c r="AF204" s="92">
        <v>6246</v>
      </c>
      <c r="AG204" s="92" t="s">
        <v>609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1707</v>
      </c>
      <c r="BK204" s="23" t="s">
        <v>1708</v>
      </c>
      <c r="BL204" s="22"/>
      <c r="BM204" s="20" t="s">
        <v>972</v>
      </c>
      <c r="BN204" s="20" t="s">
        <v>992</v>
      </c>
      <c r="BO204" s="180" t="s">
        <v>1105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813</v>
      </c>
      <c r="E205" s="156"/>
      <c r="F205" s="193" t="s">
        <v>715</v>
      </c>
      <c r="G205" s="10" t="str">
        <f>IF(D205="","*",VLOOKUP(F205,BS_ATIVIDADE[#All],3,FALSE))</f>
        <v>MECANIZAÇÃO - SOCADORA</v>
      </c>
      <c r="H205" s="154" t="s">
        <v>254</v>
      </c>
      <c r="I205" s="154" t="s">
        <v>254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1608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1234</v>
      </c>
      <c r="W205" s="194" t="s">
        <v>1554</v>
      </c>
      <c r="X205" s="15" t="s">
        <v>956</v>
      </c>
      <c r="Y205" s="20" t="s">
        <v>959</v>
      </c>
      <c r="Z205" s="20" t="s">
        <v>952</v>
      </c>
      <c r="AA205" s="155">
        <v>1</v>
      </c>
      <c r="AB205" s="78" t="s">
        <v>947</v>
      </c>
      <c r="AC205" s="78" t="s">
        <v>609</v>
      </c>
      <c r="AD205" s="194">
        <v>0.29166666666666669</v>
      </c>
      <c r="AE205" s="92">
        <v>6237</v>
      </c>
      <c r="AF205" s="92" t="s">
        <v>609</v>
      </c>
      <c r="AG205" s="92" t="s">
        <v>609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1709</v>
      </c>
      <c r="BK205" s="23" t="s">
        <v>1709</v>
      </c>
      <c r="BL205" s="22"/>
      <c r="BM205" s="20" t="s">
        <v>972</v>
      </c>
      <c r="BN205" s="20" t="s">
        <v>1002</v>
      </c>
      <c r="BO205" s="306" t="s">
        <v>1091</v>
      </c>
      <c r="BP205" s="23" t="s">
        <v>1709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885</v>
      </c>
      <c r="E206" s="16"/>
      <c r="F206" s="193" t="s">
        <v>792</v>
      </c>
      <c r="G206" s="10" t="str">
        <f>IF(D206="","*",VLOOKUP(F206,BS_ATIVIDADE[#All],3,FALSE))</f>
        <v>SOLDA</v>
      </c>
      <c r="H206" s="19" t="s">
        <v>236</v>
      </c>
      <c r="I206" s="19" t="s">
        <v>609</v>
      </c>
      <c r="J206" s="18">
        <v>74</v>
      </c>
      <c r="K206" s="18">
        <v>126.895</v>
      </c>
      <c r="L206" s="83" t="s">
        <v>609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236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1248</v>
      </c>
      <c r="W206" s="46" t="s">
        <v>1710</v>
      </c>
      <c r="X206" s="15" t="s">
        <v>956</v>
      </c>
      <c r="Y206" s="20" t="s">
        <v>959</v>
      </c>
      <c r="Z206" s="20" t="s">
        <v>957</v>
      </c>
      <c r="AA206" s="170"/>
      <c r="AB206" s="78" t="s">
        <v>609</v>
      </c>
      <c r="AC206" s="78" t="s">
        <v>609</v>
      </c>
      <c r="AD206" s="92" t="s">
        <v>609</v>
      </c>
      <c r="AE206" s="92" t="s">
        <v>609</v>
      </c>
      <c r="AF206" s="92" t="s">
        <v>609</v>
      </c>
      <c r="AG206" s="92" t="s">
        <v>609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TSJ135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1614</v>
      </c>
      <c r="BK206" s="24" t="s">
        <v>1711</v>
      </c>
      <c r="BL206" s="22"/>
      <c r="BM206" s="20" t="s">
        <v>980</v>
      </c>
      <c r="BN206" s="20" t="s">
        <v>980</v>
      </c>
      <c r="BO206" s="20" t="s">
        <v>980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778</v>
      </c>
      <c r="E207" s="16"/>
      <c r="F207" s="193" t="s">
        <v>741</v>
      </c>
      <c r="G207" s="10" t="str">
        <f>IF(D207="","*",VLOOKUP(F207,BS_ATIVIDADE[#All],3,FALSE))</f>
        <v>MODERNIZAÇÃO</v>
      </c>
      <c r="H207" s="154" t="s">
        <v>396</v>
      </c>
      <c r="I207" s="154" t="s">
        <v>396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1237</v>
      </c>
      <c r="W207" s="194" t="s">
        <v>1235</v>
      </c>
      <c r="X207" s="15" t="s">
        <v>956</v>
      </c>
      <c r="Y207" s="20" t="s">
        <v>959</v>
      </c>
      <c r="Z207" s="20" t="s">
        <v>952</v>
      </c>
      <c r="AA207" s="155">
        <v>1</v>
      </c>
      <c r="AB207" s="78" t="s">
        <v>947</v>
      </c>
      <c r="AC207" s="78" t="s">
        <v>942</v>
      </c>
      <c r="AD207" s="194">
        <v>0.22916666666666666</v>
      </c>
      <c r="AE207" s="92">
        <v>6242</v>
      </c>
      <c r="AF207" s="92" t="s">
        <v>609</v>
      </c>
      <c r="AG207" s="92" t="s">
        <v>609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1712</v>
      </c>
      <c r="BK207" s="297" t="s">
        <v>1712</v>
      </c>
      <c r="BL207" s="22"/>
      <c r="BM207" s="20" t="s">
        <v>980</v>
      </c>
      <c r="BN207" s="20" t="s">
        <v>980</v>
      </c>
      <c r="BO207" s="180" t="s">
        <v>980</v>
      </c>
      <c r="BP207" s="24" t="s">
        <v>609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912</v>
      </c>
      <c r="E208" s="16"/>
      <c r="F208" s="17" t="s">
        <v>792</v>
      </c>
      <c r="G208" s="10" t="str">
        <f>IF(D208="","*",VLOOKUP(F208,BS_ATIVIDADE[#All],3,FALSE))</f>
        <v>SOLDA</v>
      </c>
      <c r="H208" s="19" t="s">
        <v>359</v>
      </c>
      <c r="I208" s="19" t="s">
        <v>609</v>
      </c>
      <c r="J208" s="18">
        <v>103</v>
      </c>
      <c r="K208" s="18">
        <v>2097</v>
      </c>
      <c r="L208" s="83" t="s">
        <v>609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1619</v>
      </c>
      <c r="W208" s="46" t="s">
        <v>1598</v>
      </c>
      <c r="X208" s="15" t="s">
        <v>956</v>
      </c>
      <c r="Y208" s="20" t="s">
        <v>959</v>
      </c>
      <c r="Z208" s="20" t="s">
        <v>952</v>
      </c>
      <c r="AA208" s="170" t="s">
        <v>609</v>
      </c>
      <c r="AB208" s="17" t="s">
        <v>609</v>
      </c>
      <c r="AC208" s="78" t="s">
        <v>609</v>
      </c>
      <c r="AD208" s="92" t="s">
        <v>609</v>
      </c>
      <c r="AE208" s="92" t="s">
        <v>609</v>
      </c>
      <c r="AF208" s="92" t="s">
        <v>609</v>
      </c>
      <c r="AG208" s="92" t="s">
        <v>609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PITK96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1614</v>
      </c>
      <c r="BK208" s="24" t="s">
        <v>1713</v>
      </c>
      <c r="BL208" s="22"/>
      <c r="BM208" s="20" t="s">
        <v>980</v>
      </c>
      <c r="BN208" s="20" t="s">
        <v>980</v>
      </c>
      <c r="BO208" s="20" t="s">
        <v>980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837</v>
      </c>
      <c r="E209" s="156"/>
      <c r="F209" s="193" t="s">
        <v>623</v>
      </c>
      <c r="G209" s="10" t="str">
        <f>IF(D209="","*",VLOOKUP(F209,BS_ATIVIDADE[#All],3,FALSE))</f>
        <v>OUTROS</v>
      </c>
      <c r="H209" s="194" t="s">
        <v>1217</v>
      </c>
      <c r="I209" s="194" t="s">
        <v>597</v>
      </c>
      <c r="J209" s="245">
        <v>98</v>
      </c>
      <c r="K209" s="245">
        <v>752</v>
      </c>
      <c r="L209" s="92" t="s">
        <v>609</v>
      </c>
      <c r="M209" s="231" t="s">
        <v>1544</v>
      </c>
      <c r="N209" s="231" t="s">
        <v>1545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1546</v>
      </c>
      <c r="W209" s="194" t="s">
        <v>1588</v>
      </c>
      <c r="X209" s="59" t="s">
        <v>956</v>
      </c>
      <c r="Y209" s="20"/>
      <c r="Z209" s="20"/>
      <c r="AA209" s="170"/>
      <c r="AB209" s="17"/>
      <c r="AC209" s="78" t="s">
        <v>609</v>
      </c>
      <c r="AD209" s="194">
        <v>0.25</v>
      </c>
      <c r="AE209" s="92">
        <v>9045</v>
      </c>
      <c r="AF209" s="92">
        <v>9047</v>
      </c>
      <c r="AG209" s="92" t="s">
        <v>609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1714</v>
      </c>
      <c r="BK209" s="23" t="s">
        <v>1715</v>
      </c>
      <c r="BL209" s="22"/>
      <c r="BM209" s="20" t="s">
        <v>980</v>
      </c>
      <c r="BN209" s="20" t="s">
        <v>980</v>
      </c>
      <c r="BO209" s="20" t="s">
        <v>980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748</v>
      </c>
      <c r="E210" s="16"/>
      <c r="F210" s="78" t="s">
        <v>706</v>
      </c>
      <c r="G210" s="10" t="str">
        <f>IF(D210="","*",VLOOKUP(F210,BS_ATIVIDADE[#All],3,FALSE))</f>
        <v>MECANIZAÇÃO - ESMERILHADORA</v>
      </c>
      <c r="H210" s="19" t="s">
        <v>597</v>
      </c>
      <c r="I210" s="19" t="s">
        <v>597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1230</v>
      </c>
      <c r="W210" s="194" t="s">
        <v>1716</v>
      </c>
      <c r="X210" s="15" t="s">
        <v>956</v>
      </c>
      <c r="Y210" s="20" t="s">
        <v>959</v>
      </c>
      <c r="Z210" s="20" t="s">
        <v>952</v>
      </c>
      <c r="AA210" s="155">
        <v>1</v>
      </c>
      <c r="AB210" s="78" t="s">
        <v>947</v>
      </c>
      <c r="AC210" s="78" t="s">
        <v>942</v>
      </c>
      <c r="AD210" s="194">
        <v>0.83333333333333337</v>
      </c>
      <c r="AE210" s="92">
        <v>6245</v>
      </c>
      <c r="AF210" s="92">
        <v>6246</v>
      </c>
      <c r="AG210" s="92" t="s">
        <v>609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1717</v>
      </c>
      <c r="BK210" s="24" t="s">
        <v>1718</v>
      </c>
      <c r="BL210" s="22"/>
      <c r="BM210" s="20" t="s">
        <v>972</v>
      </c>
      <c r="BN210" s="20" t="s">
        <v>992</v>
      </c>
      <c r="BO210" s="306" t="s">
        <v>1105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804</v>
      </c>
      <c r="E211" s="156"/>
      <c r="F211" s="193" t="s">
        <v>623</v>
      </c>
      <c r="G211" s="10" t="str">
        <f>IF(D211="","*",VLOOKUP(F211,BS_ATIVIDADE[#All],3,FALSE))</f>
        <v>OUTROS</v>
      </c>
      <c r="H211" s="19" t="s">
        <v>597</v>
      </c>
      <c r="I211" s="19" t="s">
        <v>535</v>
      </c>
      <c r="J211" s="18">
        <v>98</v>
      </c>
      <c r="K211" s="18">
        <v>500</v>
      </c>
      <c r="L211" s="83">
        <v>304</v>
      </c>
      <c r="M211" s="18" t="s">
        <v>1719</v>
      </c>
      <c r="N211" s="18" t="s">
        <v>1720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1230</v>
      </c>
      <c r="W211" s="46" t="s">
        <v>1674</v>
      </c>
      <c r="X211" s="15" t="s">
        <v>956</v>
      </c>
      <c r="Y211" s="20" t="s">
        <v>959</v>
      </c>
      <c r="Z211" s="20" t="s">
        <v>957</v>
      </c>
      <c r="AA211" s="155">
        <v>1</v>
      </c>
      <c r="AB211" s="78" t="s">
        <v>947</v>
      </c>
      <c r="AC211" s="78" t="s">
        <v>609</v>
      </c>
      <c r="AD211" s="92" t="s">
        <v>609</v>
      </c>
      <c r="AE211" s="92">
        <v>7684</v>
      </c>
      <c r="AF211" s="92" t="s">
        <v>609</v>
      </c>
      <c r="AG211" s="92" t="s">
        <v>609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1721</v>
      </c>
      <c r="BK211" s="24" t="s">
        <v>1722</v>
      </c>
      <c r="BL211" s="22"/>
      <c r="BM211" s="20" t="s">
        <v>980</v>
      </c>
      <c r="BN211" s="20" t="s">
        <v>980</v>
      </c>
      <c r="BO211" s="20" t="s">
        <v>980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813</v>
      </c>
      <c r="E212" s="156"/>
      <c r="F212" s="193" t="s">
        <v>715</v>
      </c>
      <c r="G212" s="10" t="str">
        <f>IF(D212="","*",VLOOKUP(F212,BS_ATIVIDADE[#All],3,FALSE))</f>
        <v>MECANIZAÇÃO - SOCADORA</v>
      </c>
      <c r="H212" s="154" t="s">
        <v>254</v>
      </c>
      <c r="I212" s="154" t="s">
        <v>254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1608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1234</v>
      </c>
      <c r="W212" s="194" t="s">
        <v>1554</v>
      </c>
      <c r="X212" s="15" t="s">
        <v>956</v>
      </c>
      <c r="Y212" s="20" t="s">
        <v>959</v>
      </c>
      <c r="Z212" s="20" t="s">
        <v>952</v>
      </c>
      <c r="AA212" s="155">
        <v>1</v>
      </c>
      <c r="AB212" s="78" t="s">
        <v>947</v>
      </c>
      <c r="AC212" s="78" t="s">
        <v>609</v>
      </c>
      <c r="AD212" s="194">
        <v>0.29166666666666669</v>
      </c>
      <c r="AE212" s="92">
        <v>6237</v>
      </c>
      <c r="AF212" s="92" t="s">
        <v>609</v>
      </c>
      <c r="AG212" s="92" t="s">
        <v>609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1709</v>
      </c>
      <c r="BK212" s="23" t="s">
        <v>1709</v>
      </c>
      <c r="BL212" s="22"/>
      <c r="BM212" s="20" t="s">
        <v>972</v>
      </c>
      <c r="BN212" s="20" t="s">
        <v>1002</v>
      </c>
      <c r="BO212" s="306" t="s">
        <v>1091</v>
      </c>
      <c r="BP212" s="23" t="s">
        <v>1709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778</v>
      </c>
      <c r="E213" s="16"/>
      <c r="F213" s="193" t="s">
        <v>741</v>
      </c>
      <c r="G213" s="10" t="str">
        <f>IF(D213="","*",VLOOKUP(F213,BS_ATIVIDADE[#All],3,FALSE))</f>
        <v>MODERNIZAÇÃO</v>
      </c>
      <c r="H213" s="154" t="s">
        <v>396</v>
      </c>
      <c r="I213" s="154" t="s">
        <v>396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1237</v>
      </c>
      <c r="W213" s="194" t="s">
        <v>1235</v>
      </c>
      <c r="X213" s="15" t="s">
        <v>956</v>
      </c>
      <c r="Y213" s="20" t="s">
        <v>959</v>
      </c>
      <c r="Z213" s="20" t="s">
        <v>952</v>
      </c>
      <c r="AA213" s="155">
        <v>1</v>
      </c>
      <c r="AB213" s="78" t="s">
        <v>947</v>
      </c>
      <c r="AC213" s="78" t="s">
        <v>942</v>
      </c>
      <c r="AD213" s="194">
        <v>0.22916666666666666</v>
      </c>
      <c r="AE213" s="92">
        <v>6242</v>
      </c>
      <c r="AF213" s="92" t="s">
        <v>609</v>
      </c>
      <c r="AG213" s="92" t="s">
        <v>609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1723</v>
      </c>
      <c r="BK213" s="297" t="s">
        <v>1724</v>
      </c>
      <c r="BL213" s="22"/>
      <c r="BM213" s="20" t="s">
        <v>980</v>
      </c>
      <c r="BN213" s="20" t="s">
        <v>980</v>
      </c>
      <c r="BO213" s="20" t="s">
        <v>980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863</v>
      </c>
      <c r="E216" s="16"/>
      <c r="F216" s="78" t="s">
        <v>792</v>
      </c>
      <c r="G216" s="10" t="str">
        <f>IF(D216="","*",VLOOKUP(F216,BS_ATIVIDADE[#All],3,FALSE))</f>
        <v>SOLDA</v>
      </c>
      <c r="H216" s="19" t="s">
        <v>21</v>
      </c>
      <c r="I216" s="19" t="s">
        <v>609</v>
      </c>
      <c r="J216" s="18">
        <v>98</v>
      </c>
      <c r="K216" s="18">
        <v>529.1</v>
      </c>
      <c r="L216" s="83">
        <v>500</v>
      </c>
      <c r="M216" s="18" t="s">
        <v>1414</v>
      </c>
      <c r="N216" s="18" t="s">
        <v>1415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1244</v>
      </c>
      <c r="W216" s="46" t="s">
        <v>1252</v>
      </c>
      <c r="X216" s="15" t="s">
        <v>951</v>
      </c>
      <c r="Y216" s="20"/>
      <c r="Z216" s="20" t="s">
        <v>952</v>
      </c>
      <c r="AA216" s="170" t="s">
        <v>609</v>
      </c>
      <c r="AB216" s="17" t="s">
        <v>609</v>
      </c>
      <c r="AC216" s="17"/>
      <c r="AD216" s="46" t="s">
        <v>609</v>
      </c>
      <c r="AE216" s="83" t="s">
        <v>609</v>
      </c>
      <c r="AF216" s="83" t="s">
        <v>609</v>
      </c>
      <c r="AG216" s="83" t="s">
        <v>609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TBE1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>
        <v>0.43958333333333333</v>
      </c>
      <c r="AT216" s="46">
        <v>0.49513888888888891</v>
      </c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5.555555555555558E-2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2</v>
      </c>
      <c r="BI216" s="23"/>
      <c r="BJ216" s="23" t="s">
        <v>1725</v>
      </c>
      <c r="BK216" s="24" t="s">
        <v>1726</v>
      </c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0.44444444444444464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748</v>
      </c>
      <c r="E217" s="16"/>
      <c r="F217" s="78" t="s">
        <v>706</v>
      </c>
      <c r="G217" s="10" t="str">
        <f>IF(D217="","*",VLOOKUP(F217,BS_ATIVIDADE[#All],3,FALSE))</f>
        <v>MECANIZAÇÃO - ESMERILHADORA</v>
      </c>
      <c r="H217" s="19" t="s">
        <v>597</v>
      </c>
      <c r="I217" s="19" t="s">
        <v>49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1230</v>
      </c>
      <c r="W217" s="305" t="s">
        <v>1727</v>
      </c>
      <c r="X217" s="15" t="s">
        <v>956</v>
      </c>
      <c r="Y217" s="20"/>
      <c r="Z217" s="20" t="s">
        <v>952</v>
      </c>
      <c r="AA217" s="155">
        <v>1</v>
      </c>
      <c r="AB217" s="78" t="s">
        <v>947</v>
      </c>
      <c r="AC217" s="78" t="s">
        <v>942</v>
      </c>
      <c r="AD217" s="194">
        <v>0.83333333333333337</v>
      </c>
      <c r="AE217" s="92">
        <v>6245</v>
      </c>
      <c r="AF217" s="92">
        <v>6246</v>
      </c>
      <c r="AG217" s="92" t="s">
        <v>609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1</v>
      </c>
      <c r="BI217" s="23"/>
      <c r="BJ217" s="248" t="s">
        <v>1728</v>
      </c>
      <c r="BK217" s="248" t="s">
        <v>1729</v>
      </c>
      <c r="BL217" s="22"/>
      <c r="BM217" s="20" t="s">
        <v>986</v>
      </c>
      <c r="BN217" s="20" t="s">
        <v>986</v>
      </c>
      <c r="BO217" s="180" t="s">
        <v>986</v>
      </c>
      <c r="BP217" s="248" t="s">
        <v>1728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837</v>
      </c>
      <c r="E218" s="251"/>
      <c r="F218" s="193" t="s">
        <v>623</v>
      </c>
      <c r="G218" s="10" t="str">
        <f>IF(D218="","*",VLOOKUP(F218,BS_ATIVIDADE[#All],3,FALSE))</f>
        <v>OUTROS</v>
      </c>
      <c r="H218" s="154" t="s">
        <v>597</v>
      </c>
      <c r="I218" s="154" t="s">
        <v>1730</v>
      </c>
      <c r="J218" s="45">
        <v>98</v>
      </c>
      <c r="K218" s="45">
        <v>502</v>
      </c>
      <c r="L218" s="92" t="s">
        <v>609</v>
      </c>
      <c r="M218" s="345" t="s">
        <v>18</v>
      </c>
      <c r="N218" s="345" t="s">
        <v>1447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1546</v>
      </c>
      <c r="W218" s="194" t="s">
        <v>1731</v>
      </c>
      <c r="X218" s="59" t="s">
        <v>951</v>
      </c>
      <c r="Y218" s="20"/>
      <c r="Z218" s="171" t="s">
        <v>957</v>
      </c>
      <c r="AA218" s="155">
        <v>1</v>
      </c>
      <c r="AB218" s="78" t="s">
        <v>947</v>
      </c>
      <c r="AC218" s="78" t="s">
        <v>609</v>
      </c>
      <c r="AD218" s="194">
        <v>0.75</v>
      </c>
      <c r="AE218" s="92">
        <v>9041</v>
      </c>
      <c r="AF218" s="92">
        <v>9046</v>
      </c>
      <c r="AG218" s="92" t="s">
        <v>609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1217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1732</v>
      </c>
      <c r="BK218" s="195" t="s">
        <v>1733</v>
      </c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836</v>
      </c>
      <c r="E220" s="16"/>
      <c r="F220" s="17" t="s">
        <v>777</v>
      </c>
      <c r="G220" s="10" t="str">
        <f>IF(D220="","*",VLOOKUP(F220,BS_ATIVIDADE[#All],3,FALSE))</f>
        <v>OUTROS</v>
      </c>
      <c r="H220" s="19" t="s">
        <v>572</v>
      </c>
      <c r="I220" s="19" t="s">
        <v>572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1347</v>
      </c>
      <c r="W220" s="46" t="s">
        <v>1734</v>
      </c>
      <c r="X220" s="15" t="s">
        <v>956</v>
      </c>
      <c r="Y220" s="20"/>
      <c r="Z220" s="20" t="s">
        <v>957</v>
      </c>
      <c r="AA220" s="155" t="s">
        <v>1362</v>
      </c>
      <c r="AB220" s="78" t="s">
        <v>947</v>
      </c>
      <c r="AC220" s="78" t="s">
        <v>942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1735</v>
      </c>
      <c r="BK220" s="23" t="s">
        <v>1735</v>
      </c>
      <c r="BL220" s="22"/>
      <c r="BM220" s="20" t="s">
        <v>986</v>
      </c>
      <c r="BN220" s="20" t="s">
        <v>986</v>
      </c>
      <c r="BO220" s="180" t="s">
        <v>986</v>
      </c>
      <c r="BP220" s="23" t="s">
        <v>1735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804</v>
      </c>
      <c r="E221" s="156"/>
      <c r="F221" s="193" t="s">
        <v>812</v>
      </c>
      <c r="G221" s="10" t="str">
        <f>IF(D221="","*",VLOOKUP(F221,BS_ATIVIDADE[#All],3,FALSE))</f>
        <v>OUTROS</v>
      </c>
      <c r="H221" s="154" t="s">
        <v>537</v>
      </c>
      <c r="I221" s="154" t="s">
        <v>254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1230</v>
      </c>
      <c r="W221" s="46" t="s">
        <v>1674</v>
      </c>
      <c r="X221" s="15" t="s">
        <v>956</v>
      </c>
      <c r="Y221" s="20"/>
      <c r="Z221" s="20" t="s">
        <v>961</v>
      </c>
      <c r="AA221" s="155">
        <v>1</v>
      </c>
      <c r="AB221" s="78" t="s">
        <v>947</v>
      </c>
      <c r="AC221" s="78" t="s">
        <v>609</v>
      </c>
      <c r="AD221" s="92" t="s">
        <v>609</v>
      </c>
      <c r="AE221" s="92">
        <v>7684</v>
      </c>
      <c r="AF221" s="92" t="s">
        <v>609</v>
      </c>
      <c r="AG221" s="92" t="s">
        <v>609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 t="s">
        <v>1736</v>
      </c>
      <c r="AS221" s="46">
        <v>0.38472222222222224</v>
      </c>
      <c r="AT221" s="46">
        <v>0.42638888888888887</v>
      </c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4.166666666666663E-2</v>
      </c>
      <c r="AZ221" s="17"/>
      <c r="BA221" s="186">
        <v>1</v>
      </c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2</v>
      </c>
      <c r="BI221" s="23"/>
      <c r="BJ221" s="23" t="s">
        <v>1737</v>
      </c>
      <c r="BK221" s="24" t="s">
        <v>1676</v>
      </c>
      <c r="BL221" s="22"/>
      <c r="BM221" s="20" t="s">
        <v>980</v>
      </c>
      <c r="BN221" s="20" t="s">
        <v>980</v>
      </c>
      <c r="BO221" s="180" t="s">
        <v>980</v>
      </c>
      <c r="BP221" s="24"/>
      <c r="BQ221" s="14" t="str">
        <f>IF(AND(BR221&lt;1,BS221&lt;1),"Produção e Intervalo",IF(BR221&lt;1,"Intervalo",IF(BS221&lt;1,"Produção","Aderente")))</f>
        <v>Intervalo</v>
      </c>
      <c r="BR221" s="25">
        <f>IF(OR(B221="",F221=""),"*",AY221/P221)</f>
        <v>0.99999999999999911</v>
      </c>
      <c r="BS221" s="25">
        <f>IF(OR(B221="",F221=""),"*",BA221/Q221)</f>
        <v>1</v>
      </c>
      <c r="BT221" s="271" t="str">
        <f t="shared" si="3"/>
        <v>OKOK</v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813</v>
      </c>
      <c r="E222" s="251"/>
      <c r="F222" s="193" t="s">
        <v>715</v>
      </c>
      <c r="G222" s="172" t="str">
        <f>IF(D222="","*",VLOOKUP(F222,BS_ATIVIDADE[#All],3,FALSE))</f>
        <v>MECANIZAÇÃO - SOCADORA</v>
      </c>
      <c r="H222" s="194" t="s">
        <v>254</v>
      </c>
      <c r="I222" s="194" t="s">
        <v>254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1608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1234</v>
      </c>
      <c r="W222" s="46" t="s">
        <v>1554</v>
      </c>
      <c r="X222" s="15" t="s">
        <v>951</v>
      </c>
      <c r="Y222" s="20"/>
      <c r="Z222" s="20" t="s">
        <v>952</v>
      </c>
      <c r="AA222" s="170">
        <v>1</v>
      </c>
      <c r="AB222" s="78" t="s">
        <v>947</v>
      </c>
      <c r="AC222" s="17" t="s">
        <v>609</v>
      </c>
      <c r="AD222" s="46">
        <v>0.29166666666666669</v>
      </c>
      <c r="AE222" s="83">
        <v>6237</v>
      </c>
      <c r="AF222" s="83" t="s">
        <v>609</v>
      </c>
      <c r="AG222" s="83" t="s">
        <v>609</v>
      </c>
      <c r="AH222" s="21" t="s">
        <v>609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1735</v>
      </c>
      <c r="BK222" s="23" t="s">
        <v>1735</v>
      </c>
      <c r="BL222" s="22"/>
      <c r="BM222" s="20" t="s">
        <v>975</v>
      </c>
      <c r="BN222" s="20" t="s">
        <v>995</v>
      </c>
      <c r="BO222" s="180" t="s">
        <v>1106</v>
      </c>
      <c r="BP222" s="23" t="s">
        <v>1735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>CCOCirculaçãoIntervaloContrato</v>
      </c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705</v>
      </c>
      <c r="E223" s="16"/>
      <c r="F223" s="78" t="s">
        <v>631</v>
      </c>
      <c r="G223" s="10" t="str">
        <f>IF(D223="","*",VLOOKUP(F223,BS_ATIVIDADE[#All],3,FALSE))</f>
        <v>DETECÇÃO</v>
      </c>
      <c r="H223" s="194" t="s">
        <v>1738</v>
      </c>
      <c r="I223" s="194" t="s">
        <v>1312</v>
      </c>
      <c r="J223" s="245">
        <v>74</v>
      </c>
      <c r="K223" s="245">
        <v>227</v>
      </c>
      <c r="L223" s="92" t="s">
        <v>609</v>
      </c>
      <c r="M223" s="246" t="s">
        <v>1739</v>
      </c>
      <c r="N223" s="246" t="s">
        <v>1740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1272</v>
      </c>
      <c r="W223" s="194" t="s">
        <v>1741</v>
      </c>
      <c r="X223" s="59" t="s">
        <v>951</v>
      </c>
      <c r="Y223" s="20"/>
      <c r="Z223" s="171" t="s">
        <v>952</v>
      </c>
      <c r="AA223" s="92">
        <v>1</v>
      </c>
      <c r="AB223" s="78" t="s">
        <v>947</v>
      </c>
      <c r="AC223" s="78" t="s">
        <v>942</v>
      </c>
      <c r="AD223" s="194">
        <v>0.29166666666666669</v>
      </c>
      <c r="AE223" s="92">
        <v>5487</v>
      </c>
      <c r="AF223" s="92" t="s">
        <v>609</v>
      </c>
      <c r="AG223" s="92" t="s">
        <v>609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>
        <v>0.34722222222222221</v>
      </c>
      <c r="AT223" s="46">
        <v>0.3888888888888889</v>
      </c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4.1666666666666685E-2</v>
      </c>
      <c r="AZ223" s="17"/>
      <c r="BA223" s="186">
        <v>227</v>
      </c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2</v>
      </c>
      <c r="BI223" s="23"/>
      <c r="BJ223" s="24" t="s">
        <v>1742</v>
      </c>
      <c r="BK223" s="24" t="s">
        <v>1742</v>
      </c>
      <c r="BL223" s="22"/>
      <c r="BM223" s="20" t="s">
        <v>980</v>
      </c>
      <c r="BN223" s="20" t="s">
        <v>980</v>
      </c>
      <c r="BO223" s="180" t="s">
        <v>980</v>
      </c>
      <c r="BP223" s="24"/>
      <c r="BQ223" s="14" t="str">
        <f>IF(AND(BR223&lt;1,BS223&lt;1),"Produção e Intervalo",IF(BR223&lt;1,"Intervalo",IF(BS223&lt;1,"Produção","Aderente")))</f>
        <v>Aderente</v>
      </c>
      <c r="BR223" s="25">
        <f>IF(OR(B223="",F223=""),"*",AY223/P223)</f>
        <v>1.0000000000000004</v>
      </c>
      <c r="BS223" s="25">
        <f>IF(OR(B223="",F223=""),"*",BA223/Q223)</f>
        <v>1</v>
      </c>
      <c r="BT223" s="271" t="str">
        <f t="shared" si="3"/>
        <v>OKOK</v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885</v>
      </c>
      <c r="E224" s="16"/>
      <c r="F224" s="193" t="s">
        <v>792</v>
      </c>
      <c r="G224" s="10" t="str">
        <f>IF(D224="","*",VLOOKUP(F224,BS_ATIVIDADE[#All],3,FALSE))</f>
        <v>SOLDA</v>
      </c>
      <c r="H224" s="154" t="s">
        <v>241</v>
      </c>
      <c r="I224" s="154" t="s">
        <v>609</v>
      </c>
      <c r="J224" s="45">
        <v>74</v>
      </c>
      <c r="K224" s="18">
        <v>147.44</v>
      </c>
      <c r="L224" s="83" t="s">
        <v>609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1248</v>
      </c>
      <c r="W224" s="46" t="s">
        <v>1710</v>
      </c>
      <c r="X224" s="15" t="s">
        <v>956</v>
      </c>
      <c r="Y224" s="20"/>
      <c r="Z224" s="20" t="s">
        <v>957</v>
      </c>
      <c r="AA224" s="347" t="s">
        <v>609</v>
      </c>
      <c r="AB224" s="78" t="s">
        <v>609</v>
      </c>
      <c r="AC224" s="78" t="s">
        <v>609</v>
      </c>
      <c r="AD224" s="92" t="s">
        <v>609</v>
      </c>
      <c r="AE224" s="92" t="s">
        <v>609</v>
      </c>
      <c r="AF224" s="92" t="s">
        <v>609</v>
      </c>
      <c r="AG224" s="92" t="s">
        <v>609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TMO155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1743</v>
      </c>
      <c r="BK224" s="24" t="s">
        <v>1744</v>
      </c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1234</v>
      </c>
      <c r="W225" s="194" t="s">
        <v>1554</v>
      </c>
      <c r="X225" s="15" t="s">
        <v>956</v>
      </c>
      <c r="Y225" s="20"/>
      <c r="Z225" s="20"/>
      <c r="AA225" s="155">
        <v>1</v>
      </c>
      <c r="AB225" s="78" t="s">
        <v>947</v>
      </c>
      <c r="AC225" s="78" t="s">
        <v>609</v>
      </c>
      <c r="AD225" s="194">
        <v>0.29166666666666669</v>
      </c>
      <c r="AE225" s="92">
        <v>6237</v>
      </c>
      <c r="AF225" s="92" t="s">
        <v>609</v>
      </c>
      <c r="AG225" s="92" t="s">
        <v>609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827</v>
      </c>
      <c r="E226" s="16"/>
      <c r="F226" s="17" t="s">
        <v>785</v>
      </c>
      <c r="G226" s="10" t="str">
        <f>IF(D226="","*",VLOOKUP(F226,BS_ATIVIDADE[#All],3,FALSE))</f>
        <v>PEDRA</v>
      </c>
      <c r="H226" s="19" t="s">
        <v>230</v>
      </c>
      <c r="I226" s="19" t="s">
        <v>230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1256</v>
      </c>
      <c r="W226" s="46" t="s">
        <v>1745</v>
      </c>
      <c r="X226" s="15" t="s">
        <v>956</v>
      </c>
      <c r="Y226" s="20"/>
      <c r="Z226" s="20" t="s">
        <v>952</v>
      </c>
      <c r="AA226" s="301" t="s">
        <v>1604</v>
      </c>
      <c r="AB226" s="78" t="s">
        <v>947</v>
      </c>
      <c r="AC226" s="78" t="s">
        <v>609</v>
      </c>
      <c r="AD226" s="194">
        <v>0.35416666666666669</v>
      </c>
      <c r="AE226" s="92" t="s">
        <v>609</v>
      </c>
      <c r="AF226" s="92" t="s">
        <v>609</v>
      </c>
      <c r="AG226" s="92" t="s">
        <v>609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1735</v>
      </c>
      <c r="BK226" s="23" t="s">
        <v>1735</v>
      </c>
      <c r="BL226" s="22"/>
      <c r="BM226" s="20" t="s">
        <v>986</v>
      </c>
      <c r="BN226" s="20" t="s">
        <v>986</v>
      </c>
      <c r="BO226" s="180" t="s">
        <v>986</v>
      </c>
      <c r="BP226" s="23" t="s">
        <v>1735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757</v>
      </c>
      <c r="E229" s="16"/>
      <c r="F229" s="17" t="s">
        <v>623</v>
      </c>
      <c r="G229" s="10" t="str">
        <f>IF(D229="","*",VLOOKUP(F229,BS_ATIVIDADE[#All],3,FALSE))</f>
        <v>OUTROS</v>
      </c>
      <c r="H229" s="19" t="s">
        <v>434</v>
      </c>
      <c r="I229" s="19" t="s">
        <v>1697</v>
      </c>
      <c r="J229" s="18">
        <v>78</v>
      </c>
      <c r="K229" s="245">
        <v>190</v>
      </c>
      <c r="L229" s="92" t="s">
        <v>609</v>
      </c>
      <c r="M229" s="18" t="s">
        <v>1746</v>
      </c>
      <c r="N229" s="18" t="s">
        <v>1747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1263</v>
      </c>
      <c r="W229" s="46" t="s">
        <v>1748</v>
      </c>
      <c r="X229" s="247" t="s">
        <v>956</v>
      </c>
      <c r="Y229" s="20"/>
      <c r="Z229" s="20" t="s">
        <v>961</v>
      </c>
      <c r="AA229" s="347" t="s">
        <v>1749</v>
      </c>
      <c r="AB229" s="78" t="s">
        <v>947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>
        <v>0</v>
      </c>
      <c r="AS229" s="178">
        <v>0</v>
      </c>
      <c r="AT229" s="178">
        <v>0</v>
      </c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>
        <v>0</v>
      </c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0</v>
      </c>
      <c r="BI229" s="23"/>
      <c r="BJ229" s="23" t="s">
        <v>1750</v>
      </c>
      <c r="BK229" s="23" t="s">
        <v>1750</v>
      </c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778</v>
      </c>
      <c r="E230" s="16"/>
      <c r="F230" s="193" t="s">
        <v>741</v>
      </c>
      <c r="G230" s="10" t="str">
        <f>IF(D230="","*",VLOOKUP(F230,BS_ATIVIDADE[#All],3,FALSE))</f>
        <v>MODERNIZAÇÃO</v>
      </c>
      <c r="H230" s="154" t="s">
        <v>396</v>
      </c>
      <c r="I230" s="154" t="s">
        <v>396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1237</v>
      </c>
      <c r="W230" s="194" t="s">
        <v>1235</v>
      </c>
      <c r="X230" s="15" t="s">
        <v>956</v>
      </c>
      <c r="Y230" s="20"/>
      <c r="Z230" s="20" t="s">
        <v>952</v>
      </c>
      <c r="AA230" s="155">
        <v>1</v>
      </c>
      <c r="AB230" s="78" t="s">
        <v>947</v>
      </c>
      <c r="AC230" s="78" t="s">
        <v>942</v>
      </c>
      <c r="AD230" s="194">
        <v>0.22916666666666666</v>
      </c>
      <c r="AE230" s="92">
        <v>6242</v>
      </c>
      <c r="AF230" s="92" t="s">
        <v>609</v>
      </c>
      <c r="AG230" s="92" t="s">
        <v>609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>
        <v>0.29930555555555555</v>
      </c>
      <c r="AT230" s="46">
        <v>0.54166666666666663</v>
      </c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0.24236111111111108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2</v>
      </c>
      <c r="BI230" s="23"/>
      <c r="BJ230" s="23" t="s">
        <v>1751</v>
      </c>
      <c r="BK230" s="24" t="s">
        <v>1752</v>
      </c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</v>
      </c>
      <c r="BR230" s="25">
        <f>IF(OR(B230="",F230=""),"*",AY230/P230)</f>
        <v>2.9083333333333332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845</v>
      </c>
      <c r="E231" s="16"/>
      <c r="F231" s="17" t="s">
        <v>753</v>
      </c>
      <c r="G231" s="10" t="str">
        <f>IF(D231="","*",VLOOKUP(F231,BS_ATIVIDADE[#All],3,FALSE))</f>
        <v>OUTROS</v>
      </c>
      <c r="H231" s="19" t="s">
        <v>307</v>
      </c>
      <c r="I231" s="19" t="s">
        <v>307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1435</v>
      </c>
      <c r="W231" s="194" t="s">
        <v>1753</v>
      </c>
      <c r="X231" s="59" t="s">
        <v>956</v>
      </c>
      <c r="Y231" s="20"/>
      <c r="Z231" s="171" t="s">
        <v>952</v>
      </c>
      <c r="AA231" s="155">
        <v>1</v>
      </c>
      <c r="AB231" s="78" t="s">
        <v>947</v>
      </c>
      <c r="AC231" s="78" t="s">
        <v>609</v>
      </c>
      <c r="AD231" s="194">
        <v>0.41666666666666669</v>
      </c>
      <c r="AE231" s="92">
        <v>9404</v>
      </c>
      <c r="AF231" s="92">
        <v>9406</v>
      </c>
      <c r="AG231" s="92" t="s">
        <v>609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1228</v>
      </c>
      <c r="BK231" s="24" t="s">
        <v>1754</v>
      </c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912</v>
      </c>
      <c r="E232" s="16"/>
      <c r="F232" s="17" t="s">
        <v>792</v>
      </c>
      <c r="G232" s="10" t="str">
        <f>IF(D232="","*",VLOOKUP(F232,BS_ATIVIDADE[#All],3,FALSE))</f>
        <v>SOLDA</v>
      </c>
      <c r="H232" s="19" t="s">
        <v>609</v>
      </c>
      <c r="I232" s="19" t="s">
        <v>609</v>
      </c>
      <c r="J232" s="18">
        <v>103</v>
      </c>
      <c r="K232" s="18">
        <v>2146</v>
      </c>
      <c r="L232" s="83" t="s">
        <v>609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1619</v>
      </c>
      <c r="W232" s="46" t="s">
        <v>1598</v>
      </c>
      <c r="X232" s="15" t="s">
        <v>956</v>
      </c>
      <c r="Y232" s="20"/>
      <c r="Z232" s="20" t="s">
        <v>957</v>
      </c>
      <c r="AA232" s="170" t="s">
        <v>609</v>
      </c>
      <c r="AB232" s="17" t="s">
        <v>609</v>
      </c>
      <c r="AC232" s="78" t="s">
        <v>609</v>
      </c>
      <c r="AD232" s="92" t="s">
        <v>609</v>
      </c>
      <c r="AE232" s="92" t="s">
        <v>609</v>
      </c>
      <c r="AF232" s="92" t="s">
        <v>609</v>
      </c>
      <c r="AG232" s="92" t="s">
        <v>609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>
        <v>0.375</v>
      </c>
      <c r="AS232" s="46">
        <v>0.3888888888888889</v>
      </c>
      <c r="AT232" s="46">
        <v>0.51388888888888884</v>
      </c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0.12499999999999994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2</v>
      </c>
      <c r="BI232" s="23"/>
      <c r="BJ232" s="23" t="s">
        <v>1253</v>
      </c>
      <c r="BK232" s="24" t="s">
        <v>1755</v>
      </c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0.74999999999999967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>A5245950</v>
      </c>
      <c r="B233" s="184">
        <v>45950</v>
      </c>
      <c r="C233" s="9">
        <f>IF(BS_CONTROLE[[#This Row],[DATA]]="","",WEEKNUM(BS_CONTROLE[[#This Row],[DATA]]))</f>
        <v>43</v>
      </c>
      <c r="D233" s="15" t="s">
        <v>701</v>
      </c>
      <c r="E233" s="16"/>
      <c r="F233" s="17" t="s">
        <v>623</v>
      </c>
      <c r="G233" s="10" t="str">
        <f>IF(D233="","*",VLOOKUP(F233,BS_ATIVIDADE[#All],3,FALSE))</f>
        <v>OUTROS</v>
      </c>
      <c r="H233" s="19" t="s">
        <v>359</v>
      </c>
      <c r="I233" s="19" t="s">
        <v>359</v>
      </c>
      <c r="J233" s="18">
        <v>103</v>
      </c>
      <c r="K233" s="18">
        <v>2096</v>
      </c>
      <c r="L233" s="83" t="s">
        <v>609</v>
      </c>
      <c r="M233" s="18" t="s">
        <v>1756</v>
      </c>
      <c r="N233" s="18" t="s">
        <v>1757</v>
      </c>
      <c r="O233" s="19">
        <v>0.33333333333333331</v>
      </c>
      <c r="P233" s="19">
        <v>4.1666666666666664E-2</v>
      </c>
      <c r="Q233" s="83">
        <v>1</v>
      </c>
      <c r="R233" s="11" t="str">
        <f>IFERROR(_xlfn.XLOOKUP(F233, BS_ATIVIDADE[ATIVIDADE],BS_ATIVIDADE[UNIDADE] ), "*")</f>
        <v>BINÁRIO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3" s="89" t="str">
        <f>IFERROR(_xlfn.XLOOKUP(J233, BASE_MAPA!$E$2:$E$359, BASE_MAPA!$J$2:$J$359), "ERRO")</f>
        <v>OURO VERDE - LIGAÇÃO</v>
      </c>
      <c r="V233" s="225" t="s">
        <v>1758</v>
      </c>
      <c r="W233" s="46" t="s">
        <v>1759</v>
      </c>
      <c r="X233" s="15" t="s">
        <v>956</v>
      </c>
      <c r="Y233" s="20"/>
      <c r="Z233" s="20" t="s">
        <v>957</v>
      </c>
      <c r="AA233" s="170" t="s">
        <v>609</v>
      </c>
      <c r="AB233" s="17" t="s">
        <v>947</v>
      </c>
      <c r="AC233" s="17"/>
      <c r="AD233" s="46">
        <v>0.29166666666666669</v>
      </c>
      <c r="AE233" s="83">
        <v>2000</v>
      </c>
      <c r="AF233" s="83" t="s">
        <v>609</v>
      </c>
      <c r="AG233" s="83" t="s">
        <v>609</v>
      </c>
      <c r="AH233" s="21"/>
      <c r="AI233" s="17" t="str">
        <f>IF(BS_CONTROLE[[#This Row],[Atividade]]=0, "-", BS_CONTROLE[[#This Row],[Atividade]])</f>
        <v>DESLOCAMENTO</v>
      </c>
      <c r="AJ233" s="10" t="str">
        <f>IF(D233="","*",VLOOKUP(AI233,BS_ATIVIDADE[#All],3,FALSE))</f>
        <v>OUTROS</v>
      </c>
      <c r="AK233" s="146" t="str">
        <f>BS_CONTROLE[[#This Row],[Local - Partida]]</f>
        <v>PITK96</v>
      </c>
      <c r="AL233" s="146" t="str">
        <f>BS_CONTROLE[[#This Row],[Local - Encerramento]]</f>
        <v>PITK96</v>
      </c>
      <c r="AM233" s="196" t="str">
        <f>BS_CONTROLE[[#This Row],[Entre - Estações]]</f>
        <v>PUD-POU</v>
      </c>
      <c r="AN233" s="196" t="str">
        <f>BS_CONTROLE[[#This Row],[SB]]</f>
        <v>PUDPOU</v>
      </c>
      <c r="AO233" s="18">
        <f>BS_CONTROLE[[#This Row],[SUB]]</f>
        <v>103</v>
      </c>
      <c r="AP233" s="18">
        <f>BS_CONTROLE[[#This Row],[KM - Inicio]]</f>
        <v>2096</v>
      </c>
      <c r="AQ233" s="18" t="str">
        <f>BS_CONTROLE[[#This Row],[KM - Fim]]</f>
        <v>-</v>
      </c>
      <c r="AR233" s="46">
        <v>0.3298611111111111</v>
      </c>
      <c r="AS233" s="46">
        <v>0.33333333333333331</v>
      </c>
      <c r="AT233" s="46">
        <v>0.375</v>
      </c>
      <c r="AU233" s="185"/>
      <c r="AV233" s="185"/>
      <c r="AW233" s="185"/>
      <c r="AX233" s="185"/>
      <c r="AY233" s="13">
        <f>IF(D233="","*",IFERROR(IF(ISODD(COUNT(AS233:AX233)),"ERRO",SUM((AT233-AS233),(AV233-AU233),(AX233-AW233))),"ERRO"))</f>
        <v>4.1666666666666685E-2</v>
      </c>
      <c r="AZ233" s="17"/>
      <c r="BA233" s="186">
        <v>1</v>
      </c>
      <c r="BB233" s="11" t="str">
        <f>IFERROR(_xlfn.XLOOKUP(AI233, BS_ATIVIDADE[ATIVIDADE],BS_ATIVIDADE[UNIDADE] ), "*")</f>
        <v>BINÁRIO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3" s="12" t="str">
        <f>IFERROR(_xlfn.XLOOKUP(AO233, BASE_MAPA!$E$2:$E$359, BASE_MAPA!$J$2:$J$359), "ERRO")</f>
        <v>OURO VERDE - LIGAÇÃO</v>
      </c>
      <c r="BF233" s="18" t="str">
        <f>IF(BS_CONTROLE[[#This Row],[Responsavel pelo boletim]]=0, "-", BS_CONTROLE[[#This Row],[Responsavel pelo boletim]])</f>
        <v xml:space="preserve">Paulo </v>
      </c>
      <c r="BG233" s="22"/>
      <c r="BH233" s="23">
        <v>2</v>
      </c>
      <c r="BI233" s="23"/>
      <c r="BJ233" s="23" t="s">
        <v>1760</v>
      </c>
      <c r="BK233" s="23" t="s">
        <v>1760</v>
      </c>
      <c r="BL233" s="22"/>
      <c r="BM233" s="20" t="s">
        <v>980</v>
      </c>
      <c r="BN233" s="20" t="s">
        <v>980</v>
      </c>
      <c r="BO233" s="180" t="s">
        <v>980</v>
      </c>
      <c r="BP233" s="24"/>
      <c r="BQ233" s="14" t="str">
        <f>IF(AND(BR233&lt;1,BS233&lt;1),"Produção e Intervalo",IF(BR233&lt;1,"Intervalo",IF(BS233&lt;1,"Produção","Aderente")))</f>
        <v>Aderente</v>
      </c>
      <c r="BR233" s="25">
        <f>IF(OR(B233="",F233=""),"*",AY233/P233)</f>
        <v>1.0000000000000004</v>
      </c>
      <c r="BS233" s="25">
        <f>IF(OR(B233="",F233=""),"*",BA233/Q233)</f>
        <v>1</v>
      </c>
      <c r="BT233" s="271" t="str">
        <f t="shared" si="3"/>
        <v>OKOK</v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>CLEITON (TF-519)45951</v>
      </c>
      <c r="B241" s="184">
        <v>45951</v>
      </c>
      <c r="C241" s="9">
        <f>IF(BS_CONTROLE[[#This Row],[DATA]]="","",WEEKNUM(BS_CONTROLE[[#This Row],[DATA]]))</f>
        <v>43</v>
      </c>
      <c r="D241" s="15" t="s">
        <v>870</v>
      </c>
      <c r="E241" s="16"/>
      <c r="F241" s="17" t="s">
        <v>766</v>
      </c>
      <c r="G241" s="10" t="str">
        <f>IF(D241="","*",VLOOKUP(F241,BS_ATIVIDADE[#All],3,FALSE))</f>
        <v>AMV</v>
      </c>
      <c r="H241" s="19" t="s">
        <v>609</v>
      </c>
      <c r="I241" s="19" t="s">
        <v>609</v>
      </c>
      <c r="J241" s="18">
        <v>74</v>
      </c>
      <c r="K241" s="18">
        <v>403.13</v>
      </c>
      <c r="L241" s="83" t="s">
        <v>609</v>
      </c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241" s="18" t="s">
        <v>569</v>
      </c>
      <c r="O241" s="19">
        <v>0.375</v>
      </c>
      <c r="P241" s="19">
        <v>0.125</v>
      </c>
      <c r="Q241" s="83">
        <v>1</v>
      </c>
      <c r="R241" s="11" t="str">
        <f>IFERROR(_xlfn.XLOOKUP(F241, BS_ATIVIDADE[ATIVIDADE],BS_ATIVIDADE[UNIDADE] ), "*")</f>
        <v>Nº DE PEÇAS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1" s="89" t="str">
        <f>IFERROR(_xlfn.XLOOKUP(J241, BASE_MAPA!$E$2:$E$359, BASE_MAPA!$J$2:$J$359), "ERRO")</f>
        <v>MARCO INICIAL - ALTO ARAGUAIA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PDM - AMV - JACARÉ</v>
      </c>
      <c r="AJ241" s="10" t="str">
        <f>IF(D241="","*",VLOOKUP(AI241,BS_ATIVIDADE[#All],3,FALSE))</f>
        <v>AMV</v>
      </c>
      <c r="AK241" s="146" t="str">
        <f>BS_CONTROLE[[#This Row],[Local - Partida]]</f>
        <v>-</v>
      </c>
      <c r="AL241" s="146" t="str">
        <f>BS_CONTROLE[[#This Row],[Local - Encerramento]]</f>
        <v>-</v>
      </c>
      <c r="AM241" s="196" t="str">
        <f>BS_CONTROLE[[#This Row],[Entre - Estações]]</f>
        <v>TMT</v>
      </c>
      <c r="AN241" s="196" t="str">
        <f>BS_CONTROLE[[#This Row],[SB]]</f>
        <v>TMTTOM</v>
      </c>
      <c r="AO241" s="18">
        <f>BS_CONTROLE[[#This Row],[SUB]]</f>
        <v>74</v>
      </c>
      <c r="AP241" s="18">
        <f>BS_CONTROLE[[#This Row],[KM - Inicio]]</f>
        <v>403.13</v>
      </c>
      <c r="AQ241" s="18" t="str">
        <f>BS_CONTROLE[[#This Row],[KM - Fim]]</f>
        <v>-</v>
      </c>
      <c r="AR241" s="46"/>
      <c r="AS241" s="46"/>
      <c r="AT241" s="46"/>
      <c r="AU241" s="185"/>
      <c r="AV241" s="185"/>
      <c r="AW241" s="185"/>
      <c r="AX241" s="185"/>
      <c r="AY241" s="13">
        <f>IF(D241="","*",IFERROR(IF(ISODD(COUNT(AS241:AX241)),"ERRO",SUM((AT241-AS241),(AV241-AU241),(AX241-AW241))),"ERRO"))</f>
        <v>0</v>
      </c>
      <c r="AZ241" s="17"/>
      <c r="BA241" s="186"/>
      <c r="BB241" s="11" t="str">
        <f>IFERROR(_xlfn.XLOOKUP(AI241, BS_ATIVIDADE[ATIVIDADE],BS_ATIVIDADE[UNIDADE] ), "*")</f>
        <v>Nº DE PEÇAS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1" s="12" t="str">
        <f>IFERROR(_xlfn.XLOOKUP(AO241, BASE_MAPA!$E$2:$E$359, BASE_MAPA!$J$2:$J$359), "ERRO")</f>
        <v>MARCO INICIAL - ALTO ARAGUAIA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Produção e Intervalo</v>
      </c>
      <c r="BR241" s="25">
        <f>IF(OR(B241="",F241=""),"*",AY241/P241)</f>
        <v>0</v>
      </c>
      <c r="BS241" s="25">
        <f>IF(OR(B241="",F241=""),"*",BA241/Q241)</f>
        <v>0</v>
      </c>
      <c r="BT241" s="271" t="str">
        <f t="shared" si="3"/>
        <v/>
      </c>
    </row>
    <row r="242" spans="1:72" hidden="1">
      <c r="A242" s="58" t="str">
        <f>D242&amp;B242</f>
        <v>W4845951</v>
      </c>
      <c r="B242" s="184">
        <v>45951</v>
      </c>
      <c r="C242" s="9">
        <f>IF(BS_CONTROLE[[#This Row],[DATA]]="","",WEEKNUM(BS_CONTROLE[[#This Row],[DATA]]))</f>
        <v>43</v>
      </c>
      <c r="D242" s="59" t="s">
        <v>826</v>
      </c>
      <c r="E242" s="156"/>
      <c r="F242" s="193" t="s">
        <v>699</v>
      </c>
      <c r="G242" s="10" t="str">
        <f>IF(D242="","*",VLOOKUP(F242,BS_ATIVIDADE[#All],3,FALSE))</f>
        <v>MECANIZAÇÃO - DOL</v>
      </c>
      <c r="H242" s="19" t="s">
        <v>572</v>
      </c>
      <c r="I242" s="19" t="s">
        <v>572</v>
      </c>
      <c r="J242" s="18">
        <v>74</v>
      </c>
      <c r="K242" s="18">
        <v>394</v>
      </c>
      <c r="L242" s="83">
        <v>389</v>
      </c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TBA-TIP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389TIP</v>
      </c>
      <c r="O242" s="19">
        <v>0.4375</v>
      </c>
      <c r="P242" s="19">
        <v>0.16666666666666666</v>
      </c>
      <c r="Q242" s="83">
        <v>2000</v>
      </c>
      <c r="R242" s="11" t="str">
        <f>IFERROR(_xlfn.XLOOKUP(F242, BS_ATIVIDADE[ATIVIDADE],BS_ATIVIDADE[UNIDADE] ), "*")</f>
        <v>M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42" s="89" t="str">
        <f>IFERROR(_xlfn.XLOOKUP(J242, BASE_MAPA!$E$2:$E$359, BASE_MAPA!$J$2:$J$359), "ERRO")</f>
        <v>MARCO INICIAL - ALTO ARAGUAIA</v>
      </c>
      <c r="V242" s="221" t="s">
        <v>1408</v>
      </c>
      <c r="W242" s="194" t="s">
        <v>700</v>
      </c>
      <c r="X242" s="59" t="s">
        <v>951</v>
      </c>
      <c r="Y242" s="20"/>
      <c r="Z242" s="171" t="s">
        <v>952</v>
      </c>
      <c r="AA242" s="155">
        <v>1</v>
      </c>
      <c r="AB242" s="78" t="s">
        <v>947</v>
      </c>
      <c r="AC242" s="78" t="s">
        <v>609</v>
      </c>
      <c r="AD242" s="194">
        <v>0.29166666666666669</v>
      </c>
      <c r="AE242" s="92">
        <v>6202</v>
      </c>
      <c r="AF242" s="92">
        <v>6203</v>
      </c>
      <c r="AG242" s="92" t="s">
        <v>609</v>
      </c>
      <c r="AH242" s="21"/>
      <c r="AI242" s="17" t="str">
        <f>IF(BS_CONTROLE[[#This Row],[Atividade]]=0, "-", BS_CONTROLE[[#This Row],[Atividade]])</f>
        <v>MECANIZAÇÃO - DOL</v>
      </c>
      <c r="AJ242" s="10" t="str">
        <f>IF(D242="","*",VLOOKUP(AI242,BS_ATIVIDADE[#All],3,FALSE))</f>
        <v>MECANIZAÇÃO - DOL</v>
      </c>
      <c r="AK242" s="146" t="str">
        <f>BS_CONTROLE[[#This Row],[Local - Partida]]</f>
        <v>TOM2</v>
      </c>
      <c r="AL242" s="146" t="str">
        <f>BS_CONTROLE[[#This Row],[Local - Encerramento]]</f>
        <v>TOM2</v>
      </c>
      <c r="AM242" s="196" t="str">
        <f>BS_CONTROLE[[#This Row],[Entre - Estações]]</f>
        <v>TBA-TIP</v>
      </c>
      <c r="AN242" s="196" t="str">
        <f>BS_CONTROLE[[#This Row],[SB]]</f>
        <v>389TIP</v>
      </c>
      <c r="AO242" s="18">
        <f>BS_CONTROLE[[#This Row],[SUB]]</f>
        <v>74</v>
      </c>
      <c r="AP242" s="18">
        <f>BS_CONTROLE[[#This Row],[KM - Inicio]]</f>
        <v>394</v>
      </c>
      <c r="AQ242" s="18">
        <f>BS_CONTROLE[[#This Row],[KM - Fim]]</f>
        <v>389</v>
      </c>
      <c r="AR242" s="46"/>
      <c r="AS242" s="46"/>
      <c r="AT242" s="46"/>
      <c r="AU242" s="185"/>
      <c r="AV242" s="185"/>
      <c r="AW242" s="185"/>
      <c r="AX242" s="185"/>
      <c r="AY242" s="13">
        <f>IF(D242="","*",IFERROR(IF(ISODD(COUNT(AS242:AX242)),"ERRO",SUM((AT242-AS242),(AV242-AU242),(AX242-AW242))),"ERRO"))</f>
        <v>0</v>
      </c>
      <c r="AZ242" s="17"/>
      <c r="BA242" s="186"/>
      <c r="BB242" s="11" t="str">
        <f>IFERROR(_xlfn.XLOOKUP(AI242, BS_ATIVIDADE[ATIVIDADE],BS_ATIVIDADE[UNIDADE] ), "*")</f>
        <v>M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42" s="12" t="str">
        <f>IFERROR(_xlfn.XLOOKUP(AO242, BASE_MAPA!$E$2:$E$359, BASE_MAPA!$J$2:$J$359), "ERRO")</f>
        <v>MARCO INICIAL - ALTO ARAGUAIA</v>
      </c>
      <c r="BF242" s="18" t="str">
        <f>IF(BS_CONTROLE[[#This Row],[Responsavel pelo boletim]]=0, "-", BS_CONTROLE[[#This Row],[Responsavel pelo boletim]])</f>
        <v>Rodrigo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Produção e Intervalo</v>
      </c>
      <c r="BR242" s="25">
        <f>IF(OR(B242="",F242=""),"*",AY242/P242)</f>
        <v>0</v>
      </c>
      <c r="BS242" s="25">
        <f>IF(OR(B242="",F242=""),"*",BA242/Q242)</f>
        <v>0</v>
      </c>
      <c r="BT242" s="271" t="str">
        <f t="shared" si="3"/>
        <v/>
      </c>
    </row>
    <row r="243" spans="1:72" hidden="1">
      <c r="A243" s="58" t="str">
        <f>D243&amp;B243</f>
        <v>V8745951</v>
      </c>
      <c r="B243" s="184">
        <v>45951</v>
      </c>
      <c r="C243" s="9">
        <f>IF(BS_CONTROLE[[#This Row],[DATA]]="","",WEEKNUM(BS_CONTROLE[[#This Row],[DATA]]))</f>
        <v>43</v>
      </c>
      <c r="D243" s="247" t="s">
        <v>813</v>
      </c>
      <c r="E243" s="251"/>
      <c r="F243" s="193" t="s">
        <v>715</v>
      </c>
      <c r="G243" s="10" t="str">
        <f>IF(D243="","*",VLOOKUP(F243,BS_ATIVIDADE[#All],3,FALSE))</f>
        <v>MECANIZAÇÃO - SOCADORA</v>
      </c>
      <c r="H243" s="194" t="s">
        <v>254</v>
      </c>
      <c r="I243" s="194" t="s">
        <v>254</v>
      </c>
      <c r="J243" s="245">
        <v>74</v>
      </c>
      <c r="K243" s="18">
        <v>200</v>
      </c>
      <c r="L243" s="83">
        <v>190</v>
      </c>
      <c r="M243" s="231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43" s="346" t="s">
        <v>1608</v>
      </c>
      <c r="O243" s="194">
        <v>0.375</v>
      </c>
      <c r="P243" s="194">
        <v>8.3333333333333329E-2</v>
      </c>
      <c r="Q243" s="92">
        <v>1020</v>
      </c>
      <c r="R243" s="11" t="str">
        <f>IFERROR(_xlfn.XLOOKUP(F243, BS_ATIVIDADE[ATIVIDADE],BS_ATIVIDADE[UNIDADE] ), "*")</f>
        <v>M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3" s="89" t="str">
        <f>IFERROR(_xlfn.XLOOKUP(J243, BASE_MAPA!$E$2:$E$359, BASE_MAPA!$J$2:$J$359), "ERRO")</f>
        <v>MARCO INICIAL - ALTO ARAGUAIA</v>
      </c>
      <c r="V243" s="225" t="s">
        <v>1234</v>
      </c>
      <c r="W243" s="46" t="s">
        <v>1554</v>
      </c>
      <c r="X243" s="15" t="s">
        <v>956</v>
      </c>
      <c r="Y243" s="20"/>
      <c r="Z243" s="20" t="s">
        <v>957</v>
      </c>
      <c r="AA243" s="170">
        <v>1</v>
      </c>
      <c r="AB243" s="78" t="s">
        <v>947</v>
      </c>
      <c r="AC243" s="17" t="s">
        <v>609</v>
      </c>
      <c r="AD243" s="46">
        <v>0.29166666666666669</v>
      </c>
      <c r="AE243" s="83">
        <v>6237</v>
      </c>
      <c r="AF243" s="83" t="s">
        <v>609</v>
      </c>
      <c r="AG243" s="83" t="s">
        <v>609</v>
      </c>
      <c r="AH243" s="21"/>
      <c r="AI243" s="17" t="str">
        <f>IF(BS_CONTROLE[[#This Row],[Atividade]]=0, "-", BS_CONTROLE[[#This Row],[Atividade]])</f>
        <v>MECANIZAÇÃO - SOCADORA</v>
      </c>
      <c r="AJ243" s="10" t="str">
        <f>IF(D243="","*",VLOOKUP(AI243,BS_ATIVIDADE[#All],3,FALSE))</f>
        <v>MECANIZAÇÃO - SOCADORA</v>
      </c>
      <c r="AK243" s="146" t="str">
        <f>BS_CONTROLE[[#This Row],[Local - Partida]]</f>
        <v>TVI2</v>
      </c>
      <c r="AL243" s="146" t="str">
        <f>BS_CONTROLE[[#This Row],[Local - Encerramento]]</f>
        <v>TVI2</v>
      </c>
      <c r="AM243" s="196" t="str">
        <f>BS_CONTROLE[[#This Row],[Entre - Estações]]</f>
        <v>TID-TVI</v>
      </c>
      <c r="AN243" s="196" t="str">
        <f>BS_CONTROLE[[#This Row],[SB]]</f>
        <v>201213/TID201</v>
      </c>
      <c r="AO243" s="18">
        <f>BS_CONTROLE[[#This Row],[SUB]]</f>
        <v>74</v>
      </c>
      <c r="AP243" s="18">
        <f>BS_CONTROLE[[#This Row],[KM - Inicio]]</f>
        <v>200</v>
      </c>
      <c r="AQ243" s="18">
        <f>BS_CONTROLE[[#This Row],[KM - Fim]]</f>
        <v>190</v>
      </c>
      <c r="AR243" s="46"/>
      <c r="AS243" s="46"/>
      <c r="AT243" s="46"/>
      <c r="AU243" s="185"/>
      <c r="AV243" s="185"/>
      <c r="AW243" s="185"/>
      <c r="AX243" s="185"/>
      <c r="AY243" s="13">
        <f>IF(D243="","*",IFERROR(IF(ISODD(COUNT(AS243:AX243)),"ERRO",SUM((AT243-AS243),(AV243-AU243),(AX243-AW243))),"ERRO"))</f>
        <v>0</v>
      </c>
      <c r="AZ243" s="17"/>
      <c r="BA243" s="186"/>
      <c r="BB243" s="11" t="str">
        <f>IFERROR(_xlfn.XLOOKUP(AI243, BS_ATIVIDADE[ATIVIDADE],BS_ATIVIDADE[UNIDADE] ), "*")</f>
        <v>M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3" s="12" t="str">
        <f>IFERROR(_xlfn.XLOOKUP(AO243, BASE_MAPA!$E$2:$E$359, BASE_MAPA!$J$2:$J$359), "ERRO")</f>
        <v>MARCO INICIAL - ALTO ARAGUAIA</v>
      </c>
      <c r="BF243" s="18" t="str">
        <f>IF(BS_CONTROLE[[#This Row],[Responsavel pelo boletim]]=0, "-", BS_CONTROLE[[#This Row],[Responsavel pelo boletim]])</f>
        <v>Antonioni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Produção e Intervalo</v>
      </c>
      <c r="BR243" s="25">
        <f>IF(OR(B243="",F243=""),"*",AY243/P243)</f>
        <v>0</v>
      </c>
      <c r="BS243" s="25">
        <f>IF(OR(B243="",F243=""),"*",BA243/Q243)</f>
        <v>0</v>
      </c>
      <c r="BT243" s="271" t="str">
        <f t="shared" si="3"/>
        <v/>
      </c>
    </row>
    <row r="244" spans="1:72" hidden="1">
      <c r="A244" s="58" t="str">
        <f>D244&amp;B244</f>
        <v>ELSON (TF-526)45951</v>
      </c>
      <c r="B244" s="184">
        <v>45951</v>
      </c>
      <c r="C244" s="9">
        <f>IF(BS_CONTROLE[[#This Row],[DATA]]="","",WEEKNUM(BS_CONTROLE[[#This Row],[DATA]]))</f>
        <v>43</v>
      </c>
      <c r="D244" s="15" t="s">
        <v>885</v>
      </c>
      <c r="E244" s="16"/>
      <c r="F244" s="193" t="s">
        <v>792</v>
      </c>
      <c r="G244" s="10" t="str">
        <f>IF(D244="","*",VLOOKUP(F244,BS_ATIVIDADE[#All],3,FALSE))</f>
        <v>SOLDA</v>
      </c>
      <c r="H244" s="154" t="s">
        <v>241</v>
      </c>
      <c r="I244" s="154" t="s">
        <v>609</v>
      </c>
      <c r="J244" s="45">
        <v>74</v>
      </c>
      <c r="K244" s="18">
        <v>147.44</v>
      </c>
      <c r="L244" s="83" t="s">
        <v>609</v>
      </c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44" s="19">
        <v>0.375</v>
      </c>
      <c r="P244" s="19">
        <v>6.25E-2</v>
      </c>
      <c r="Q244" s="92">
        <v>1</v>
      </c>
      <c r="R244" s="11" t="str">
        <f>IFERROR(_xlfn.XLOOKUP(F244, BS_ATIVIDADE[ATIVIDADE],BS_ATIVIDADE[UNIDADE] ), "*")</f>
        <v>Nº DE SOLDA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4" s="89" t="str">
        <f>IFERROR(_xlfn.XLOOKUP(J244, BASE_MAPA!$E$2:$E$359, BASE_MAPA!$J$2:$J$359), "ERRO")</f>
        <v>MARCO INICIAL - ALTO ARAGUAIA</v>
      </c>
      <c r="V244" s="221" t="s">
        <v>1248</v>
      </c>
      <c r="W244" s="46" t="s">
        <v>1710</v>
      </c>
      <c r="X244" s="15" t="s">
        <v>956</v>
      </c>
      <c r="Y244" s="20"/>
      <c r="Z244" s="20" t="s">
        <v>961</v>
      </c>
      <c r="AA244" s="347" t="s">
        <v>609</v>
      </c>
      <c r="AB244" s="78" t="s">
        <v>609</v>
      </c>
      <c r="AC244" s="78" t="s">
        <v>609</v>
      </c>
      <c r="AD244" s="92" t="s">
        <v>609</v>
      </c>
      <c r="AE244" s="92" t="s">
        <v>609</v>
      </c>
      <c r="AF244" s="92" t="s">
        <v>609</v>
      </c>
      <c r="AG244" s="92" t="s">
        <v>609</v>
      </c>
      <c r="AH244" s="21"/>
      <c r="AI244" s="17" t="str">
        <f>IF(BS_CONTROLE[[#This Row],[Atividade]]=0, "-", BS_CONTROLE[[#This Row],[Atividade]])</f>
        <v>PDM - SOLDA</v>
      </c>
      <c r="AJ244" s="10" t="str">
        <f>IF(D244="","*",VLOOKUP(AI244,BS_ATIVIDADE[#All],3,FALSE))</f>
        <v>SOLDA</v>
      </c>
      <c r="AK244" s="146" t="str">
        <f>BS_CONTROLE[[#This Row],[Local - Partida]]</f>
        <v>TMO155</v>
      </c>
      <c r="AL244" s="146" t="str">
        <f>BS_CONTROLE[[#This Row],[Local - Encerramento]]</f>
        <v>-</v>
      </c>
      <c r="AM244" s="196" t="str">
        <f>BS_CONTROLE[[#This Row],[Entre - Estações]]</f>
        <v>TMO-TCE</v>
      </c>
      <c r="AN244" s="196" t="str">
        <f>BS_CONTROLE[[#This Row],[SB]]</f>
        <v>TMO155</v>
      </c>
      <c r="AO244" s="18">
        <f>BS_CONTROLE[[#This Row],[SUB]]</f>
        <v>74</v>
      </c>
      <c r="AP244" s="18">
        <f>BS_CONTROLE[[#This Row],[KM - Inicio]]</f>
        <v>147.44</v>
      </c>
      <c r="AQ244" s="18" t="str">
        <f>BS_CONTROLE[[#This Row],[KM - Fim]]</f>
        <v>-</v>
      </c>
      <c r="AR244" s="46"/>
      <c r="AS244" s="46"/>
      <c r="AT244" s="46"/>
      <c r="AU244" s="185"/>
      <c r="AV244" s="185"/>
      <c r="AW244" s="185"/>
      <c r="AX244" s="185"/>
      <c r="AY244" s="13">
        <f>IF(D244="","*",IFERROR(IF(ISODD(COUNT(AS244:AX244)),"ERRO",SUM((AT244-AS244),(AV244-AU244),(AX244-AW244))),"ERRO"))</f>
        <v>0</v>
      </c>
      <c r="AZ244" s="17"/>
      <c r="BA244" s="186"/>
      <c r="BB244" s="11" t="str">
        <f>IFERROR(_xlfn.XLOOKUP(AI244, BS_ATIVIDADE[ATIVIDADE],BS_ATIVIDADE[UNIDADE] ), "*")</f>
        <v>Nº DE SOLDA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4" s="12" t="str">
        <f>IFERROR(_xlfn.XLOOKUP(AO244, BASE_MAPA!$E$2:$E$359, BASE_MAPA!$J$2:$J$359), "ERRO")</f>
        <v>MARCO INICIAL - ALTO ARAGUAIA</v>
      </c>
      <c r="BF244" s="18" t="str">
        <f>IF(BS_CONTROLE[[#This Row],[Responsavel pelo boletim]]=0, "-", BS_CONTROLE[[#This Row],[Responsavel pelo boletim]])</f>
        <v>Elson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Produção e Intervalo</v>
      </c>
      <c r="BR244" s="25">
        <f>IF(OR(B244="",F244=""),"*",AY244/P244)</f>
        <v>0</v>
      </c>
      <c r="BS244" s="25">
        <f>IF(OR(B244="",F244=""),"*",BA244/Q244)</f>
        <v>0</v>
      </c>
      <c r="BT244" s="271" t="str">
        <f t="shared" si="3"/>
        <v/>
      </c>
    </row>
    <row r="245" spans="1:72" hidden="1">
      <c r="A245" s="58" t="str">
        <f>D245&amp;B245</f>
        <v>W5045951</v>
      </c>
      <c r="B245" s="184">
        <v>45951</v>
      </c>
      <c r="C245" s="9">
        <f>IF(BS_CONTROLE[[#This Row],[DATA]]="","",WEEKNUM(BS_CONTROLE[[#This Row],[DATA]]))</f>
        <v>43</v>
      </c>
      <c r="D245" s="15" t="s">
        <v>827</v>
      </c>
      <c r="E245" s="16"/>
      <c r="F245" s="17" t="s">
        <v>785</v>
      </c>
      <c r="G245" s="10" t="str">
        <f>IF(D245="","*",VLOOKUP(F245,BS_ATIVIDADE[#All],3,FALSE))</f>
        <v>PEDRA</v>
      </c>
      <c r="H245" s="19" t="s">
        <v>230</v>
      </c>
      <c r="I245" s="19" t="s">
        <v>230</v>
      </c>
      <c r="J245" s="18">
        <v>74</v>
      </c>
      <c r="K245" s="18">
        <v>87.274000000000001</v>
      </c>
      <c r="L245" s="83">
        <v>15.6</v>
      </c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45" s="19">
        <v>0.45833333333333331</v>
      </c>
      <c r="P245" s="19">
        <v>8.3333333333333329E-2</v>
      </c>
      <c r="Q245" s="83">
        <v>17</v>
      </c>
      <c r="R245" s="11" t="str">
        <f>IFERROR(_xlfn.XLOOKUP(F245, BS_ATIVIDADE[ATIVIDADE],BS_ATIVIDADE[UNIDADE] ), "*")</f>
        <v>VAGÕES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45" s="89" t="str">
        <f>IFERROR(_xlfn.XLOOKUP(J245, BASE_MAPA!$E$2:$E$359, BASE_MAPA!$J$2:$J$359), "ERRO")</f>
        <v>MARCO INICIAL - ALTO ARAGUAIA</v>
      </c>
      <c r="V245" s="221" t="s">
        <v>1256</v>
      </c>
      <c r="W245" s="46" t="s">
        <v>1745</v>
      </c>
      <c r="X245" s="15" t="s">
        <v>951</v>
      </c>
      <c r="Y245" s="20"/>
      <c r="Z245" s="20" t="s">
        <v>952</v>
      </c>
      <c r="AA245" s="301" t="s">
        <v>1604</v>
      </c>
      <c r="AB245" s="78" t="s">
        <v>947</v>
      </c>
      <c r="AC245" s="78" t="s">
        <v>609</v>
      </c>
      <c r="AD245" s="194">
        <v>0.35416666666666669</v>
      </c>
      <c r="AE245" s="92" t="s">
        <v>609</v>
      </c>
      <c r="AF245" s="92" t="s">
        <v>609</v>
      </c>
      <c r="AG245" s="92" t="s">
        <v>609</v>
      </c>
      <c r="AH245" s="21"/>
      <c r="AI245" s="17" t="str">
        <f>IF(BS_CONTROLE[[#This Row],[Atividade]]=0, "-", BS_CONTROLE[[#This Row],[Atividade]])</f>
        <v>PDM - PEDRA - DESCARGA</v>
      </c>
      <c r="AJ245" s="10" t="str">
        <f>IF(D245="","*",VLOOKUP(AI245,BS_ATIVIDADE[#All],3,FALSE))</f>
        <v>PEDRA</v>
      </c>
      <c r="AK245" s="146" t="str">
        <f>BS_CONTROLE[[#This Row],[Local - Partida]]</f>
        <v>TIN2</v>
      </c>
      <c r="AL245" s="146" t="str">
        <f>BS_CONTROLE[[#This Row],[Local - Encerramento]]</f>
        <v>TIN2</v>
      </c>
      <c r="AM245" s="196" t="str">
        <f>BS_CONTROLE[[#This Row],[Entre - Estações]]</f>
        <v>TSP-TIN</v>
      </c>
      <c r="AN245" s="196" t="str">
        <f>BS_CONTROLE[[#This Row],[SB]]</f>
        <v>TSPK97</v>
      </c>
      <c r="AO245" s="18">
        <f>BS_CONTROLE[[#This Row],[SUB]]</f>
        <v>74</v>
      </c>
      <c r="AP245" s="18">
        <f>BS_CONTROLE[[#This Row],[KM - Inicio]]</f>
        <v>87.274000000000001</v>
      </c>
      <c r="AQ245" s="18">
        <f>BS_CONTROLE[[#This Row],[KM - Fim]]</f>
        <v>15.6</v>
      </c>
      <c r="AR245" s="46"/>
      <c r="AS245" s="46"/>
      <c r="AT245" s="46"/>
      <c r="AU245" s="185"/>
      <c r="AV245" s="185"/>
      <c r="AW245" s="185"/>
      <c r="AX245" s="185"/>
      <c r="AY245" s="13">
        <f>IF(D245="","*",IFERROR(IF(ISODD(COUNT(AS245:AX245)),"ERRO",SUM((AT245-AS245),(AV245-AU245),(AX245-AW245))),"ERRO"))</f>
        <v>0</v>
      </c>
      <c r="AZ245" s="17"/>
      <c r="BA245" s="186"/>
      <c r="BB245" s="11" t="str">
        <f>IFERROR(_xlfn.XLOOKUP(AI245, BS_ATIVIDADE[ATIVIDADE],BS_ATIVIDADE[UNIDADE] ), "*")</f>
        <v>VAGÕES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45" s="12" t="str">
        <f>IFERROR(_xlfn.XLOOKUP(AO245, BASE_MAPA!$E$2:$E$359, BASE_MAPA!$J$2:$J$359), "ERRO")</f>
        <v>MARCO INICIAL - ALTO ARAGUAIA</v>
      </c>
      <c r="BF245" s="18" t="str">
        <f>IF(BS_CONTROLE[[#This Row],[Responsavel pelo boletim]]=0, "-", BS_CONTROLE[[#This Row],[Responsavel pelo boletim]])</f>
        <v>Herbert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Produção e Intervalo</v>
      </c>
      <c r="BR245" s="25">
        <f>IF(OR(B245="",F245=""),"*",AY245/P245)</f>
        <v>0</v>
      </c>
      <c r="BS245" s="25">
        <f>IF(OR(B245="",F245=""),"*",BA245/Q245)</f>
        <v>0</v>
      </c>
      <c r="BT245" s="271" t="str">
        <f t="shared" si="3"/>
        <v/>
      </c>
    </row>
    <row r="246" spans="1:72" hidden="1">
      <c r="A246" s="58" t="str">
        <f>D246&amp;B246</f>
        <v>E4645951</v>
      </c>
      <c r="B246" s="184">
        <v>45951</v>
      </c>
      <c r="C246" s="9">
        <f>IF(BS_CONTROLE[[#This Row],[DATA]]="","",WEEKNUM(BS_CONTROLE[[#This Row],[DATA]]))</f>
        <v>43</v>
      </c>
      <c r="D246" s="15" t="s">
        <v>757</v>
      </c>
      <c r="E246" s="16"/>
      <c r="F246" s="17" t="s">
        <v>623</v>
      </c>
      <c r="G246" s="10" t="str">
        <f>IF(D246="","*",VLOOKUP(F246,BS_ATIVIDADE[#All],3,FALSE))</f>
        <v>OUTROS</v>
      </c>
      <c r="H246" s="19" t="s">
        <v>434</v>
      </c>
      <c r="I246" s="19" t="s">
        <v>1697</v>
      </c>
      <c r="J246" s="18">
        <v>78</v>
      </c>
      <c r="K246" s="245">
        <v>190</v>
      </c>
      <c r="L246" s="92" t="s">
        <v>609</v>
      </c>
      <c r="M246" s="18" t="s">
        <v>1746</v>
      </c>
      <c r="N246" s="18" t="s">
        <v>1747</v>
      </c>
      <c r="O246" s="194">
        <v>0.58333333333333337</v>
      </c>
      <c r="P246" s="194">
        <v>4.1666666666666664E-2</v>
      </c>
      <c r="Q246" s="92">
        <v>1</v>
      </c>
      <c r="R246" s="11" t="str">
        <f>IFERROR(_xlfn.XLOOKUP(F246, BS_ATIVIDADE[ATIVIDADE],BS_ATIVIDADE[UNIDADE] ), "*")</f>
        <v>BINÁRIO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6" s="89" t="str">
        <f>IFERROR(_xlfn.XLOOKUP(J246, BASE_MAPA!$E$2:$E$359, BASE_MAPA!$J$2:$J$359), "ERRO")</f>
        <v>ITIRAPINA - BAURU</v>
      </c>
      <c r="V246" s="225" t="s">
        <v>1263</v>
      </c>
      <c r="W246" s="46" t="s">
        <v>1748</v>
      </c>
      <c r="X246" s="247" t="s">
        <v>956</v>
      </c>
      <c r="Y246" s="20"/>
      <c r="Z246" s="20" t="s">
        <v>961</v>
      </c>
      <c r="AA246" s="347" t="s">
        <v>1749</v>
      </c>
      <c r="AB246" s="78" t="s">
        <v>947</v>
      </c>
      <c r="AC246" s="17"/>
      <c r="AD246" s="46">
        <v>0.54166666666666663</v>
      </c>
      <c r="AE246" s="83" t="s">
        <v>609</v>
      </c>
      <c r="AF246" s="83" t="s">
        <v>609</v>
      </c>
      <c r="AG246" s="83" t="s">
        <v>609</v>
      </c>
      <c r="AH246" s="21"/>
      <c r="AI246" s="17" t="str">
        <f>IF(BS_CONTROLE[[#This Row],[Atividade]]=0, "-", BS_CONTROLE[[#This Row],[Atividade]])</f>
        <v>DESLOCAMENTO</v>
      </c>
      <c r="AJ246" s="10" t="str">
        <f>IF(D246="","*",VLOOKUP(AI246,BS_ATIVIDADE[#All],3,FALSE))</f>
        <v>OUTROS</v>
      </c>
      <c r="AK246" s="146" t="str">
        <f>BS_CONTROLE[[#This Row],[Local - Partida]]</f>
        <v>ZFH</v>
      </c>
      <c r="AL246" s="146" t="str">
        <f>BS_CONTROLE[[#This Row],[Local - Encerramento]]</f>
        <v>ZDP</v>
      </c>
      <c r="AM246" s="196" t="str">
        <f>BS_CONTROLE[[#This Row],[Entre - Estações]]</f>
        <v>ZFH-ZDP</v>
      </c>
      <c r="AN246" s="196" t="str">
        <f>BS_CONTROLE[[#This Row],[SB]]</f>
        <v>ZFHZDP</v>
      </c>
      <c r="AO246" s="18">
        <f>BS_CONTROLE[[#This Row],[SUB]]</f>
        <v>78</v>
      </c>
      <c r="AP246" s="18">
        <f>BS_CONTROLE[[#This Row],[KM - Inicio]]</f>
        <v>190</v>
      </c>
      <c r="AQ246" s="18" t="str">
        <f>BS_CONTROLE[[#This Row],[KM - Fim]]</f>
        <v>-</v>
      </c>
      <c r="AR246" s="46"/>
      <c r="AS246" s="46"/>
      <c r="AT246" s="46"/>
      <c r="AU246" s="185"/>
      <c r="AV246" s="185"/>
      <c r="AW246" s="185"/>
      <c r="AX246" s="185"/>
      <c r="AY246" s="13">
        <f>IF(D246="","*",IFERROR(IF(ISODD(COUNT(AS246:AX246)),"ERRO",SUM((AT246-AS246),(AV246-AU246),(AX246-AW246))),"ERRO"))</f>
        <v>0</v>
      </c>
      <c r="AZ246" s="17"/>
      <c r="BA246" s="186"/>
      <c r="BB246" s="11" t="str">
        <f>IFERROR(_xlfn.XLOOKUP(AI246, BS_ATIVIDADE[ATIVIDADE],BS_ATIVIDADE[UNIDADE] ), "*")</f>
        <v>BINÁRIO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6" s="12" t="str">
        <f>IFERROR(_xlfn.XLOOKUP(AO246, BASE_MAPA!$E$2:$E$359, BASE_MAPA!$J$2:$J$359), "ERRO")</f>
        <v>ITIRAPINA - BAURU</v>
      </c>
      <c r="BF246" s="18" t="str">
        <f>IF(BS_CONTROLE[[#This Row],[Responsavel pelo boletim]]=0, "-", BS_CONTROLE[[#This Row],[Responsavel pelo boletim]])</f>
        <v>PCM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Produção e Intervalo</v>
      </c>
      <c r="BR246" s="25">
        <f>IF(OR(B246="",F246=""),"*",AY246/P246)</f>
        <v>0</v>
      </c>
      <c r="BS246" s="25">
        <f>IF(OR(B246="",F246=""),"*",BA246/Q246)</f>
        <v>0</v>
      </c>
      <c r="BT246" s="271" t="str">
        <f t="shared" si="3"/>
        <v/>
      </c>
    </row>
    <row r="247" spans="1:72" hidden="1">
      <c r="A247" s="58" t="str">
        <f>D247&amp;B247</f>
        <v>V4245951</v>
      </c>
      <c r="B247" s="184">
        <v>45951</v>
      </c>
      <c r="C247" s="9">
        <f>IF(BS_CONTROLE[[#This Row],[DATA]]="","",WEEKNUM(BS_CONTROLE[[#This Row],[DATA]]))</f>
        <v>43</v>
      </c>
      <c r="D247" s="15" t="s">
        <v>778</v>
      </c>
      <c r="E247" s="16"/>
      <c r="F247" s="193" t="s">
        <v>741</v>
      </c>
      <c r="G247" s="10" t="str">
        <f>IF(D247="","*",VLOOKUP(F247,BS_ATIVIDADE[#All],3,FALSE))</f>
        <v>MODERNIZAÇÃO</v>
      </c>
      <c r="H247" s="154" t="s">
        <v>396</v>
      </c>
      <c r="I247" s="154" t="s">
        <v>396</v>
      </c>
      <c r="J247" s="45">
        <v>72</v>
      </c>
      <c r="K247" s="45">
        <v>304</v>
      </c>
      <c r="L247" s="92">
        <v>305</v>
      </c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47" s="154">
        <v>0.27083333333333331</v>
      </c>
      <c r="P247" s="154">
        <v>8.3333333333333329E-2</v>
      </c>
      <c r="Q247" s="92">
        <v>200</v>
      </c>
      <c r="R247" s="11" t="str">
        <f>IFERROR(_xlfn.XLOOKUP(F247, BS_ATIVIDADE[ATIVIDADE],BS_ATIVIDADE[UNIDADE] ), "*")</f>
        <v>M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47" s="89" t="str">
        <f>IFERROR(_xlfn.XLOOKUP(J247, BASE_MAPA!$E$2:$E$359, BASE_MAPA!$J$2:$J$359), "ERRO")</f>
        <v>ARARAQUARA - COLOMBIA</v>
      </c>
      <c r="V247" s="221" t="s">
        <v>1237</v>
      </c>
      <c r="W247" s="194" t="s">
        <v>1235</v>
      </c>
      <c r="X247" s="15" t="s">
        <v>956</v>
      </c>
      <c r="Y247" s="20"/>
      <c r="Z247" s="20" t="s">
        <v>952</v>
      </c>
      <c r="AA247" s="155">
        <v>1</v>
      </c>
      <c r="AB247" s="78" t="s">
        <v>947</v>
      </c>
      <c r="AC247" s="78" t="s">
        <v>942</v>
      </c>
      <c r="AD247" s="194">
        <v>0.22916666666666666</v>
      </c>
      <c r="AE247" s="92">
        <v>6242</v>
      </c>
      <c r="AF247" s="92" t="s">
        <v>609</v>
      </c>
      <c r="AG247" s="92" t="s">
        <v>609</v>
      </c>
      <c r="AH247" s="21"/>
      <c r="AI247" s="17" t="str">
        <f>IF(BS_CONTROLE[[#This Row],[Atividade]]=0, "-", BS_CONTROLE[[#This Row],[Atividade]])</f>
        <v>MODERNIZAÇÃO - SOCADORA</v>
      </c>
      <c r="AJ247" s="10" t="str">
        <f>IF(D247="","*",VLOOKUP(AI247,BS_ATIVIDADE[#All],3,FALSE))</f>
        <v>MODERNIZAÇÃO</v>
      </c>
      <c r="AK247" s="146" t="str">
        <f>BS_CONTROLE[[#This Row],[Local - Partida]]</f>
        <v>ZGT1</v>
      </c>
      <c r="AL247" s="146" t="str">
        <f>BS_CONTROLE[[#This Row],[Local - Encerramento]]</f>
        <v>ZGT1</v>
      </c>
      <c r="AM247" s="196" t="str">
        <f>BS_CONTROLE[[#This Row],[Entre - Estações]]</f>
        <v>ZGT-ZXE</v>
      </c>
      <c r="AN247" s="196" t="str">
        <f>BS_CONTROLE[[#This Row],[SB]]</f>
        <v>ZGTZXE</v>
      </c>
      <c r="AO247" s="18">
        <f>BS_CONTROLE[[#This Row],[SUB]]</f>
        <v>72</v>
      </c>
      <c r="AP247" s="18">
        <f>BS_CONTROLE[[#This Row],[KM - Inicio]]</f>
        <v>304</v>
      </c>
      <c r="AQ247" s="18">
        <f>BS_CONTROLE[[#This Row],[KM - Fim]]</f>
        <v>305</v>
      </c>
      <c r="AR247" s="46"/>
      <c r="AS247" s="46"/>
      <c r="AT247" s="46"/>
      <c r="AU247" s="185"/>
      <c r="AV247" s="185"/>
      <c r="AW247" s="185"/>
      <c r="AX247" s="185"/>
      <c r="AY247" s="13">
        <f>IF(D247="","*",IFERROR(IF(ISODD(COUNT(AS247:AX247)),"ERRO",SUM((AT247-AS247),(AV247-AU247),(AX247-AW247))),"ERRO"))</f>
        <v>0</v>
      </c>
      <c r="AZ247" s="17"/>
      <c r="BA247" s="186"/>
      <c r="BB247" s="11" t="str">
        <f>IFERROR(_xlfn.XLOOKUP(AI247, BS_ATIVIDADE[ATIVIDADE],BS_ATIVIDADE[UNIDADE] ), "*")</f>
        <v>M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47" s="12" t="str">
        <f>IFERROR(_xlfn.XLOOKUP(AO247, BASE_MAPA!$E$2:$E$359, BASE_MAPA!$J$2:$J$359), "ERRO")</f>
        <v>ARARAQUARA - COLOMBIA</v>
      </c>
      <c r="BF247" s="18" t="str">
        <f>IF(BS_CONTROLE[[#This Row],[Responsavel pelo boletim]]=0, "-", BS_CONTROLE[[#This Row],[Responsavel pelo boletim]])</f>
        <v>Augusto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Produção e Intervalo</v>
      </c>
      <c r="BR247" s="25">
        <f>IF(OR(B247="",F247=""),"*",AY247/P247)</f>
        <v>0</v>
      </c>
      <c r="BS247" s="25">
        <f>IF(OR(B247="",F247=""),"*",BA247/Q247)</f>
        <v>0</v>
      </c>
      <c r="BT247" s="271" t="str">
        <f t="shared" si="3"/>
        <v/>
      </c>
    </row>
    <row r="248" spans="1:72" hidden="1">
      <c r="A248" s="58" t="str">
        <f>D248&amp;B248</f>
        <v>W9445951</v>
      </c>
      <c r="B248" s="184">
        <v>45951</v>
      </c>
      <c r="C248" s="9">
        <f>IF(BS_CONTROLE[[#This Row],[DATA]]="","",WEEKNUM(BS_CONTROLE[[#This Row],[DATA]]))</f>
        <v>43</v>
      </c>
      <c r="D248" s="15" t="s">
        <v>845</v>
      </c>
      <c r="E248" s="16"/>
      <c r="F248" s="17" t="s">
        <v>753</v>
      </c>
      <c r="G248" s="10" t="str">
        <f>IF(D248="","*",VLOOKUP(F248,BS_ATIVIDADE[#All],3,FALSE))</f>
        <v>OUTROS</v>
      </c>
      <c r="H248" s="19" t="s">
        <v>307</v>
      </c>
      <c r="I248" s="19" t="s">
        <v>337</v>
      </c>
      <c r="J248" s="18">
        <v>103</v>
      </c>
      <c r="K248" s="18">
        <v>1849</v>
      </c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48" s="19">
        <v>0.375</v>
      </c>
      <c r="P248" s="19">
        <v>4.1666666666666664E-2</v>
      </c>
      <c r="Q248" s="83">
        <v>1</v>
      </c>
      <c r="R248" s="11" t="str">
        <f>IFERROR(_xlfn.XLOOKUP(F248, BS_ATIVIDADE[ATIVIDADE],BS_ATIVIDADE[UNIDADE] ), "*")</f>
        <v>BINÁRIO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8" s="89" t="str">
        <f>IFERROR(_xlfn.XLOOKUP(J248, BASE_MAPA!$E$2:$E$359, BASE_MAPA!$J$2:$J$359), "ERRO")</f>
        <v>OURO VERDE - LIGAÇÃO</v>
      </c>
      <c r="V248" s="221" t="s">
        <v>1435</v>
      </c>
      <c r="W248" s="194" t="s">
        <v>1753</v>
      </c>
      <c r="X248" s="59" t="s">
        <v>956</v>
      </c>
      <c r="Y248" s="20"/>
      <c r="Z248" s="171" t="s">
        <v>952</v>
      </c>
      <c r="AA248" s="155">
        <v>1</v>
      </c>
      <c r="AB248" s="78" t="s">
        <v>947</v>
      </c>
      <c r="AC248" s="78" t="s">
        <v>609</v>
      </c>
      <c r="AD248" s="194">
        <v>0.41666666666666669</v>
      </c>
      <c r="AE248" s="92">
        <v>9404</v>
      </c>
      <c r="AF248" s="92">
        <v>9406</v>
      </c>
      <c r="AG248" s="92" t="s">
        <v>609</v>
      </c>
      <c r="AH248" s="21"/>
      <c r="AI248" s="17" t="str">
        <f>IF(BS_CONTROLE[[#This Row],[Atividade]]=0, "-", BS_CONTROLE[[#This Row],[Atividade]])</f>
        <v>OUTRAS ATIVIDADES</v>
      </c>
      <c r="AJ248" s="10" t="str">
        <f>IF(D248="","*",VLOOKUP(AI248,BS_ATIVIDADE[#All],3,FALSE))</f>
        <v>OUTROS</v>
      </c>
      <c r="AK248" s="146" t="str">
        <f>BS_CONTROLE[[#This Row],[Local - Partida]]</f>
        <v>PSG</v>
      </c>
      <c r="AL248" s="146" t="str">
        <f>BS_CONTROLE[[#This Row],[Local - Encerramento]]</f>
        <v>PPR</v>
      </c>
      <c r="AM248" s="196" t="str">
        <f>BS_CONTROLE[[#This Row],[Entre - Estações]]</f>
        <v>PAM-PSO</v>
      </c>
      <c r="AN248" s="196" t="str">
        <f>BS_CONTROLE[[#This Row],[SB]]</f>
        <v>PAMPSO</v>
      </c>
      <c r="AO248" s="18">
        <f>BS_CONTROLE[[#This Row],[SUB]]</f>
        <v>103</v>
      </c>
      <c r="AP248" s="18">
        <f>BS_CONTROLE[[#This Row],[KM - Inicio]]</f>
        <v>1849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>
        <f>IF(D248="","*",IFERROR(IF(ISODD(COUNT(AS248:AX248)),"ERRO",SUM((AT248-AS248),(AV248-AU248),(AX248-AW248))),"ERRO"))</f>
        <v>0</v>
      </c>
      <c r="AZ248" s="17"/>
      <c r="BA248" s="186"/>
      <c r="BB248" s="11" t="str">
        <f>IFERROR(_xlfn.XLOOKUP(AI248, BS_ATIVIDADE[ATIVIDADE],BS_ATIVIDADE[UNIDADE] ), "*")</f>
        <v>BINÁRIO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8" s="12" t="str">
        <f>IFERROR(_xlfn.XLOOKUP(AO248, BASE_MAPA!$E$2:$E$359, BASE_MAPA!$J$2:$J$359), "ERRO")</f>
        <v>OURO VERDE - LIGAÇÃO</v>
      </c>
      <c r="BF248" s="18" t="str">
        <f>IF(BS_CONTROLE[[#This Row],[Responsavel pelo boletim]]=0, "-", BS_CONTROLE[[#This Row],[Responsavel pelo boletim]])</f>
        <v xml:space="preserve">Lucas 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Produção e Intervalo</v>
      </c>
      <c r="BR248" s="25">
        <f>IF(OR(B248="",F248=""),"*",AY248/P248)</f>
        <v>0</v>
      </c>
      <c r="BS248" s="25">
        <f>IF(OR(B248="",F248=""),"*",BA248/Q248)</f>
        <v>0</v>
      </c>
      <c r="BT248" s="271" t="str">
        <f t="shared" si="3"/>
        <v/>
      </c>
    </row>
    <row r="249" spans="1:72" hidden="1">
      <c r="A249" s="58" t="str">
        <f>D249&amp;B249</f>
        <v>LEÔNCIO (TF-526)45951</v>
      </c>
      <c r="B249" s="184">
        <v>45951</v>
      </c>
      <c r="C249" s="9">
        <f>IF(BS_CONTROLE[[#This Row],[DATA]]="","",WEEKNUM(BS_CONTROLE[[#This Row],[DATA]]))</f>
        <v>43</v>
      </c>
      <c r="D249" s="15" t="s">
        <v>912</v>
      </c>
      <c r="E249" s="16"/>
      <c r="F249" s="17" t="s">
        <v>792</v>
      </c>
      <c r="G249" s="10" t="str">
        <f>IF(D249="","*",VLOOKUP(F249,BS_ATIVIDADE[#All],3,FALSE))</f>
        <v>SOLDA</v>
      </c>
      <c r="H249" s="19" t="s">
        <v>609</v>
      </c>
      <c r="I249" s="19" t="s">
        <v>609</v>
      </c>
      <c r="J249" s="18">
        <v>103</v>
      </c>
      <c r="K249" s="18">
        <v>2100</v>
      </c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49" s="19">
        <v>0.33333333333333331</v>
      </c>
      <c r="P249" s="19">
        <v>0.125</v>
      </c>
      <c r="Q249" s="83">
        <v>2</v>
      </c>
      <c r="R249" s="11" t="str">
        <f>IFERROR(_xlfn.XLOOKUP(F249, BS_ATIVIDADE[ATIVIDADE],BS_ATIVIDADE[UNIDADE] ), "*")</f>
        <v>Nº DE SOLDA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9" s="89" t="str">
        <f>IFERROR(_xlfn.XLOOKUP(J249, BASE_MAPA!$E$2:$E$359, BASE_MAPA!$J$2:$J$359), "ERRO")</f>
        <v>OURO VERDE - LIGAÇÃO</v>
      </c>
      <c r="V249" s="221" t="s">
        <v>1619</v>
      </c>
      <c r="W249" s="46" t="s">
        <v>1598</v>
      </c>
      <c r="X249" s="15" t="s">
        <v>956</v>
      </c>
      <c r="Y249" s="20"/>
      <c r="Z249" s="20" t="s">
        <v>957</v>
      </c>
      <c r="AA249" s="170" t="s">
        <v>609</v>
      </c>
      <c r="AB249" s="17" t="s">
        <v>609</v>
      </c>
      <c r="AC249" s="78" t="s">
        <v>609</v>
      </c>
      <c r="AD249" s="92" t="s">
        <v>609</v>
      </c>
      <c r="AE249" s="92" t="s">
        <v>609</v>
      </c>
      <c r="AF249" s="92" t="s">
        <v>609</v>
      </c>
      <c r="AG249" s="92" t="s">
        <v>609</v>
      </c>
      <c r="AH249" s="21"/>
      <c r="AI249" s="17" t="str">
        <f>IF(BS_CONTROLE[[#This Row],[Atividade]]=0, "-", BS_CONTROLE[[#This Row],[Atividade]])</f>
        <v>PDM - SOLDA</v>
      </c>
      <c r="AJ249" s="10" t="str">
        <f>IF(D249="","*",VLOOKUP(AI249,BS_ATIVIDADE[#All],3,FALSE))</f>
        <v>SOLDA</v>
      </c>
      <c r="AK249" s="146" t="str">
        <f>BS_CONTROLE[[#This Row],[Local - Partida]]</f>
        <v>-</v>
      </c>
      <c r="AL249" s="146" t="str">
        <f>BS_CONTROLE[[#This Row],[Local - Encerramento]]</f>
        <v>-</v>
      </c>
      <c r="AM249" s="196" t="str">
        <f>BS_CONTROLE[[#This Row],[Entre - Estações]]</f>
        <v>PIT-K97</v>
      </c>
      <c r="AN249" s="196" t="str">
        <f>BS_CONTROLE[[#This Row],[SB]]</f>
        <v>PITK96</v>
      </c>
      <c r="AO249" s="18">
        <f>BS_CONTROLE[[#This Row],[SUB]]</f>
        <v>103</v>
      </c>
      <c r="AP249" s="18">
        <f>BS_CONTROLE[[#This Row],[KM - Inicio]]</f>
        <v>2100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>
        <f>IF(D249="","*",IFERROR(IF(ISODD(COUNT(AS249:AX249)),"ERRO",SUM((AT249-AS249),(AV249-AU249),(AX249-AW249))),"ERRO"))</f>
        <v>0</v>
      </c>
      <c r="AZ249" s="17"/>
      <c r="BA249" s="186"/>
      <c r="BB249" s="11" t="str">
        <f>IFERROR(_xlfn.XLOOKUP(AI249, BS_ATIVIDADE[ATIVIDADE],BS_ATIVIDADE[UNIDADE] ), "*")</f>
        <v>Nº DE SOLDA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9" s="12" t="str">
        <f>IFERROR(_xlfn.XLOOKUP(AO249, BASE_MAPA!$E$2:$E$359, BASE_MAPA!$J$2:$J$359), "ERRO")</f>
        <v>OURO VERDE - LIGAÇÃO</v>
      </c>
      <c r="BF249" s="18" t="str">
        <f>IF(BS_CONTROLE[[#This Row],[Responsavel pelo boletim]]=0, "-", BS_CONTROLE[[#This Row],[Responsavel pelo boletim]])</f>
        <v>Lucas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Produção e Intervalo</v>
      </c>
      <c r="BR249" s="25">
        <f>IF(OR(B249="",F249=""),"*",AY249/P249)</f>
        <v>0</v>
      </c>
      <c r="BS249" s="25">
        <f>IF(OR(B249="",F249=""),"*",BA249/Q249)</f>
        <v>0</v>
      </c>
      <c r="BT249" s="271" t="str">
        <f t="shared" si="3"/>
        <v/>
      </c>
    </row>
    <row r="250" spans="1:72" hidden="1">
      <c r="A250" s="58" t="str">
        <f>D250&amp;B250</f>
        <v>A5245951</v>
      </c>
      <c r="B250" s="184">
        <v>45951</v>
      </c>
      <c r="C250" s="9">
        <f>IF(BS_CONTROLE[[#This Row],[DATA]]="","",WEEKNUM(BS_CONTROLE[[#This Row],[DATA]]))</f>
        <v>43</v>
      </c>
      <c r="D250" s="15" t="s">
        <v>701</v>
      </c>
      <c r="E250" s="16"/>
      <c r="F250" s="17" t="s">
        <v>623</v>
      </c>
      <c r="G250" s="10" t="str">
        <f>IF(D250="","*",VLOOKUP(F250,BS_ATIVIDADE[#All],3,FALSE))</f>
        <v>OUTROS</v>
      </c>
      <c r="H250" s="19" t="s">
        <v>359</v>
      </c>
      <c r="I250" s="19" t="s">
        <v>357</v>
      </c>
      <c r="J250" s="18">
        <v>103</v>
      </c>
      <c r="K250" s="18">
        <v>2100</v>
      </c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50" s="19">
        <v>0.33333333333333331</v>
      </c>
      <c r="P250" s="19">
        <v>4.1666666666666664E-2</v>
      </c>
      <c r="Q250" s="83">
        <v>1</v>
      </c>
      <c r="R250" s="11" t="str">
        <f>IFERROR(_xlfn.XLOOKUP(F250, BS_ATIVIDADE[ATIVIDADE],BS_ATIVIDADE[UNIDADE] ), "*")</f>
        <v>BINÁRIO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50" s="89" t="str">
        <f>IFERROR(_xlfn.XLOOKUP(J250, BASE_MAPA!$E$2:$E$359, BASE_MAPA!$J$2:$J$359), "ERRO")</f>
        <v>OURO VERDE - LIGAÇÃO</v>
      </c>
      <c r="V250" s="225" t="s">
        <v>1758</v>
      </c>
      <c r="W250" s="46" t="s">
        <v>1759</v>
      </c>
      <c r="X250" s="15" t="s">
        <v>956</v>
      </c>
      <c r="Y250" s="20"/>
      <c r="Z250" s="20" t="s">
        <v>957</v>
      </c>
      <c r="AA250" s="170" t="s">
        <v>609</v>
      </c>
      <c r="AB250" s="17" t="s">
        <v>947</v>
      </c>
      <c r="AC250" s="17"/>
      <c r="AD250" s="46">
        <v>0.29166666666666669</v>
      </c>
      <c r="AE250" s="83">
        <v>2000</v>
      </c>
      <c r="AF250" s="83" t="s">
        <v>609</v>
      </c>
      <c r="AG250" s="83" t="s">
        <v>609</v>
      </c>
      <c r="AH250" s="21"/>
      <c r="AI250" s="17" t="str">
        <f>IF(BS_CONTROLE[[#This Row],[Atividade]]=0, "-", BS_CONTROLE[[#This Row],[Atividade]])</f>
        <v>DESLOCAMENTO</v>
      </c>
      <c r="AJ250" s="10" t="str">
        <f>IF(D250="","*",VLOOKUP(AI250,BS_ATIVIDADE[#All],3,FALSE))</f>
        <v>OUTROS</v>
      </c>
      <c r="AK250" s="146" t="str">
        <f>BS_CONTROLE[[#This Row],[Local - Partida]]</f>
        <v>PITK96</v>
      </c>
      <c r="AL250" s="146" t="str">
        <f>BS_CONTROLE[[#This Row],[Local - Encerramento]]</f>
        <v>K96PUD</v>
      </c>
      <c r="AM250" s="196" t="str">
        <f>BS_CONTROLE[[#This Row],[Entre - Estações]]</f>
        <v>PIT-K97</v>
      </c>
      <c r="AN250" s="196" t="str">
        <f>BS_CONTROLE[[#This Row],[SB]]</f>
        <v>PITK96</v>
      </c>
      <c r="AO250" s="18">
        <f>BS_CONTROLE[[#This Row],[SUB]]</f>
        <v>103</v>
      </c>
      <c r="AP250" s="18">
        <f>BS_CONTROLE[[#This Row],[KM - Inicio]]</f>
        <v>2100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>
        <f>IF(D250="","*",IFERROR(IF(ISODD(COUNT(AS250:AX250)),"ERRO",SUM((AT250-AS250),(AV250-AU250),(AX250-AW250))),"ERRO"))</f>
        <v>0</v>
      </c>
      <c r="AZ250" s="17"/>
      <c r="BA250" s="186"/>
      <c r="BB250" s="11" t="str">
        <f>IFERROR(_xlfn.XLOOKUP(AI250, BS_ATIVIDADE[ATIVIDADE],BS_ATIVIDADE[UNIDADE] ), "*")</f>
        <v>BINÁRIO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50" s="12" t="str">
        <f>IFERROR(_xlfn.XLOOKUP(AO250, BASE_MAPA!$E$2:$E$359, BASE_MAPA!$J$2:$J$359), "ERRO")</f>
        <v>OURO VERDE - LIGAÇÃO</v>
      </c>
      <c r="BF250" s="18" t="str">
        <f>IF(BS_CONTROLE[[#This Row],[Responsavel pelo boletim]]=0, "-", BS_CONTROLE[[#This Row],[Responsavel pelo boletim]])</f>
        <v xml:space="preserve">Paulo 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Produção e Intervalo</v>
      </c>
      <c r="BR250" s="25">
        <f>IF(OR(B250="",F250=""),"*",AY250/P250)</f>
        <v>0</v>
      </c>
      <c r="BS250" s="25">
        <f>IF(OR(B250="",F250=""),"*",BA250/Q250)</f>
        <v>0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804</v>
      </c>
      <c r="E279" s="156"/>
      <c r="F279" s="193" t="s">
        <v>812</v>
      </c>
      <c r="G279" s="10" t="str">
        <f>IF(D279="","*",VLOOKUP(F279,BS_ATIVIDADE[#All],3,FALSE))</f>
        <v>OUTROS</v>
      </c>
      <c r="H279" s="154" t="s">
        <v>596</v>
      </c>
      <c r="I279" s="154" t="s">
        <v>572</v>
      </c>
      <c r="J279" s="45">
        <v>74</v>
      </c>
      <c r="K279" s="45">
        <v>501</v>
      </c>
      <c r="L279" s="92" t="s">
        <v>609</v>
      </c>
      <c r="M279" s="231" t="s">
        <v>1275</v>
      </c>
      <c r="N279" s="231" t="s">
        <v>1276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1277</v>
      </c>
      <c r="W279" s="194" t="s">
        <v>1365</v>
      </c>
      <c r="X279" s="59" t="s">
        <v>956</v>
      </c>
      <c r="Y279" s="171"/>
      <c r="Z279" s="171" t="s">
        <v>961</v>
      </c>
      <c r="AA279" s="155">
        <v>1</v>
      </c>
      <c r="AB279" s="78" t="s">
        <v>947</v>
      </c>
      <c r="AC279" s="78" t="s">
        <v>942</v>
      </c>
      <c r="AD279" s="194">
        <v>0.33333333333333331</v>
      </c>
      <c r="AE279" s="92">
        <v>7684</v>
      </c>
      <c r="AF279" s="92" t="s">
        <v>609</v>
      </c>
      <c r="AG279" s="92" t="s">
        <v>609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804</v>
      </c>
      <c r="E280" s="156"/>
      <c r="F280" s="193" t="s">
        <v>812</v>
      </c>
      <c r="G280" s="10" t="str">
        <f>IF(D280="","*",VLOOKUP(F280,BS_ATIVIDADE[#All],3,FALSE))</f>
        <v>OUTROS</v>
      </c>
      <c r="H280" s="154" t="s">
        <v>572</v>
      </c>
      <c r="I280" s="154" t="s">
        <v>266</v>
      </c>
      <c r="J280" s="45">
        <v>74</v>
      </c>
      <c r="K280" s="45">
        <v>406</v>
      </c>
      <c r="L280" s="92" t="s">
        <v>609</v>
      </c>
      <c r="M280" s="231" t="s">
        <v>1591</v>
      </c>
      <c r="N280" s="231" t="s">
        <v>1592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1277</v>
      </c>
      <c r="W280" s="194" t="s">
        <v>1365</v>
      </c>
      <c r="X280" s="247" t="s">
        <v>956</v>
      </c>
      <c r="Y280" s="171"/>
      <c r="Z280" s="171" t="s">
        <v>957</v>
      </c>
      <c r="AA280" s="92">
        <v>1</v>
      </c>
      <c r="AB280" s="78" t="s">
        <v>947</v>
      </c>
      <c r="AC280" s="78" t="s">
        <v>942</v>
      </c>
      <c r="AD280" s="194">
        <v>0.33333333333333331</v>
      </c>
      <c r="AE280" s="92">
        <v>7684</v>
      </c>
      <c r="AF280" s="92"/>
      <c r="AG280" s="92" t="s">
        <v>609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827</v>
      </c>
      <c r="E281" s="156"/>
      <c r="F281" s="193" t="s">
        <v>783</v>
      </c>
      <c r="G281" s="10" t="str">
        <f>IF(D281="","*",VLOOKUP(F281,BS_ATIVIDADE[#All],3,FALSE))</f>
        <v>OUTROS</v>
      </c>
      <c r="H281" s="194" t="s">
        <v>266</v>
      </c>
      <c r="I281" s="194" t="s">
        <v>266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1256</v>
      </c>
      <c r="W281" s="194" t="s">
        <v>1761</v>
      </c>
      <c r="X281" s="247" t="s">
        <v>956</v>
      </c>
      <c r="Y281" s="171"/>
      <c r="Z281" s="171" t="s">
        <v>957</v>
      </c>
      <c r="AA281" s="92" t="s">
        <v>1258</v>
      </c>
      <c r="AB281" s="78" t="s">
        <v>947</v>
      </c>
      <c r="AC281" s="78" t="s">
        <v>942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863</v>
      </c>
      <c r="E282" s="156"/>
      <c r="F282" s="193" t="s">
        <v>792</v>
      </c>
      <c r="G282" s="10" t="str">
        <f>IF(D282="","*",VLOOKUP(F282,BS_ATIVIDADE[#All],3,FALSE))</f>
        <v>SOLDA</v>
      </c>
      <c r="H282" s="154" t="s">
        <v>577</v>
      </c>
      <c r="I282" s="154" t="s">
        <v>609</v>
      </c>
      <c r="J282" s="45">
        <v>74</v>
      </c>
      <c r="K282" s="45">
        <v>429.6</v>
      </c>
      <c r="L282" s="92" t="s">
        <v>609</v>
      </c>
      <c r="M282" s="18" t="s">
        <v>1567</v>
      </c>
      <c r="N282" s="18" t="s">
        <v>1568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1244</v>
      </c>
      <c r="W282" s="194" t="s">
        <v>1762</v>
      </c>
      <c r="X282" s="59" t="s">
        <v>956</v>
      </c>
      <c r="Y282" s="171"/>
      <c r="Z282" s="171" t="s">
        <v>961</v>
      </c>
      <c r="AA282" s="155" t="s">
        <v>609</v>
      </c>
      <c r="AB282" s="78" t="s">
        <v>609</v>
      </c>
      <c r="AC282" s="78" t="s">
        <v>609</v>
      </c>
      <c r="AD282" s="194" t="s">
        <v>609</v>
      </c>
      <c r="AE282" s="92" t="s">
        <v>609</v>
      </c>
      <c r="AF282" s="92" t="s">
        <v>609</v>
      </c>
      <c r="AG282" s="92" t="s">
        <v>609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885</v>
      </c>
      <c r="E283" s="156"/>
      <c r="F283" s="193" t="s">
        <v>792</v>
      </c>
      <c r="G283" s="10" t="str">
        <f>IF(D283="","*",VLOOKUP(F283,BS_ATIVIDADE[#All],3,FALSE))</f>
        <v>SOLDA</v>
      </c>
      <c r="H283" s="154" t="s">
        <v>73</v>
      </c>
      <c r="I283" s="154" t="s">
        <v>609</v>
      </c>
      <c r="J283" s="45">
        <v>98</v>
      </c>
      <c r="K283" s="45">
        <v>720</v>
      </c>
      <c r="L283" s="92" t="s">
        <v>609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1248</v>
      </c>
      <c r="W283" s="194" t="s">
        <v>1252</v>
      </c>
      <c r="X283" s="59" t="s">
        <v>951</v>
      </c>
      <c r="Y283" s="171"/>
      <c r="Z283" s="171" t="s">
        <v>964</v>
      </c>
      <c r="AA283" s="155" t="s">
        <v>609</v>
      </c>
      <c r="AB283" s="78" t="s">
        <v>609</v>
      </c>
      <c r="AC283" s="78" t="s">
        <v>609</v>
      </c>
      <c r="AD283" s="194" t="s">
        <v>609</v>
      </c>
      <c r="AE283" s="92" t="s">
        <v>609</v>
      </c>
      <c r="AF283" s="92" t="s">
        <v>609</v>
      </c>
      <c r="AG283" s="92" t="s">
        <v>609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1763</v>
      </c>
      <c r="BK283" s="23" t="s">
        <v>1763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695</v>
      </c>
      <c r="E301" s="156"/>
      <c r="F301" s="193" t="s">
        <v>683</v>
      </c>
      <c r="G301" s="10" t="str">
        <f>IF(D301="","*",VLOOKUP(F301,BS_ATIVIDADE[#All],3,FALSE))</f>
        <v>OUTROS</v>
      </c>
      <c r="H301" s="154" t="s">
        <v>1764</v>
      </c>
      <c r="I301" s="154" t="s">
        <v>337</v>
      </c>
      <c r="J301" s="45">
        <v>103</v>
      </c>
      <c r="K301" s="45">
        <v>2203</v>
      </c>
      <c r="L301" s="92" t="s">
        <v>609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1619</v>
      </c>
      <c r="W301" s="194" t="s">
        <v>1765</v>
      </c>
      <c r="X301" s="59" t="s">
        <v>960</v>
      </c>
      <c r="Y301" s="171"/>
      <c r="Z301" s="171" t="s">
        <v>964</v>
      </c>
      <c r="AA301" s="155">
        <v>1</v>
      </c>
      <c r="AB301" s="78" t="s">
        <v>947</v>
      </c>
      <c r="AC301" s="78" t="s">
        <v>609</v>
      </c>
      <c r="AD301" s="194">
        <v>0.29166666666666669</v>
      </c>
      <c r="AE301" s="92">
        <v>8066</v>
      </c>
      <c r="AF301" s="92" t="s">
        <v>609</v>
      </c>
      <c r="AG301" s="92" t="s">
        <v>609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1766</v>
      </c>
      <c r="BL301" s="22"/>
      <c r="BM301" s="20" t="s">
        <v>980</v>
      </c>
      <c r="BN301" s="20" t="s">
        <v>980</v>
      </c>
      <c r="BO301" s="180" t="s">
        <v>980</v>
      </c>
      <c r="BP301" s="24" t="s">
        <v>609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695</v>
      </c>
      <c r="E306" s="156"/>
      <c r="F306" s="193" t="s">
        <v>683</v>
      </c>
      <c r="G306" s="10" t="str">
        <f>IF(D306="","*",VLOOKUP(F306,BS_ATIVIDADE[#All],3,FALSE))</f>
        <v>OUTROS</v>
      </c>
      <c r="H306" s="154" t="s">
        <v>337</v>
      </c>
      <c r="I306" s="154" t="s">
        <v>307</v>
      </c>
      <c r="J306" s="45">
        <v>103</v>
      </c>
      <c r="K306" s="45">
        <v>1984</v>
      </c>
      <c r="L306" s="92" t="s">
        <v>609</v>
      </c>
      <c r="M306" s="18" t="s">
        <v>1767</v>
      </c>
      <c r="N306" s="18" t="s">
        <v>1768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1619</v>
      </c>
      <c r="W306" s="194" t="s">
        <v>1765</v>
      </c>
      <c r="X306" s="59" t="s">
        <v>956</v>
      </c>
      <c r="Y306" s="171" t="s">
        <v>959</v>
      </c>
      <c r="Z306" s="171" t="s">
        <v>952</v>
      </c>
      <c r="AA306" s="155">
        <v>1</v>
      </c>
      <c r="AB306" s="78" t="s">
        <v>947</v>
      </c>
      <c r="AC306" s="78" t="s">
        <v>609</v>
      </c>
      <c r="AD306" s="194">
        <v>0.29166666666666669</v>
      </c>
      <c r="AE306" s="92">
        <v>8086</v>
      </c>
      <c r="AF306" s="92" t="s">
        <v>609</v>
      </c>
      <c r="AG306" s="92" t="s">
        <v>609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1542</v>
      </c>
      <c r="BK306" s="23" t="s">
        <v>1769</v>
      </c>
      <c r="BL306" s="22"/>
      <c r="BM306" s="20" t="s">
        <v>980</v>
      </c>
      <c r="BN306" s="20" t="s">
        <v>980</v>
      </c>
      <c r="BO306" s="20" t="s">
        <v>980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W245:Y245 X246:Y246 V247:Y247 Y248 X249:Y249 V250:Y429 V233:Y24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3:AC243 Z244 AB244:AC244 Z245:AD245 Z246:AA246 AC246:AD246 Z247 AC247 Z249 AC249 Z250:AD429 Z233:AD242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49" name="Range1_11_2"/>
    <protectedRange sqref="Z111:AD111 Z124:AB124 AD124 Z135:AB135 AD135 Z142:AB142 AD142 Z154:AB154 AA164:AB164 AA180:AB180 AA196:AB196 AA208:AB208 AA232:AB232 AA249:AB249" name="Range1_12_6"/>
    <protectedRange sqref="Z106" name="Range1_12_7"/>
    <protectedRange sqref="V106:W106" name="Range1_11_8_2"/>
    <protectedRange sqref="K157 K173:K174 K189" name="Range1_8_3_1"/>
    <protectedRange sqref="V157 V173 V189 V226 V24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49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 V248:X248" name="Range1_11_13"/>
    <protectedRange sqref="Z231:AD231 Z248:AD248" name="Range1_12_14"/>
    <protectedRange sqref="V218:X218 V219:W219 V229:W229 V246:W246" name="Range1_11_14"/>
    <protectedRange sqref="Z218:AD218 Z219:AA219 AD219 AA224 AA244" name="Range1_12_15"/>
    <protectedRange sqref="V223:W223" name="Range1_11_15"/>
    <protectedRange sqref="Z223:AA223 AC223:AD223" name="Range1_12_16"/>
    <protectedRange sqref="X223" name="Range1_11_8_3"/>
    <protectedRange sqref="AB229 AB246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81" priority="4671" operator="equal">
      <formula>"ERRO"</formula>
    </cfRule>
  </conditionalFormatting>
  <conditionalFormatting sqref="X4 Y1:Z5 Y471:Y546 Y430:Z470">
    <cfRule type="cellIs" dxfId="2580" priority="4660" operator="equal">
      <formula>"OPORTUNIDADE"</formula>
    </cfRule>
  </conditionalFormatting>
  <conditionalFormatting sqref="AZ6:AZ518">
    <cfRule type="expression" dxfId="2579" priority="4655">
      <formula>$BU6=1</formula>
    </cfRule>
  </conditionalFormatting>
  <conditionalFormatting sqref="BQ6:BQ548">
    <cfRule type="cellIs" dxfId="2578" priority="4666" operator="equal">
      <formula>"Produção e Intervalo"</formula>
    </cfRule>
    <cfRule type="cellIs" dxfId="2577" priority="4667" operator="equal">
      <formula>"Aderente"</formula>
    </cfRule>
    <cfRule type="cellIs" dxfId="2576" priority="4668" operator="equal">
      <formula>"Intervalo"</formula>
    </cfRule>
    <cfRule type="cellIs" dxfId="2575" priority="4669" operator="equal">
      <formula>"Produção"</formula>
    </cfRule>
    <cfRule type="cellIs" dxfId="2574" priority="4670" operator="equal">
      <formula>"ERRO"</formula>
    </cfRule>
  </conditionalFormatting>
  <conditionalFormatting sqref="BR6:BS548">
    <cfRule type="cellIs" dxfId="2573" priority="4648" operator="equal">
      <formula>"*"</formula>
    </cfRule>
    <cfRule type="cellIs" dxfId="2572" priority="4649" operator="greaterThanOrEqual">
      <formula>1</formula>
    </cfRule>
    <cfRule type="cellIs" dxfId="2571" priority="4650" operator="lessThan">
      <formula>1</formula>
    </cfRule>
  </conditionalFormatting>
  <conditionalFormatting sqref="X471:X518 Y471:Y546 Y430:Z470">
    <cfRule type="cellIs" dxfId="2570" priority="4596" operator="equal">
      <formula>"NÃO"</formula>
    </cfRule>
    <cfRule type="cellIs" dxfId="2569" priority="4597" operator="equal">
      <formula>"SIM"</formula>
    </cfRule>
  </conditionalFormatting>
  <conditionalFormatting sqref="X471:X518">
    <cfRule type="cellIs" dxfId="2568" priority="4595" operator="equal">
      <formula>"OPORTUNIDADE"</formula>
    </cfRule>
  </conditionalFormatting>
  <conditionalFormatting sqref="Z471:Z518">
    <cfRule type="cellIs" dxfId="2567" priority="4593" operator="equal">
      <formula>"NÃO"</formula>
    </cfRule>
    <cfRule type="cellIs" dxfId="2566" priority="4594" operator="equal">
      <formula>"SIM"</formula>
    </cfRule>
  </conditionalFormatting>
  <conditionalFormatting sqref="Z471:Z518">
    <cfRule type="cellIs" dxfId="2565" priority="4592" operator="equal">
      <formula>"OPORTUNIDADE"</formula>
    </cfRule>
  </conditionalFormatting>
  <conditionalFormatting sqref="Y1048571:Y1048576">
    <cfRule type="cellIs" dxfId="2564" priority="4477" operator="equal">
      <formula>"OPORTUNIDADE"</formula>
    </cfRule>
  </conditionalFormatting>
  <conditionalFormatting sqref="Y1048571:Y1048576">
    <cfRule type="cellIs" dxfId="2563" priority="4475" operator="equal">
      <formula>"NÃO"</formula>
    </cfRule>
    <cfRule type="cellIs" dxfId="2562" priority="4476" operator="equal">
      <formula>"SIM"</formula>
    </cfRule>
  </conditionalFormatting>
  <conditionalFormatting sqref="Z519:Z544">
    <cfRule type="cellIs" dxfId="2561" priority="4212" operator="equal">
      <formula>"OPORTUNIDADE"</formula>
    </cfRule>
  </conditionalFormatting>
  <conditionalFormatting sqref="Z519:Z544">
    <cfRule type="cellIs" dxfId="2560" priority="4210" operator="equal">
      <formula>"NÃO"</formula>
    </cfRule>
    <cfRule type="cellIs" dxfId="2559" priority="4211" operator="equal">
      <formula>"SIM"</formula>
    </cfRule>
  </conditionalFormatting>
  <conditionalFormatting sqref="X545">
    <cfRule type="cellIs" dxfId="2558" priority="4198" operator="equal">
      <formula>"NÃO"</formula>
    </cfRule>
    <cfRule type="cellIs" dxfId="2557" priority="4199" operator="equal">
      <formula>"SIM"</formula>
    </cfRule>
  </conditionalFormatting>
  <conditionalFormatting sqref="X545">
    <cfRule type="cellIs" dxfId="2556" priority="4197" operator="equal">
      <formula>"OPORTUNIDADE"</formula>
    </cfRule>
  </conditionalFormatting>
  <conditionalFormatting sqref="Z545">
    <cfRule type="cellIs" dxfId="2555" priority="4195" operator="equal">
      <formula>"NÃO"</formula>
    </cfRule>
    <cfRule type="cellIs" dxfId="2554" priority="4196" operator="equal">
      <formula>"SIM"</formula>
    </cfRule>
  </conditionalFormatting>
  <conditionalFormatting sqref="Z545">
    <cfRule type="cellIs" dxfId="2553" priority="4194" operator="equal">
      <formula>"OPORTUNIDADE"</formula>
    </cfRule>
  </conditionalFormatting>
  <conditionalFormatting sqref="BI54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204">
      <iconSet showValue="0">
        <cfvo type="percent" val="0"/>
        <cfvo type="num" val="1"/>
        <cfvo type="num" val="1" gte="0"/>
      </iconSet>
    </cfRule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52" priority="4814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9:Z429 Y232:Z247">
    <cfRule type="cellIs" dxfId="2551" priority="338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49:Z429 Y232:Z247">
    <cfRule type="cellIs" dxfId="2550" priority="3380" operator="equal">
      <formula>"NÃO"</formula>
    </cfRule>
    <cfRule type="cellIs" dxfId="2549" priority="3381" operator="equal">
      <formula>"SIM"</formula>
    </cfRule>
  </conditionalFormatting>
  <conditionalFormatting sqref="BI6:BI518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937">
      <iconSet showValue="0">
        <cfvo type="percent" val="0"/>
        <cfvo type="num" val="1"/>
        <cfvo type="num" val="1" gte="0"/>
      </iconSet>
    </cfRule>
    <cfRule type="iconSet" priority="4938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48" priority="4974">
      <formula>$BU493=1</formula>
    </cfRule>
  </conditionalFormatting>
  <conditionalFormatting sqref="BI519:BI544">
    <cfRule type="iconSet" priority="497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77">
      <iconSet showValue="0">
        <cfvo type="percent" val="0"/>
        <cfvo type="num" val="1"/>
        <cfvo type="num" val="1" gte="0"/>
      </iconSet>
    </cfRule>
    <cfRule type="iconSet" priority="497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81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47" priority="3153" operator="equal">
      <formula>"OPORTUNIDADE"</formula>
    </cfRule>
  </conditionalFormatting>
  <conditionalFormatting sqref="Y6:Z16">
    <cfRule type="cellIs" dxfId="2546" priority="3151" operator="equal">
      <formula>"NÃO"</formula>
    </cfRule>
    <cfRule type="cellIs" dxfId="2545" priority="3152" operator="equal">
      <formula>"SIM"</formula>
    </cfRule>
  </conditionalFormatting>
  <conditionalFormatting sqref="BJ6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44" priority="3148" operator="equal">
      <formula>"OPORTUNIDADE"</formula>
    </cfRule>
  </conditionalFormatting>
  <conditionalFormatting sqref="Z23">
    <cfRule type="cellIs" dxfId="2543" priority="3146" operator="equal">
      <formula>"NÃO"</formula>
    </cfRule>
    <cfRule type="cellIs" dxfId="2542" priority="3147" operator="equal">
      <formula>"SIM"</formula>
    </cfRule>
  </conditionalFormatting>
  <conditionalFormatting sqref="Z20:Z21">
    <cfRule type="cellIs" dxfId="2541" priority="3142" operator="equal">
      <formula>"OPORTUNIDADE"</formula>
    </cfRule>
  </conditionalFormatting>
  <conditionalFormatting sqref="Z20:Z21">
    <cfRule type="cellIs" dxfId="2540" priority="3140" operator="equal">
      <formula>"NÃO"</formula>
    </cfRule>
    <cfRule type="cellIs" dxfId="2539" priority="3141" operator="equal">
      <formula>"SIM"</formula>
    </cfRule>
  </conditionalFormatting>
  <conditionalFormatting sqref="Z25:Z26">
    <cfRule type="cellIs" dxfId="2538" priority="3136" operator="equal">
      <formula>"OPORTUNIDADE"</formula>
    </cfRule>
  </conditionalFormatting>
  <conditionalFormatting sqref="Z25:Z26">
    <cfRule type="cellIs" dxfId="2537" priority="3134" operator="equal">
      <formula>"NÃO"</formula>
    </cfRule>
    <cfRule type="cellIs" dxfId="2536" priority="3135" operator="equal">
      <formula>"SIM"</formula>
    </cfRule>
  </conditionalFormatting>
  <conditionalFormatting sqref="Z23:Z24">
    <cfRule type="cellIs" dxfId="2535" priority="3133" operator="equal">
      <formula>"OPORTUNIDADE"</formula>
    </cfRule>
  </conditionalFormatting>
  <conditionalFormatting sqref="Z23:Z24">
    <cfRule type="cellIs" dxfId="2534" priority="3131" operator="equal">
      <formula>"NÃO"</formula>
    </cfRule>
    <cfRule type="cellIs" dxfId="2533" priority="3132" operator="equal">
      <formula>"SIM"</formula>
    </cfRule>
  </conditionalFormatting>
  <conditionalFormatting sqref="Z19:Z21">
    <cfRule type="cellIs" dxfId="2532" priority="3130" operator="equal">
      <formula>"OPORTUNIDADE"</formula>
    </cfRule>
  </conditionalFormatting>
  <conditionalFormatting sqref="Z19:Z21">
    <cfRule type="cellIs" dxfId="2531" priority="3128" operator="equal">
      <formula>"NÃO"</formula>
    </cfRule>
    <cfRule type="cellIs" dxfId="2530" priority="3129" operator="equal">
      <formula>"SIM"</formula>
    </cfRule>
  </conditionalFormatting>
  <conditionalFormatting sqref="Y19:Y29">
    <cfRule type="cellIs" dxfId="2529" priority="3127" operator="equal">
      <formula>"OPORTUNIDADE"</formula>
    </cfRule>
  </conditionalFormatting>
  <conditionalFormatting sqref="Y19:Y29">
    <cfRule type="cellIs" dxfId="2528" priority="3125" operator="equal">
      <formula>"NÃO"</formula>
    </cfRule>
    <cfRule type="cellIs" dxfId="2527" priority="3126" operator="equal">
      <formula>"SIM"</formula>
    </cfRule>
  </conditionalFormatting>
  <conditionalFormatting sqref="Z19:Z20">
    <cfRule type="cellIs" dxfId="2526" priority="3124" operator="equal">
      <formula>"OPORTUNIDADE"</formula>
    </cfRule>
  </conditionalFormatting>
  <conditionalFormatting sqref="Z19:Z20">
    <cfRule type="cellIs" dxfId="2525" priority="3122" operator="equal">
      <formula>"NÃO"</formula>
    </cfRule>
    <cfRule type="cellIs" dxfId="2524" priority="3123" operator="equal">
      <formula>"SIM"</formula>
    </cfRule>
  </conditionalFormatting>
  <conditionalFormatting sqref="Y19:Y29">
    <cfRule type="cellIs" dxfId="2523" priority="3121" operator="equal">
      <formula>"OPORTUNIDADE"</formula>
    </cfRule>
  </conditionalFormatting>
  <conditionalFormatting sqref="Y19:Y29">
    <cfRule type="cellIs" dxfId="2522" priority="3119" operator="equal">
      <formula>"NÃO"</formula>
    </cfRule>
    <cfRule type="cellIs" dxfId="2521" priority="3120" operator="equal">
      <formula>"SIM"</formula>
    </cfRule>
  </conditionalFormatting>
  <conditionalFormatting sqref="BP13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520" priority="3117" operator="equal">
      <formula>"OPORTUNIDADE"</formula>
    </cfRule>
  </conditionalFormatting>
  <conditionalFormatting sqref="Z28">
    <cfRule type="cellIs" dxfId="2519" priority="3115" operator="equal">
      <formula>"NÃO"</formula>
    </cfRule>
    <cfRule type="cellIs" dxfId="2518" priority="3116" operator="equal">
      <formula>"SIM"</formula>
    </cfRule>
  </conditionalFormatting>
  <conditionalFormatting sqref="Z29">
    <cfRule type="cellIs" dxfId="2517" priority="3111" operator="equal">
      <formula>"OPORTUNIDADE"</formula>
    </cfRule>
  </conditionalFormatting>
  <conditionalFormatting sqref="Z29">
    <cfRule type="cellIs" dxfId="2516" priority="3109" operator="equal">
      <formula>"NÃO"</formula>
    </cfRule>
    <cfRule type="cellIs" dxfId="2515" priority="3110" operator="equal">
      <formula>"SIM"</formula>
    </cfRule>
  </conditionalFormatting>
  <conditionalFormatting sqref="Z27">
    <cfRule type="cellIs" dxfId="2514" priority="3108" operator="equal">
      <formula>"OPORTUNIDADE"</formula>
    </cfRule>
  </conditionalFormatting>
  <conditionalFormatting sqref="Z27">
    <cfRule type="cellIs" dxfId="2513" priority="3106" operator="equal">
      <formula>"NÃO"</formula>
    </cfRule>
    <cfRule type="cellIs" dxfId="2512" priority="3107" operator="equal">
      <formula>"SIM"</formula>
    </cfRule>
  </conditionalFormatting>
  <conditionalFormatting sqref="Z18:Z19">
    <cfRule type="cellIs" dxfId="2511" priority="3102" operator="equal">
      <formula>"OPORTUNIDADE"</formula>
    </cfRule>
  </conditionalFormatting>
  <conditionalFormatting sqref="Z18:Z19">
    <cfRule type="cellIs" dxfId="2510" priority="3100" operator="equal">
      <formula>"NÃO"</formula>
    </cfRule>
    <cfRule type="cellIs" dxfId="2509" priority="3101" operator="equal">
      <formula>"SIM"</formula>
    </cfRule>
  </conditionalFormatting>
  <conditionalFormatting sqref="Y18:Y29">
    <cfRule type="cellIs" dxfId="2508" priority="3099" operator="equal">
      <formula>"OPORTUNIDADE"</formula>
    </cfRule>
  </conditionalFormatting>
  <conditionalFormatting sqref="Y18:Y29">
    <cfRule type="cellIs" dxfId="2507" priority="3097" operator="equal">
      <formula>"NÃO"</formula>
    </cfRule>
    <cfRule type="cellIs" dxfId="2506" priority="3098" operator="equal">
      <formula>"SIM"</formula>
    </cfRule>
  </conditionalFormatting>
  <conditionalFormatting sqref="BK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505" priority="3094" operator="equal">
      <formula>"OPORTUNIDADE"</formula>
    </cfRule>
  </conditionalFormatting>
  <conditionalFormatting sqref="Z24">
    <cfRule type="cellIs" dxfId="2504" priority="3092" operator="equal">
      <formula>"NÃO"</formula>
    </cfRule>
    <cfRule type="cellIs" dxfId="2503" priority="3093" operator="equal">
      <formula>"SIM"</formula>
    </cfRule>
  </conditionalFormatting>
  <conditionalFormatting sqref="BP9">
    <cfRule type="iconSet" priority="309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502" priority="3090" operator="equal">
      <formula>"OPORTUNIDADE"</formula>
    </cfRule>
  </conditionalFormatting>
  <conditionalFormatting sqref="Z25">
    <cfRule type="cellIs" dxfId="2501" priority="3088" operator="equal">
      <formula>"NÃO"</formula>
    </cfRule>
    <cfRule type="cellIs" dxfId="2500" priority="3089" operator="equal">
      <formula>"SIM"</formula>
    </cfRule>
  </conditionalFormatting>
  <conditionalFormatting sqref="Z21">
    <cfRule type="cellIs" dxfId="2499" priority="3084" operator="equal">
      <formula>"OPORTUNIDADE"</formula>
    </cfRule>
  </conditionalFormatting>
  <conditionalFormatting sqref="Z21">
    <cfRule type="cellIs" dxfId="2498" priority="3082" operator="equal">
      <formula>"NÃO"</formula>
    </cfRule>
    <cfRule type="cellIs" dxfId="2497" priority="3083" operator="equal">
      <formula>"SIM"</formula>
    </cfRule>
  </conditionalFormatting>
  <conditionalFormatting sqref="Z22">
    <cfRule type="cellIs" dxfId="2496" priority="3081" operator="equal">
      <formula>"OPORTUNIDADE"</formula>
    </cfRule>
  </conditionalFormatting>
  <conditionalFormatting sqref="Z22">
    <cfRule type="cellIs" dxfId="2495" priority="3079" operator="equal">
      <formula>"NÃO"</formula>
    </cfRule>
    <cfRule type="cellIs" dxfId="2494" priority="3080" operator="equal">
      <formula>"SIM"</formula>
    </cfRule>
  </conditionalFormatting>
  <conditionalFormatting sqref="BJ19">
    <cfRule type="iconSet" priority="30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93" priority="3067" operator="equal">
      <formula>"OPORTUNIDADE"</formula>
    </cfRule>
  </conditionalFormatting>
  <conditionalFormatting sqref="Z36">
    <cfRule type="cellIs" dxfId="2492" priority="3065" operator="equal">
      <formula>"NÃO"</formula>
    </cfRule>
    <cfRule type="cellIs" dxfId="2491" priority="3066" operator="equal">
      <formula>"SIM"</formula>
    </cfRule>
  </conditionalFormatting>
  <conditionalFormatting sqref="Z36">
    <cfRule type="cellIs" dxfId="2490" priority="3064" operator="equal">
      <formula>"OPORTUNIDADE"</formula>
    </cfRule>
  </conditionalFormatting>
  <conditionalFormatting sqref="Z36">
    <cfRule type="cellIs" dxfId="2489" priority="3062" operator="equal">
      <formula>"NÃO"</formula>
    </cfRule>
    <cfRule type="cellIs" dxfId="2488" priority="3063" operator="equal">
      <formula>"SIM"</formula>
    </cfRule>
  </conditionalFormatting>
  <conditionalFormatting sqref="Z36">
    <cfRule type="cellIs" dxfId="2487" priority="3052" operator="equal">
      <formula>"OPORTUNIDADE"</formula>
    </cfRule>
  </conditionalFormatting>
  <conditionalFormatting sqref="Z36">
    <cfRule type="cellIs" dxfId="2486" priority="3050" operator="equal">
      <formula>"NÃO"</formula>
    </cfRule>
    <cfRule type="cellIs" dxfId="2485" priority="3051" operator="equal">
      <formula>"SIM"</formula>
    </cfRule>
  </conditionalFormatting>
  <conditionalFormatting sqref="Z37:Z38">
    <cfRule type="cellIs" dxfId="2484" priority="3049" operator="equal">
      <formula>"OPORTUNIDADE"</formula>
    </cfRule>
  </conditionalFormatting>
  <conditionalFormatting sqref="Z37:Z38">
    <cfRule type="cellIs" dxfId="2483" priority="3047" operator="equal">
      <formula>"NÃO"</formula>
    </cfRule>
    <cfRule type="cellIs" dxfId="2482" priority="3048" operator="equal">
      <formula>"SIM"</formula>
    </cfRule>
  </conditionalFormatting>
  <conditionalFormatting sqref="BJ18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81" priority="3038" operator="equal">
      <formula>"OPORTUNIDADE"</formula>
    </cfRule>
  </conditionalFormatting>
  <conditionalFormatting sqref="Z35:Z36">
    <cfRule type="cellIs" dxfId="2480" priority="3036" operator="equal">
      <formula>"NÃO"</formula>
    </cfRule>
    <cfRule type="cellIs" dxfId="2479" priority="3037" operator="equal">
      <formula>"SIM"</formula>
    </cfRule>
  </conditionalFormatting>
  <conditionalFormatting sqref="BK27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0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1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78" priority="3013" operator="equal">
      <formula>"OPORTUNIDADE"</formula>
    </cfRule>
  </conditionalFormatting>
  <conditionalFormatting sqref="Z34:Z35">
    <cfRule type="cellIs" dxfId="2477" priority="3011" operator="equal">
      <formula>"NÃO"</formula>
    </cfRule>
    <cfRule type="cellIs" dxfId="2476" priority="3012" operator="equal">
      <formula>"SIM"</formula>
    </cfRule>
  </conditionalFormatting>
  <conditionalFormatting sqref="Z33:Z35">
    <cfRule type="cellIs" dxfId="2475" priority="3010" operator="equal">
      <formula>"OPORTUNIDADE"</formula>
    </cfRule>
  </conditionalFormatting>
  <conditionalFormatting sqref="Z33:Z35">
    <cfRule type="cellIs" dxfId="2474" priority="3008" operator="equal">
      <formula>"NÃO"</formula>
    </cfRule>
    <cfRule type="cellIs" dxfId="2473" priority="3009" operator="equal">
      <formula>"SIM"</formula>
    </cfRule>
  </conditionalFormatting>
  <conditionalFormatting sqref="Z33:Z35">
    <cfRule type="cellIs" dxfId="2472" priority="3004" operator="equal">
      <formula>"OPORTUNIDADE"</formula>
    </cfRule>
  </conditionalFormatting>
  <conditionalFormatting sqref="Z33:Z35">
    <cfRule type="cellIs" dxfId="2471" priority="3002" operator="equal">
      <formula>"NÃO"</formula>
    </cfRule>
    <cfRule type="cellIs" dxfId="2470" priority="3003" operator="equal">
      <formula>"SIM"</formula>
    </cfRule>
  </conditionalFormatting>
  <conditionalFormatting sqref="Z33:Z34">
    <cfRule type="cellIs" dxfId="2469" priority="2998" operator="equal">
      <formula>"OPORTUNIDADE"</formula>
    </cfRule>
  </conditionalFormatting>
  <conditionalFormatting sqref="Z33:Z34">
    <cfRule type="cellIs" dxfId="2468" priority="2996" operator="equal">
      <formula>"NÃO"</formula>
    </cfRule>
    <cfRule type="cellIs" dxfId="2467" priority="2997" operator="equal">
      <formula>"SIM"</formula>
    </cfRule>
  </conditionalFormatting>
  <conditionalFormatting sqref="Y33:Y45">
    <cfRule type="cellIs" dxfId="2466" priority="2992" operator="equal">
      <formula>"OPORTUNIDADE"</formula>
    </cfRule>
  </conditionalFormatting>
  <conditionalFormatting sqref="Y33:Y45">
    <cfRule type="cellIs" dxfId="2465" priority="2990" operator="equal">
      <formula>"NÃO"</formula>
    </cfRule>
    <cfRule type="cellIs" dxfId="2464" priority="2991" operator="equal">
      <formula>"SIM"</formula>
    </cfRule>
  </conditionalFormatting>
  <conditionalFormatting sqref="Y34:Y45">
    <cfRule type="cellIs" dxfId="2463" priority="2989" operator="equal">
      <formula>"OPORTUNIDADE"</formula>
    </cfRule>
  </conditionalFormatting>
  <conditionalFormatting sqref="Y34:Y45">
    <cfRule type="cellIs" dxfId="2462" priority="2987" operator="equal">
      <formula>"NÃO"</formula>
    </cfRule>
    <cfRule type="cellIs" dxfId="2461" priority="2988" operator="equal">
      <formula>"SIM"</formula>
    </cfRule>
  </conditionalFormatting>
  <conditionalFormatting sqref="BK22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60" priority="2979" operator="equal">
      <formula>"OPORTUNIDADE"</formula>
    </cfRule>
  </conditionalFormatting>
  <conditionalFormatting sqref="Z42:Z43">
    <cfRule type="cellIs" dxfId="2459" priority="2977" operator="equal">
      <formula>"NÃO"</formula>
    </cfRule>
    <cfRule type="cellIs" dxfId="2458" priority="2978" operator="equal">
      <formula>"SIM"</formula>
    </cfRule>
  </conditionalFormatting>
  <conditionalFormatting sqref="Y46:Y50 Y52:Y60">
    <cfRule type="cellIs" dxfId="2457" priority="2973" operator="equal">
      <formula>"OPORTUNIDADE"</formula>
    </cfRule>
  </conditionalFormatting>
  <conditionalFormatting sqref="Y46:Y50 Y52:Y60">
    <cfRule type="cellIs" dxfId="2456" priority="2971" operator="equal">
      <formula>"NÃO"</formula>
    </cfRule>
    <cfRule type="cellIs" dxfId="2455" priority="2972" operator="equal">
      <formula>"SIM"</formula>
    </cfRule>
  </conditionalFormatting>
  <conditionalFormatting sqref="Z43:Z45">
    <cfRule type="cellIs" dxfId="2454" priority="2964" operator="equal">
      <formula>"OPORTUNIDADE"</formula>
    </cfRule>
  </conditionalFormatting>
  <conditionalFormatting sqref="Z43:Z45">
    <cfRule type="cellIs" dxfId="2453" priority="2962" operator="equal">
      <formula>"NÃO"</formula>
    </cfRule>
    <cfRule type="cellIs" dxfId="2452" priority="2963" operator="equal">
      <formula>"SIM"</formula>
    </cfRule>
  </conditionalFormatting>
  <conditionalFormatting sqref="Z39">
    <cfRule type="cellIs" dxfId="2451" priority="2958" operator="equal">
      <formula>"OPORTUNIDADE"</formula>
    </cfRule>
  </conditionalFormatting>
  <conditionalFormatting sqref="Z39">
    <cfRule type="cellIs" dxfId="2450" priority="2956" operator="equal">
      <formula>"NÃO"</formula>
    </cfRule>
    <cfRule type="cellIs" dxfId="2449" priority="2957" operator="equal">
      <formula>"SIM"</formula>
    </cfRule>
  </conditionalFormatting>
  <conditionalFormatting sqref="Z43:Z44">
    <cfRule type="cellIs" dxfId="2448" priority="2931" operator="equal">
      <formula>"OPORTUNIDADE"</formula>
    </cfRule>
  </conditionalFormatting>
  <conditionalFormatting sqref="Z43:Z44">
    <cfRule type="cellIs" dxfId="2447" priority="2929" operator="equal">
      <formula>"NÃO"</formula>
    </cfRule>
    <cfRule type="cellIs" dxfId="2446" priority="2930" operator="equal">
      <formula>"SIM"</formula>
    </cfRule>
  </conditionalFormatting>
  <conditionalFormatting sqref="Z44:Z46">
    <cfRule type="cellIs" dxfId="2445" priority="2922" operator="equal">
      <formula>"OPORTUNIDADE"</formula>
    </cfRule>
  </conditionalFormatting>
  <conditionalFormatting sqref="Z44:Z46">
    <cfRule type="cellIs" dxfId="2444" priority="2920" operator="equal">
      <formula>"NÃO"</formula>
    </cfRule>
    <cfRule type="cellIs" dxfId="2443" priority="2921" operator="equal">
      <formula>"SIM"</formula>
    </cfRule>
  </conditionalFormatting>
  <conditionalFormatting sqref="BP27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42" priority="2900" operator="equal">
      <formula>"OPORTUNIDADE"</formula>
    </cfRule>
  </conditionalFormatting>
  <conditionalFormatting sqref="Y47:Y60">
    <cfRule type="cellIs" dxfId="2441" priority="2898" operator="equal">
      <formula>"NÃO"</formula>
    </cfRule>
    <cfRule type="cellIs" dxfId="2440" priority="2899" operator="equal">
      <formula>"SIM"</formula>
    </cfRule>
  </conditionalFormatting>
  <conditionalFormatting sqref="Z47:Z48">
    <cfRule type="cellIs" dxfId="2439" priority="2897" operator="equal">
      <formula>"OPORTUNIDADE"</formula>
    </cfRule>
  </conditionalFormatting>
  <conditionalFormatting sqref="Z47:Z48">
    <cfRule type="cellIs" dxfId="2438" priority="2895" operator="equal">
      <formula>"NÃO"</formula>
    </cfRule>
    <cfRule type="cellIs" dxfId="2437" priority="2896" operator="equal">
      <formula>"SIM"</formula>
    </cfRule>
  </conditionalFormatting>
  <conditionalFormatting sqref="Z47:Z48">
    <cfRule type="cellIs" dxfId="2436" priority="2894" operator="equal">
      <formula>"OPORTUNIDADE"</formula>
    </cfRule>
  </conditionalFormatting>
  <conditionalFormatting sqref="Z47:Z48">
    <cfRule type="cellIs" dxfId="2435" priority="2892" operator="equal">
      <formula>"NÃO"</formula>
    </cfRule>
    <cfRule type="cellIs" dxfId="2434" priority="2893" operator="equal">
      <formula>"SIM"</formula>
    </cfRule>
  </conditionalFormatting>
  <conditionalFormatting sqref="Y47:Y50 Y52:Y60">
    <cfRule type="cellIs" dxfId="2433" priority="2891" operator="equal">
      <formula>"OPORTUNIDADE"</formula>
    </cfRule>
  </conditionalFormatting>
  <conditionalFormatting sqref="Y47:Y50 Y52:Y60">
    <cfRule type="cellIs" dxfId="2432" priority="2889" operator="equal">
      <formula>"NÃO"</formula>
    </cfRule>
    <cfRule type="cellIs" dxfId="2431" priority="2890" operator="equal">
      <formula>"SIM"</formula>
    </cfRule>
  </conditionalFormatting>
  <conditionalFormatting sqref="Z47">
    <cfRule type="cellIs" dxfId="2430" priority="2888" operator="equal">
      <formula>"OPORTUNIDADE"</formula>
    </cfRule>
  </conditionalFormatting>
  <conditionalFormatting sqref="Z47">
    <cfRule type="cellIs" dxfId="2429" priority="2886" operator="equal">
      <formula>"NÃO"</formula>
    </cfRule>
    <cfRule type="cellIs" dxfId="2428" priority="2887" operator="equal">
      <formula>"SIM"</formula>
    </cfRule>
  </conditionalFormatting>
  <conditionalFormatting sqref="Z47">
    <cfRule type="cellIs" dxfId="2427" priority="2885" operator="equal">
      <formula>"OPORTUNIDADE"</formula>
    </cfRule>
  </conditionalFormatting>
  <conditionalFormatting sqref="Z47">
    <cfRule type="cellIs" dxfId="2426" priority="2883" operator="equal">
      <formula>"NÃO"</formula>
    </cfRule>
    <cfRule type="cellIs" dxfId="2425" priority="2884" operator="equal">
      <formula>"SIM"</formula>
    </cfRule>
  </conditionalFormatting>
  <conditionalFormatting sqref="Z47">
    <cfRule type="cellIs" dxfId="2424" priority="2882" operator="equal">
      <formula>"OPORTUNIDADE"</formula>
    </cfRule>
  </conditionalFormatting>
  <conditionalFormatting sqref="Z47">
    <cfRule type="cellIs" dxfId="2423" priority="2880" operator="equal">
      <formula>"NÃO"</formula>
    </cfRule>
    <cfRule type="cellIs" dxfId="2422" priority="2881" operator="equal">
      <formula>"SIM"</formula>
    </cfRule>
  </conditionalFormatting>
  <conditionalFormatting sqref="Z41">
    <cfRule type="cellIs" dxfId="2421" priority="2876" operator="equal">
      <formula>"OPORTUNIDADE"</formula>
    </cfRule>
  </conditionalFormatting>
  <conditionalFormatting sqref="Z41">
    <cfRule type="cellIs" dxfId="2420" priority="2874" operator="equal">
      <formula>"NÃO"</formula>
    </cfRule>
    <cfRule type="cellIs" dxfId="2419" priority="2875" operator="equal">
      <formula>"SIM"</formula>
    </cfRule>
  </conditionalFormatting>
  <conditionalFormatting sqref="Z41">
    <cfRule type="cellIs" dxfId="2418" priority="2873" operator="equal">
      <formula>"OPORTUNIDADE"</formula>
    </cfRule>
  </conditionalFormatting>
  <conditionalFormatting sqref="Z41">
    <cfRule type="cellIs" dxfId="2417" priority="2871" operator="equal">
      <formula>"NÃO"</formula>
    </cfRule>
    <cfRule type="cellIs" dxfId="2416" priority="2872" operator="equal">
      <formula>"SIM"</formula>
    </cfRule>
  </conditionalFormatting>
  <conditionalFormatting sqref="Z40">
    <cfRule type="cellIs" dxfId="2415" priority="2867" operator="equal">
      <formula>"OPORTUNIDADE"</formula>
    </cfRule>
  </conditionalFormatting>
  <conditionalFormatting sqref="Z40">
    <cfRule type="cellIs" dxfId="2414" priority="2865" operator="equal">
      <formula>"NÃO"</formula>
    </cfRule>
    <cfRule type="cellIs" dxfId="2413" priority="2866" operator="equal">
      <formula>"SIM"</formula>
    </cfRule>
  </conditionalFormatting>
  <conditionalFormatting sqref="Z40">
    <cfRule type="cellIs" dxfId="2412" priority="2864" operator="equal">
      <formula>"OPORTUNIDADE"</formula>
    </cfRule>
  </conditionalFormatting>
  <conditionalFormatting sqref="Z40">
    <cfRule type="cellIs" dxfId="2411" priority="2862" operator="equal">
      <formula>"NÃO"</formula>
    </cfRule>
    <cfRule type="cellIs" dxfId="2410" priority="2863" operator="equal">
      <formula>"SIM"</formula>
    </cfRule>
  </conditionalFormatting>
  <conditionalFormatting sqref="Z40">
    <cfRule type="cellIs" dxfId="2409" priority="2861" operator="equal">
      <formula>"OPORTUNIDADE"</formula>
    </cfRule>
  </conditionalFormatting>
  <conditionalFormatting sqref="Z40">
    <cfRule type="cellIs" dxfId="2408" priority="2859" operator="equal">
      <formula>"NÃO"</formula>
    </cfRule>
    <cfRule type="cellIs" dxfId="2407" priority="2860" operator="equal">
      <formula>"SIM"</formula>
    </cfRule>
  </conditionalFormatting>
  <conditionalFormatting sqref="BP23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406" priority="2856" operator="equal">
      <formula>"OPORTUNIDADE"</formula>
    </cfRule>
  </conditionalFormatting>
  <conditionalFormatting sqref="Z45">
    <cfRule type="cellIs" dxfId="2405" priority="2854" operator="equal">
      <formula>"NÃO"</formula>
    </cfRule>
    <cfRule type="cellIs" dxfId="2404" priority="2855" operator="equal">
      <formula>"SIM"</formula>
    </cfRule>
  </conditionalFormatting>
  <conditionalFormatting sqref="BJ35:BK35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5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518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403" priority="2849" operator="equal">
      <formula>"OPORTUNIDADE"</formula>
    </cfRule>
  </conditionalFormatting>
  <conditionalFormatting sqref="Z47:Z49">
    <cfRule type="cellIs" dxfId="2402" priority="2847" operator="equal">
      <formula>"NÃO"</formula>
    </cfRule>
    <cfRule type="cellIs" dxfId="2401" priority="2848" operator="equal">
      <formula>"SIM"</formula>
    </cfRule>
  </conditionalFormatting>
  <conditionalFormatting sqref="Z47:Z49">
    <cfRule type="cellIs" dxfId="2400" priority="2846" operator="equal">
      <formula>"OPORTUNIDADE"</formula>
    </cfRule>
  </conditionalFormatting>
  <conditionalFormatting sqref="Z47:Z49">
    <cfRule type="cellIs" dxfId="2399" priority="2844" operator="equal">
      <formula>"NÃO"</formula>
    </cfRule>
    <cfRule type="cellIs" dxfId="2398" priority="2845" operator="equal">
      <formula>"SIM"</formula>
    </cfRule>
  </conditionalFormatting>
  <conditionalFormatting sqref="Z47:Z49">
    <cfRule type="cellIs" dxfId="2397" priority="2843" operator="equal">
      <formula>"OPORTUNIDADE"</formula>
    </cfRule>
  </conditionalFormatting>
  <conditionalFormatting sqref="Z47:Z49">
    <cfRule type="cellIs" dxfId="2396" priority="2841" operator="equal">
      <formula>"NÃO"</formula>
    </cfRule>
    <cfRule type="cellIs" dxfId="2395" priority="2842" operator="equal">
      <formula>"SIM"</formula>
    </cfRule>
  </conditionalFormatting>
  <conditionalFormatting sqref="Z47:Z49">
    <cfRule type="cellIs" dxfId="2394" priority="2840" operator="equal">
      <formula>"OPORTUNIDADE"</formula>
    </cfRule>
  </conditionalFormatting>
  <conditionalFormatting sqref="Z47:Z49">
    <cfRule type="cellIs" dxfId="2393" priority="2838" operator="equal">
      <formula>"NÃO"</formula>
    </cfRule>
    <cfRule type="cellIs" dxfId="2392" priority="2839" operator="equal">
      <formula>"SIM"</formula>
    </cfRule>
  </conditionalFormatting>
  <conditionalFormatting sqref="Z49">
    <cfRule type="cellIs" dxfId="2391" priority="2831" operator="equal">
      <formula>"OPORTUNIDADE"</formula>
    </cfRule>
  </conditionalFormatting>
  <conditionalFormatting sqref="Z49">
    <cfRule type="cellIs" dxfId="2390" priority="2829" operator="equal">
      <formula>"NÃO"</formula>
    </cfRule>
    <cfRule type="cellIs" dxfId="2389" priority="2830" operator="equal">
      <formula>"SIM"</formula>
    </cfRule>
  </conditionalFormatting>
  <conditionalFormatting sqref="Z49">
    <cfRule type="cellIs" dxfId="2388" priority="2828" operator="equal">
      <formula>"OPORTUNIDADE"</formula>
    </cfRule>
  </conditionalFormatting>
  <conditionalFormatting sqref="Z49">
    <cfRule type="cellIs" dxfId="2387" priority="2826" operator="equal">
      <formula>"NÃO"</formula>
    </cfRule>
    <cfRule type="cellIs" dxfId="2386" priority="2827" operator="equal">
      <formula>"SIM"</formula>
    </cfRule>
  </conditionalFormatting>
  <conditionalFormatting sqref="Z49">
    <cfRule type="cellIs" dxfId="2385" priority="2825" operator="equal">
      <formula>"OPORTUNIDADE"</formula>
    </cfRule>
  </conditionalFormatting>
  <conditionalFormatting sqref="Z49">
    <cfRule type="cellIs" dxfId="2384" priority="2823" operator="equal">
      <formula>"NÃO"</formula>
    </cfRule>
    <cfRule type="cellIs" dxfId="2383" priority="2824" operator="equal">
      <formula>"SIM"</formula>
    </cfRule>
  </conditionalFormatting>
  <conditionalFormatting sqref="Z49">
    <cfRule type="cellIs" dxfId="2382" priority="2822" operator="equal">
      <formula>"OPORTUNIDADE"</formula>
    </cfRule>
  </conditionalFormatting>
  <conditionalFormatting sqref="Z49">
    <cfRule type="cellIs" dxfId="2381" priority="2820" operator="equal">
      <formula>"NÃO"</formula>
    </cfRule>
    <cfRule type="cellIs" dxfId="2380" priority="2821" operator="equal">
      <formula>"SIM"</formula>
    </cfRule>
  </conditionalFormatting>
  <conditionalFormatting sqref="Z56">
    <cfRule type="cellIs" dxfId="2379" priority="2807" operator="equal">
      <formula>"OPORTUNIDADE"</formula>
    </cfRule>
  </conditionalFormatting>
  <conditionalFormatting sqref="Z56">
    <cfRule type="cellIs" dxfId="2378" priority="2805" operator="equal">
      <formula>"NÃO"</formula>
    </cfRule>
    <cfRule type="cellIs" dxfId="2377" priority="2806" operator="equal">
      <formula>"SIM"</formula>
    </cfRule>
  </conditionalFormatting>
  <conditionalFormatting sqref="Z56">
    <cfRule type="cellIs" dxfId="2376" priority="2804" operator="equal">
      <formula>"OPORTUNIDADE"</formula>
    </cfRule>
  </conditionalFormatting>
  <conditionalFormatting sqref="Z56">
    <cfRule type="cellIs" dxfId="2375" priority="2802" operator="equal">
      <formula>"NÃO"</formula>
    </cfRule>
    <cfRule type="cellIs" dxfId="2374" priority="2803" operator="equal">
      <formula>"SIM"</formula>
    </cfRule>
  </conditionalFormatting>
  <conditionalFormatting sqref="Z56">
    <cfRule type="cellIs" dxfId="2373" priority="2801" operator="equal">
      <formula>"OPORTUNIDADE"</formula>
    </cfRule>
  </conditionalFormatting>
  <conditionalFormatting sqref="Z56">
    <cfRule type="cellIs" dxfId="2372" priority="2799" operator="equal">
      <formula>"NÃO"</formula>
    </cfRule>
    <cfRule type="cellIs" dxfId="2371" priority="2800" operator="equal">
      <formula>"SIM"</formula>
    </cfRule>
  </conditionalFormatting>
  <conditionalFormatting sqref="Z58">
    <cfRule type="cellIs" dxfId="2370" priority="2795" operator="equal">
      <formula>"OPORTUNIDADE"</formula>
    </cfRule>
  </conditionalFormatting>
  <conditionalFormatting sqref="Z58">
    <cfRule type="cellIs" dxfId="2369" priority="2793" operator="equal">
      <formula>"NÃO"</formula>
    </cfRule>
    <cfRule type="cellIs" dxfId="2368" priority="2794" operator="equal">
      <formula>"SIM"</formula>
    </cfRule>
  </conditionalFormatting>
  <conditionalFormatting sqref="Z58">
    <cfRule type="cellIs" dxfId="2367" priority="2792" operator="equal">
      <formula>"OPORTUNIDADE"</formula>
    </cfRule>
  </conditionalFormatting>
  <conditionalFormatting sqref="Z58">
    <cfRule type="cellIs" dxfId="2366" priority="2790" operator="equal">
      <formula>"NÃO"</formula>
    </cfRule>
    <cfRule type="cellIs" dxfId="2365" priority="2791" operator="equal">
      <formula>"SIM"</formula>
    </cfRule>
  </conditionalFormatting>
  <conditionalFormatting sqref="Z57">
    <cfRule type="cellIs" dxfId="2364" priority="2777" operator="equal">
      <formula>"OPORTUNIDADE"</formula>
    </cfRule>
  </conditionalFormatting>
  <conditionalFormatting sqref="Z57">
    <cfRule type="cellIs" dxfId="2363" priority="2775" operator="equal">
      <formula>"NÃO"</formula>
    </cfRule>
    <cfRule type="cellIs" dxfId="2362" priority="2776" operator="equal">
      <formula>"SIM"</formula>
    </cfRule>
  </conditionalFormatting>
  <conditionalFormatting sqref="BP45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61" priority="2772" operator="equal">
      <formula>"OPORTUNIDADE"</formula>
    </cfRule>
  </conditionalFormatting>
  <conditionalFormatting sqref="Y66">
    <cfRule type="cellIs" dxfId="2360" priority="2770" operator="equal">
      <formula>"NÃO"</formula>
    </cfRule>
    <cfRule type="cellIs" dxfId="2359" priority="2771" operator="equal">
      <formula>"SIM"</formula>
    </cfRule>
  </conditionalFormatting>
  <conditionalFormatting sqref="Z66">
    <cfRule type="cellIs" dxfId="2358" priority="2769" operator="equal">
      <formula>"OPORTUNIDADE"</formula>
    </cfRule>
  </conditionalFormatting>
  <conditionalFormatting sqref="Z66">
    <cfRule type="cellIs" dxfId="2357" priority="2767" operator="equal">
      <formula>"NÃO"</formula>
    </cfRule>
    <cfRule type="cellIs" dxfId="2356" priority="2768" operator="equal">
      <formula>"SIM"</formula>
    </cfRule>
  </conditionalFormatting>
  <conditionalFormatting sqref="Z51">
    <cfRule type="cellIs" dxfId="2355" priority="2766" operator="equal">
      <formula>"OPORTUNIDADE"</formula>
    </cfRule>
  </conditionalFormatting>
  <conditionalFormatting sqref="Z51">
    <cfRule type="cellIs" dxfId="2354" priority="2764" operator="equal">
      <formula>"NÃO"</formula>
    </cfRule>
    <cfRule type="cellIs" dxfId="2353" priority="2765" operator="equal">
      <formula>"SIM"</formula>
    </cfRule>
  </conditionalFormatting>
  <conditionalFormatting sqref="Z51">
    <cfRule type="cellIs" dxfId="2352" priority="2763" operator="equal">
      <formula>"OPORTUNIDADE"</formula>
    </cfRule>
  </conditionalFormatting>
  <conditionalFormatting sqref="Z51">
    <cfRule type="cellIs" dxfId="2351" priority="2761" operator="equal">
      <formula>"NÃO"</formula>
    </cfRule>
    <cfRule type="cellIs" dxfId="2350" priority="2762" operator="equal">
      <formula>"SIM"</formula>
    </cfRule>
  </conditionalFormatting>
  <conditionalFormatting sqref="Z51">
    <cfRule type="cellIs" dxfId="2349" priority="2751" operator="equal">
      <formula>"OPORTUNIDADE"</formula>
    </cfRule>
  </conditionalFormatting>
  <conditionalFormatting sqref="Z51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50">
    <cfRule type="cellIs" dxfId="2346" priority="2748" operator="equal">
      <formula>"OPORTUNIDADE"</formula>
    </cfRule>
  </conditionalFormatting>
  <conditionalFormatting sqref="Z50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60">
    <cfRule type="cellIs" dxfId="2343" priority="2733" operator="equal">
      <formula>"OPORTUNIDADE"</formula>
    </cfRule>
  </conditionalFormatting>
  <conditionalFormatting sqref="Z60">
    <cfRule type="cellIs" dxfId="2342" priority="2731" operator="equal">
      <formula>"NÃO"</formula>
    </cfRule>
    <cfRule type="cellIs" dxfId="2341" priority="2732" operator="equal">
      <formula>"SIM"</formula>
    </cfRule>
  </conditionalFormatting>
  <conditionalFormatting sqref="Z60">
    <cfRule type="cellIs" dxfId="2340" priority="2730" operator="equal">
      <formula>"OPORTUNIDADE"</formula>
    </cfRule>
  </conditionalFormatting>
  <conditionalFormatting sqref="Z60">
    <cfRule type="cellIs" dxfId="2339" priority="2728" operator="equal">
      <formula>"NÃO"</formula>
    </cfRule>
    <cfRule type="cellIs" dxfId="2338" priority="2729" operator="equal">
      <formula>"SIM"</formula>
    </cfRule>
  </conditionalFormatting>
  <conditionalFormatting sqref="Z60">
    <cfRule type="cellIs" dxfId="2337" priority="2727" operator="equal">
      <formula>"OPORTUNIDADE"</formula>
    </cfRule>
  </conditionalFormatting>
  <conditionalFormatting sqref="Z60">
    <cfRule type="cellIs" dxfId="2336" priority="2725" operator="equal">
      <formula>"NÃO"</formula>
    </cfRule>
    <cfRule type="cellIs" dxfId="2335" priority="2726" operator="equal">
      <formula>"SIM"</formula>
    </cfRule>
  </conditionalFormatting>
  <conditionalFormatting sqref="Y64">
    <cfRule type="cellIs" dxfId="2334" priority="2721" operator="equal">
      <formula>"OPORTUNIDADE"</formula>
    </cfRule>
  </conditionalFormatting>
  <conditionalFormatting sqref="Y64">
    <cfRule type="cellIs" dxfId="2333" priority="2719" operator="equal">
      <formula>"NÃO"</formula>
    </cfRule>
    <cfRule type="cellIs" dxfId="2332" priority="2720" operator="equal">
      <formula>"SIM"</formula>
    </cfRule>
  </conditionalFormatting>
  <conditionalFormatting sqref="Z64">
    <cfRule type="cellIs" dxfId="2331" priority="2718" operator="equal">
      <formula>"OPORTUNIDADE"</formula>
    </cfRule>
  </conditionalFormatting>
  <conditionalFormatting sqref="Z64">
    <cfRule type="cellIs" dxfId="2330" priority="2716" operator="equal">
      <formula>"NÃO"</formula>
    </cfRule>
    <cfRule type="cellIs" dxfId="2329" priority="2717" operator="equal">
      <formula>"SIM"</formula>
    </cfRule>
  </conditionalFormatting>
  <conditionalFormatting sqref="Y65">
    <cfRule type="cellIs" dxfId="2328" priority="2691" operator="equal">
      <formula>"OPORTUNIDADE"</formula>
    </cfRule>
  </conditionalFormatting>
  <conditionalFormatting sqref="Y65">
    <cfRule type="cellIs" dxfId="2327" priority="2689" operator="equal">
      <formula>"NÃO"</formula>
    </cfRule>
    <cfRule type="cellIs" dxfId="2326" priority="2690" operator="equal">
      <formula>"SIM"</formula>
    </cfRule>
  </conditionalFormatting>
  <conditionalFormatting sqref="Z65">
    <cfRule type="cellIs" dxfId="2325" priority="2688" operator="equal">
      <formula>"OPORTUNIDADE"</formula>
    </cfRule>
  </conditionalFormatting>
  <conditionalFormatting sqref="Z65">
    <cfRule type="cellIs" dxfId="2324" priority="2686" operator="equal">
      <formula>"NÃO"</formula>
    </cfRule>
    <cfRule type="cellIs" dxfId="2323" priority="2687" operator="equal">
      <formula>"SIM"</formula>
    </cfRule>
  </conditionalFormatting>
  <conditionalFormatting sqref="Z65">
    <cfRule type="cellIs" dxfId="2322" priority="2685" operator="equal">
      <formula>"OPORTUNIDADE"</formula>
    </cfRule>
  </conditionalFormatting>
  <conditionalFormatting sqref="Z65">
    <cfRule type="cellIs" dxfId="2321" priority="2683" operator="equal">
      <formula>"NÃO"</formula>
    </cfRule>
    <cfRule type="cellIs" dxfId="2320" priority="2684" operator="equal">
      <formula>"SIM"</formula>
    </cfRule>
  </conditionalFormatting>
  <conditionalFormatting sqref="Z65">
    <cfRule type="cellIs" dxfId="2319" priority="2682" operator="equal">
      <formula>"OPORTUNIDADE"</formula>
    </cfRule>
  </conditionalFormatting>
  <conditionalFormatting sqref="Z65">
    <cfRule type="cellIs" dxfId="2318" priority="2680" operator="equal">
      <formula>"NÃO"</formula>
    </cfRule>
    <cfRule type="cellIs" dxfId="2317" priority="2681" operator="equal">
      <formula>"SIM"</formula>
    </cfRule>
  </conditionalFormatting>
  <conditionalFormatting sqref="Y73:Y75">
    <cfRule type="cellIs" dxfId="2316" priority="2679" operator="equal">
      <formula>"OPORTUNIDADE"</formula>
    </cfRule>
  </conditionalFormatting>
  <conditionalFormatting sqref="Y73:Y75">
    <cfRule type="cellIs" dxfId="2315" priority="2677" operator="equal">
      <formula>"NÃO"</formula>
    </cfRule>
    <cfRule type="cellIs" dxfId="2314" priority="2678" operator="equal">
      <formula>"SIM"</formula>
    </cfRule>
  </conditionalFormatting>
  <conditionalFormatting sqref="Z73:Z74">
    <cfRule type="cellIs" dxfId="2313" priority="2676" operator="equal">
      <formula>"OPORTUNIDADE"</formula>
    </cfRule>
  </conditionalFormatting>
  <conditionalFormatting sqref="Z73:Z74">
    <cfRule type="cellIs" dxfId="2312" priority="2674" operator="equal">
      <formula>"NÃO"</formula>
    </cfRule>
    <cfRule type="cellIs" dxfId="2311" priority="2675" operator="equal">
      <formula>"SIM"</formula>
    </cfRule>
  </conditionalFormatting>
  <conditionalFormatting sqref="Z72">
    <cfRule type="cellIs" dxfId="2310" priority="2673" operator="equal">
      <formula>"OPORTUNIDADE"</formula>
    </cfRule>
  </conditionalFormatting>
  <conditionalFormatting sqref="Z72">
    <cfRule type="cellIs" dxfId="2309" priority="2671" operator="equal">
      <formula>"NÃO"</formula>
    </cfRule>
    <cfRule type="cellIs" dxfId="2308" priority="2672" operator="equal">
      <formula>"SIM"</formula>
    </cfRule>
  </conditionalFormatting>
  <conditionalFormatting sqref="Z72">
    <cfRule type="cellIs" dxfId="2307" priority="2670" operator="equal">
      <formula>"OPORTUNIDADE"</formula>
    </cfRule>
  </conditionalFormatting>
  <conditionalFormatting sqref="Z72">
    <cfRule type="cellIs" dxfId="2306" priority="2668" operator="equal">
      <formula>"NÃO"</formula>
    </cfRule>
    <cfRule type="cellIs" dxfId="2305" priority="2669" operator="equal">
      <formula>"SIM"</formula>
    </cfRule>
  </conditionalFormatting>
  <conditionalFormatting sqref="Z72">
    <cfRule type="cellIs" dxfId="2304" priority="2667" operator="equal">
      <formula>"OPORTUNIDADE"</formula>
    </cfRule>
  </conditionalFormatting>
  <conditionalFormatting sqref="Z72">
    <cfRule type="cellIs" dxfId="2303" priority="2665" operator="equal">
      <formula>"NÃO"</formula>
    </cfRule>
    <cfRule type="cellIs" dxfId="2302" priority="2666" operator="equal">
      <formula>"SIM"</formula>
    </cfRule>
  </conditionalFormatting>
  <conditionalFormatting sqref="Y72:Y73">
    <cfRule type="cellIs" dxfId="2301" priority="2664" operator="equal">
      <formula>"OPORTUNIDADE"</formula>
    </cfRule>
  </conditionalFormatting>
  <conditionalFormatting sqref="Y72:Y73">
    <cfRule type="cellIs" dxfId="2300" priority="2662" operator="equal">
      <formula>"NÃO"</formula>
    </cfRule>
    <cfRule type="cellIs" dxfId="2299" priority="2663" operator="equal">
      <formula>"SIM"</formula>
    </cfRule>
  </conditionalFormatting>
  <conditionalFormatting sqref="BK38">
    <cfRule type="iconSet" priority="266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98" priority="2660" operator="equal">
      <formula>"OPORTUNIDADE"</formula>
    </cfRule>
  </conditionalFormatting>
  <conditionalFormatting sqref="Z72:Z73">
    <cfRule type="cellIs" dxfId="2297" priority="2658" operator="equal">
      <formula>"NÃO"</formula>
    </cfRule>
    <cfRule type="cellIs" dxfId="2296" priority="2659" operator="equal">
      <formula>"SIM"</formula>
    </cfRule>
  </conditionalFormatting>
  <conditionalFormatting sqref="Y71">
    <cfRule type="cellIs" dxfId="2295" priority="2657" operator="equal">
      <formula>"OPORTUNIDADE"</formula>
    </cfRule>
  </conditionalFormatting>
  <conditionalFormatting sqref="Y71">
    <cfRule type="cellIs" dxfId="2294" priority="2655" operator="equal">
      <formula>"NÃO"</formula>
    </cfRule>
    <cfRule type="cellIs" dxfId="2293" priority="2656" operator="equal">
      <formula>"SIM"</formula>
    </cfRule>
  </conditionalFormatting>
  <conditionalFormatting sqref="Z71">
    <cfRule type="cellIs" dxfId="2292" priority="2654" operator="equal">
      <formula>"OPORTUNIDADE"</formula>
    </cfRule>
  </conditionalFormatting>
  <conditionalFormatting sqref="Z71">
    <cfRule type="cellIs" dxfId="2291" priority="2652" operator="equal">
      <formula>"NÃO"</formula>
    </cfRule>
    <cfRule type="cellIs" dxfId="2290" priority="2653" operator="equal">
      <formula>"SIM"</formula>
    </cfRule>
  </conditionalFormatting>
  <conditionalFormatting sqref="Z71">
    <cfRule type="cellIs" dxfId="2289" priority="2651" operator="equal">
      <formula>"OPORTUNIDADE"</formula>
    </cfRule>
  </conditionalFormatting>
  <conditionalFormatting sqref="Z71">
    <cfRule type="cellIs" dxfId="2288" priority="2649" operator="equal">
      <formula>"NÃO"</formula>
    </cfRule>
    <cfRule type="cellIs" dxfId="2287" priority="2650" operator="equal">
      <formula>"SIM"</formula>
    </cfRule>
  </conditionalFormatting>
  <conditionalFormatting sqref="Z71">
    <cfRule type="cellIs" dxfId="2286" priority="2648" operator="equal">
      <formula>"OPORTUNIDADE"</formula>
    </cfRule>
  </conditionalFormatting>
  <conditionalFormatting sqref="Z71">
    <cfRule type="cellIs" dxfId="2285" priority="2646" operator="equal">
      <formula>"NÃO"</formula>
    </cfRule>
    <cfRule type="cellIs" dxfId="2284" priority="2647" operator="equal">
      <formula>"SIM"</formula>
    </cfRule>
  </conditionalFormatting>
  <conditionalFormatting sqref="Z75">
    <cfRule type="cellIs" dxfId="2283" priority="2639" operator="equal">
      <formula>"OPORTUNIDADE"</formula>
    </cfRule>
  </conditionalFormatting>
  <conditionalFormatting sqref="Z75">
    <cfRule type="cellIs" dxfId="2282" priority="2637" operator="equal">
      <formula>"NÃO"</formula>
    </cfRule>
    <cfRule type="cellIs" dxfId="2281" priority="2638" operator="equal">
      <formula>"SIM"</formula>
    </cfRule>
  </conditionalFormatting>
  <conditionalFormatting sqref="Y75">
    <cfRule type="cellIs" dxfId="2280" priority="2636" operator="equal">
      <formula>"OPORTUNIDADE"</formula>
    </cfRule>
  </conditionalFormatting>
  <conditionalFormatting sqref="Y75">
    <cfRule type="cellIs" dxfId="2279" priority="2634" operator="equal">
      <formula>"NÃO"</formula>
    </cfRule>
    <cfRule type="cellIs" dxfId="2278" priority="2635" operator="equal">
      <formula>"SIM"</formula>
    </cfRule>
  </conditionalFormatting>
  <conditionalFormatting sqref="BK33">
    <cfRule type="iconSet" priority="263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77" priority="2632" operator="equal">
      <formula>"OPORTUNIDADE"</formula>
    </cfRule>
  </conditionalFormatting>
  <conditionalFormatting sqref="Y68:Y69">
    <cfRule type="cellIs" dxfId="2276" priority="2630" operator="equal">
      <formula>"NÃO"</formula>
    </cfRule>
    <cfRule type="cellIs" dxfId="2275" priority="2631" operator="equal">
      <formula>"SIM"</formula>
    </cfRule>
  </conditionalFormatting>
  <conditionalFormatting sqref="Z68">
    <cfRule type="cellIs" dxfId="2274" priority="2629" operator="equal">
      <formula>"OPORTUNIDADE"</formula>
    </cfRule>
  </conditionalFormatting>
  <conditionalFormatting sqref="Z68">
    <cfRule type="cellIs" dxfId="2273" priority="2627" operator="equal">
      <formula>"NÃO"</formula>
    </cfRule>
    <cfRule type="cellIs" dxfId="2272" priority="2628" operator="equal">
      <formula>"SIM"</formula>
    </cfRule>
  </conditionalFormatting>
  <conditionalFormatting sqref="Z68">
    <cfRule type="cellIs" dxfId="2271" priority="2626" operator="equal">
      <formula>"OPORTUNIDADE"</formula>
    </cfRule>
  </conditionalFormatting>
  <conditionalFormatting sqref="Z68">
    <cfRule type="cellIs" dxfId="2270" priority="2624" operator="equal">
      <formula>"NÃO"</formula>
    </cfRule>
    <cfRule type="cellIs" dxfId="2269" priority="2625" operator="equal">
      <formula>"SIM"</formula>
    </cfRule>
  </conditionalFormatting>
  <conditionalFormatting sqref="Z68">
    <cfRule type="cellIs" dxfId="2268" priority="2623" operator="equal">
      <formula>"OPORTUNIDADE"</formula>
    </cfRule>
  </conditionalFormatting>
  <conditionalFormatting sqref="Z68">
    <cfRule type="cellIs" dxfId="2267" priority="2621" operator="equal">
      <formula>"NÃO"</formula>
    </cfRule>
    <cfRule type="cellIs" dxfId="2266" priority="2622" operator="equal">
      <formula>"SIM"</formula>
    </cfRule>
  </conditionalFormatting>
  <conditionalFormatting sqref="Z68">
    <cfRule type="cellIs" dxfId="2265" priority="2620" operator="equal">
      <formula>"OPORTUNIDADE"</formula>
    </cfRule>
  </conditionalFormatting>
  <conditionalFormatting sqref="Z68">
    <cfRule type="cellIs" dxfId="2264" priority="2618" operator="equal">
      <formula>"NÃO"</formula>
    </cfRule>
    <cfRule type="cellIs" dxfId="2263" priority="2619" operator="equal">
      <formula>"SIM"</formula>
    </cfRule>
  </conditionalFormatting>
  <conditionalFormatting sqref="Z68">
    <cfRule type="cellIs" dxfId="2262" priority="2617" operator="equal">
      <formula>"OPORTUNIDADE"</formula>
    </cfRule>
  </conditionalFormatting>
  <conditionalFormatting sqref="Z68">
    <cfRule type="cellIs" dxfId="2261" priority="2615" operator="equal">
      <formula>"NÃO"</formula>
    </cfRule>
    <cfRule type="cellIs" dxfId="2260" priority="2616" operator="equal">
      <formula>"SIM"</formula>
    </cfRule>
  </conditionalFormatting>
  <conditionalFormatting sqref="Z68">
    <cfRule type="cellIs" dxfId="2259" priority="2614" operator="equal">
      <formula>"OPORTUNIDADE"</formula>
    </cfRule>
  </conditionalFormatting>
  <conditionalFormatting sqref="Z68">
    <cfRule type="cellIs" dxfId="2258" priority="2612" operator="equal">
      <formula>"NÃO"</formula>
    </cfRule>
    <cfRule type="cellIs" dxfId="2257" priority="2613" operator="equal">
      <formula>"SIM"</formula>
    </cfRule>
  </conditionalFormatting>
  <conditionalFormatting sqref="Z68">
    <cfRule type="cellIs" dxfId="2256" priority="2611" operator="equal">
      <formula>"OPORTUNIDADE"</formula>
    </cfRule>
  </conditionalFormatting>
  <conditionalFormatting sqref="Z68">
    <cfRule type="cellIs" dxfId="2255" priority="2609" operator="equal">
      <formula>"NÃO"</formula>
    </cfRule>
    <cfRule type="cellIs" dxfId="2254" priority="2610" operator="equal">
      <formula>"SIM"</formula>
    </cfRule>
  </conditionalFormatting>
  <conditionalFormatting sqref="Z68">
    <cfRule type="cellIs" dxfId="2253" priority="2608" operator="equal">
      <formula>"OPORTUNIDADE"</formula>
    </cfRule>
  </conditionalFormatting>
  <conditionalFormatting sqref="Z68">
    <cfRule type="cellIs" dxfId="2252" priority="2606" operator="equal">
      <formula>"NÃO"</formula>
    </cfRule>
    <cfRule type="cellIs" dxfId="2251" priority="2607" operator="equal">
      <formula>"SIM"</formula>
    </cfRule>
  </conditionalFormatting>
  <conditionalFormatting sqref="Y67:Y69">
    <cfRule type="cellIs" dxfId="2250" priority="2605" operator="equal">
      <formula>"OPORTUNIDADE"</formula>
    </cfRule>
  </conditionalFormatting>
  <conditionalFormatting sqref="Y67:Y69">
    <cfRule type="cellIs" dxfId="2249" priority="2603" operator="equal">
      <formula>"NÃO"</formula>
    </cfRule>
    <cfRule type="cellIs" dxfId="2248" priority="2604" operator="equal">
      <formula>"SIM"</formula>
    </cfRule>
  </conditionalFormatting>
  <conditionalFormatting sqref="Z67:Z68">
    <cfRule type="cellIs" dxfId="2247" priority="2602" operator="equal">
      <formula>"OPORTUNIDADE"</formula>
    </cfRule>
  </conditionalFormatting>
  <conditionalFormatting sqref="Z67:Z68">
    <cfRule type="cellIs" dxfId="2246" priority="2600" operator="equal">
      <formula>"NÃO"</formula>
    </cfRule>
    <cfRule type="cellIs" dxfId="2245" priority="2601" operator="equal">
      <formula>"SIM"</formula>
    </cfRule>
  </conditionalFormatting>
  <conditionalFormatting sqref="Z69">
    <cfRule type="cellIs" dxfId="2244" priority="2599" operator="equal">
      <formula>"OPORTUNIDADE"</formula>
    </cfRule>
  </conditionalFormatting>
  <conditionalFormatting sqref="Z69">
    <cfRule type="cellIs" dxfId="2243" priority="2597" operator="equal">
      <formula>"NÃO"</formula>
    </cfRule>
    <cfRule type="cellIs" dxfId="2242" priority="2598" operator="equal">
      <formula>"SIM"</formula>
    </cfRule>
  </conditionalFormatting>
  <conditionalFormatting sqref="Z69">
    <cfRule type="cellIs" dxfId="2241" priority="2596" operator="equal">
      <formula>"OPORTUNIDADE"</formula>
    </cfRule>
  </conditionalFormatting>
  <conditionalFormatting sqref="Z69">
    <cfRule type="cellIs" dxfId="2240" priority="2594" operator="equal">
      <formula>"NÃO"</formula>
    </cfRule>
    <cfRule type="cellIs" dxfId="2239" priority="2595" operator="equal">
      <formula>"SIM"</formula>
    </cfRule>
  </conditionalFormatting>
  <conditionalFormatting sqref="Z69">
    <cfRule type="cellIs" dxfId="2238" priority="2593" operator="equal">
      <formula>"OPORTUNIDADE"</formula>
    </cfRule>
  </conditionalFormatting>
  <conditionalFormatting sqref="Z69">
    <cfRule type="cellIs" dxfId="2237" priority="2591" operator="equal">
      <formula>"NÃO"</formula>
    </cfRule>
    <cfRule type="cellIs" dxfId="2236" priority="2592" operator="equal">
      <formula>"SIM"</formula>
    </cfRule>
  </conditionalFormatting>
  <conditionalFormatting sqref="Z69">
    <cfRule type="cellIs" dxfId="2235" priority="2590" operator="equal">
      <formula>"OPORTUNIDADE"</formula>
    </cfRule>
  </conditionalFormatting>
  <conditionalFormatting sqref="Z69">
    <cfRule type="cellIs" dxfId="2234" priority="2588" operator="equal">
      <formula>"NÃO"</formula>
    </cfRule>
    <cfRule type="cellIs" dxfId="2233" priority="2589" operator="equal">
      <formula>"SIM"</formula>
    </cfRule>
  </conditionalFormatting>
  <conditionalFormatting sqref="BK3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7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7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7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6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6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6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6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6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32" priority="2562" operator="equal">
      <formula>"OPORTUNIDADE"</formula>
    </cfRule>
  </conditionalFormatting>
  <conditionalFormatting sqref="Z91:Z92">
    <cfRule type="cellIs" dxfId="2231" priority="2560" operator="equal">
      <formula>"NÃO"</formula>
    </cfRule>
    <cfRule type="cellIs" dxfId="2230" priority="2561" operator="equal">
      <formula>"SIM"</formula>
    </cfRule>
  </conditionalFormatting>
  <conditionalFormatting sqref="Y91:Y100">
    <cfRule type="cellIs" dxfId="2229" priority="2559" operator="equal">
      <formula>"OPORTUNIDADE"</formula>
    </cfRule>
  </conditionalFormatting>
  <conditionalFormatting sqref="Y91:Y100">
    <cfRule type="cellIs" dxfId="2228" priority="2557" operator="equal">
      <formula>"NÃO"</formula>
    </cfRule>
    <cfRule type="cellIs" dxfId="2227" priority="2558" operator="equal">
      <formula>"SIM"</formula>
    </cfRule>
  </conditionalFormatting>
  <conditionalFormatting sqref="BK81">
    <cfRule type="iconSet" priority="255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226" priority="2553" operator="equal">
      <formula>"OPORTUNIDADE"</formula>
    </cfRule>
  </conditionalFormatting>
  <conditionalFormatting sqref="Z96">
    <cfRule type="cellIs" dxfId="2225" priority="2551" operator="equal">
      <formula>"NÃO"</formula>
    </cfRule>
    <cfRule type="cellIs" dxfId="2224" priority="2552" operator="equal">
      <formula>"SIM"</formula>
    </cfRule>
  </conditionalFormatting>
  <conditionalFormatting sqref="BP84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223" priority="2517" operator="equal">
      <formula>"OPORTUNIDADE"</formula>
    </cfRule>
  </conditionalFormatting>
  <conditionalFormatting sqref="Y104:Y112">
    <cfRule type="cellIs" dxfId="2222" priority="2515" operator="equal">
      <formula>"NÃO"</formula>
    </cfRule>
    <cfRule type="cellIs" dxfId="2221" priority="2516" operator="equal">
      <formula>"SIM"</formula>
    </cfRule>
  </conditionalFormatting>
  <conditionalFormatting sqref="Z109">
    <cfRule type="cellIs" dxfId="2220" priority="2511" operator="equal">
      <formula>"OPORTUNIDADE"</formula>
    </cfRule>
  </conditionalFormatting>
  <conditionalFormatting sqref="Z109">
    <cfRule type="cellIs" dxfId="2219" priority="2509" operator="equal">
      <formula>"NÃO"</formula>
    </cfRule>
    <cfRule type="cellIs" dxfId="2218" priority="2510" operator="equal">
      <formula>"SIM"</formula>
    </cfRule>
  </conditionalFormatting>
  <conditionalFormatting sqref="Z109">
    <cfRule type="cellIs" dxfId="2217" priority="2508" operator="equal">
      <formula>"OPORTUNIDADE"</formula>
    </cfRule>
  </conditionalFormatting>
  <conditionalFormatting sqref="Z109">
    <cfRule type="cellIs" dxfId="2216" priority="2506" operator="equal">
      <formula>"NÃO"</formula>
    </cfRule>
    <cfRule type="cellIs" dxfId="2215" priority="2507" operator="equal">
      <formula>"SIM"</formula>
    </cfRule>
  </conditionalFormatting>
  <conditionalFormatting sqref="Z109">
    <cfRule type="cellIs" dxfId="2214" priority="2505" operator="equal">
      <formula>"OPORTUNIDADE"</formula>
    </cfRule>
  </conditionalFormatting>
  <conditionalFormatting sqref="Z109">
    <cfRule type="cellIs" dxfId="2213" priority="2503" operator="equal">
      <formula>"NÃO"</formula>
    </cfRule>
    <cfRule type="cellIs" dxfId="2212" priority="2504" operator="equal">
      <formula>"SIM"</formula>
    </cfRule>
  </conditionalFormatting>
  <conditionalFormatting sqref="Z109">
    <cfRule type="cellIs" dxfId="2211" priority="2499" operator="equal">
      <formula>"OPORTUNIDADE"</formula>
    </cfRule>
  </conditionalFormatting>
  <conditionalFormatting sqref="Z109">
    <cfRule type="cellIs" dxfId="2210" priority="2497" operator="equal">
      <formula>"NÃO"</formula>
    </cfRule>
    <cfRule type="cellIs" dxfId="2209" priority="2498" operator="equal">
      <formula>"SIM"</formula>
    </cfRule>
  </conditionalFormatting>
  <conditionalFormatting sqref="Z107:Z108">
    <cfRule type="cellIs" dxfId="2208" priority="2490" operator="equal">
      <formula>"OPORTUNIDADE"</formula>
    </cfRule>
  </conditionalFormatting>
  <conditionalFormatting sqref="Z107:Z108">
    <cfRule type="cellIs" dxfId="2207" priority="2488" operator="equal">
      <formula>"NÃO"</formula>
    </cfRule>
    <cfRule type="cellIs" dxfId="2206" priority="2489" operator="equal">
      <formula>"SIM"</formula>
    </cfRule>
  </conditionalFormatting>
  <conditionalFormatting sqref="BP96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205" priority="2477" operator="equal">
      <formula>"OPORTUNIDADE"</formula>
    </cfRule>
  </conditionalFormatting>
  <conditionalFormatting sqref="Z108">
    <cfRule type="cellIs" dxfId="2204" priority="2475" operator="equal">
      <formula>"NÃO"</formula>
    </cfRule>
    <cfRule type="cellIs" dxfId="2203" priority="2476" operator="equal">
      <formula>"SIM"</formula>
    </cfRule>
  </conditionalFormatting>
  <conditionalFormatting sqref="Z111">
    <cfRule type="cellIs" dxfId="2202" priority="2471" operator="equal">
      <formula>"OPORTUNIDADE"</formula>
    </cfRule>
  </conditionalFormatting>
  <conditionalFormatting sqref="Z111">
    <cfRule type="cellIs" dxfId="2201" priority="2469" operator="equal">
      <formula>"NÃO"</formula>
    </cfRule>
    <cfRule type="cellIs" dxfId="2200" priority="2470" operator="equal">
      <formula>"SIM"</formula>
    </cfRule>
  </conditionalFormatting>
  <conditionalFormatting sqref="Z104">
    <cfRule type="cellIs" dxfId="2199" priority="2465" operator="equal">
      <formula>"OPORTUNIDADE"</formula>
    </cfRule>
  </conditionalFormatting>
  <conditionalFormatting sqref="Z104">
    <cfRule type="cellIs" dxfId="2198" priority="2463" operator="equal">
      <formula>"NÃO"</formula>
    </cfRule>
    <cfRule type="cellIs" dxfId="2197" priority="2464" operator="equal">
      <formula>"SIM"</formula>
    </cfRule>
  </conditionalFormatting>
  <conditionalFormatting sqref="Y104:Y112">
    <cfRule type="cellIs" dxfId="2196" priority="2462" operator="equal">
      <formula>"OPORTUNIDADE"</formula>
    </cfRule>
  </conditionalFormatting>
  <conditionalFormatting sqref="Y104:Y112">
    <cfRule type="cellIs" dxfId="2195" priority="2460" operator="equal">
      <formula>"NÃO"</formula>
    </cfRule>
    <cfRule type="cellIs" dxfId="2194" priority="2461" operator="equal">
      <formula>"SIM"</formula>
    </cfRule>
  </conditionalFormatting>
  <conditionalFormatting sqref="Z107">
    <cfRule type="cellIs" dxfId="2193" priority="2459" operator="equal">
      <formula>"OPORTUNIDADE"</formula>
    </cfRule>
  </conditionalFormatting>
  <conditionalFormatting sqref="Z107">
    <cfRule type="cellIs" dxfId="2192" priority="2457" operator="equal">
      <formula>"NÃO"</formula>
    </cfRule>
    <cfRule type="cellIs" dxfId="2191" priority="2458" operator="equal">
      <formula>"SIM"</formula>
    </cfRule>
  </conditionalFormatting>
  <conditionalFormatting sqref="Z106">
    <cfRule type="cellIs" dxfId="2190" priority="2456" operator="equal">
      <formula>"OPORTUNIDADE"</formula>
    </cfRule>
  </conditionalFormatting>
  <conditionalFormatting sqref="Z106">
    <cfRule type="cellIs" dxfId="2189" priority="2454" operator="equal">
      <formula>"NÃO"</formula>
    </cfRule>
    <cfRule type="cellIs" dxfId="2188" priority="2455" operator="equal">
      <formula>"SIM"</formula>
    </cfRule>
  </conditionalFormatting>
  <conditionalFormatting sqref="Y106">
    <cfRule type="cellIs" dxfId="2187" priority="2453" operator="equal">
      <formula>"OPORTUNIDADE"</formula>
    </cfRule>
  </conditionalFormatting>
  <conditionalFormatting sqref="Y106">
    <cfRule type="cellIs" dxfId="2186" priority="2451" operator="equal">
      <formula>"NÃO"</formula>
    </cfRule>
    <cfRule type="cellIs" dxfId="2185" priority="2452" operator="equal">
      <formula>"SIM"</formula>
    </cfRule>
  </conditionalFormatting>
  <conditionalFormatting sqref="BP92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84" priority="2448" operator="equal">
      <formula>"OPORTUNIDADE"</formula>
    </cfRule>
  </conditionalFormatting>
  <conditionalFormatting sqref="Y106">
    <cfRule type="cellIs" dxfId="2183" priority="2446" operator="equal">
      <formula>"NÃO"</formula>
    </cfRule>
    <cfRule type="cellIs" dxfId="2182" priority="2447" operator="equal">
      <formula>"SIM"</formula>
    </cfRule>
  </conditionalFormatting>
  <conditionalFormatting sqref="BJ105:BK10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228 BK219 BK223:BK225 BK234:BK305 BK230:BK232">
    <cfRule type="iconSet" priority="498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81" priority="2434" operator="equal">
      <formula>"OPORTUNIDADE"</formula>
    </cfRule>
  </conditionalFormatting>
  <conditionalFormatting sqref="Y113:Y126">
    <cfRule type="cellIs" dxfId="2180" priority="2432" operator="equal">
      <formula>"NÃO"</formula>
    </cfRule>
    <cfRule type="cellIs" dxfId="2179" priority="2433" operator="equal">
      <formula>"SIM"</formula>
    </cfRule>
  </conditionalFormatting>
  <conditionalFormatting sqref="Y118:Y126">
    <cfRule type="cellIs" dxfId="2178" priority="2431" operator="equal">
      <formula>"OPORTUNIDADE"</formula>
    </cfRule>
  </conditionalFormatting>
  <conditionalFormatting sqref="Y118:Y126">
    <cfRule type="cellIs" dxfId="2177" priority="2429" operator="equal">
      <formula>"NÃO"</formula>
    </cfRule>
    <cfRule type="cellIs" dxfId="2176" priority="2430" operator="equal">
      <formula>"SIM"</formula>
    </cfRule>
  </conditionalFormatting>
  <conditionalFormatting sqref="Y118:Y126">
    <cfRule type="cellIs" dxfId="2175" priority="2425" operator="equal">
      <formula>"OPORTUNIDADE"</formula>
    </cfRule>
  </conditionalFormatting>
  <conditionalFormatting sqref="Y118:Y126">
    <cfRule type="cellIs" dxfId="2174" priority="2423" operator="equal">
      <formula>"NÃO"</formula>
    </cfRule>
    <cfRule type="cellIs" dxfId="2173" priority="2424" operator="equal">
      <formula>"SIM"</formula>
    </cfRule>
  </conditionalFormatting>
  <conditionalFormatting sqref="Y118:Y126">
    <cfRule type="cellIs" dxfId="2172" priority="2422" operator="equal">
      <formula>"OPORTUNIDADE"</formula>
    </cfRule>
  </conditionalFormatting>
  <conditionalFormatting sqref="Y118:Y126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18:Z121">
    <cfRule type="cellIs" dxfId="2169" priority="2419" operator="equal">
      <formula>"OPORTUNIDADE"</formula>
    </cfRule>
  </conditionalFormatting>
  <conditionalFormatting sqref="Z118:Z121">
    <cfRule type="cellIs" dxfId="2168" priority="2417" operator="equal">
      <formula>"NÃO"</formula>
    </cfRule>
    <cfRule type="cellIs" dxfId="2167" priority="2418" operator="equal">
      <formula>"SIM"</formula>
    </cfRule>
  </conditionalFormatting>
  <conditionalFormatting sqref="Z119:Z121">
    <cfRule type="cellIs" dxfId="2166" priority="2416" operator="equal">
      <formula>"OPORTUNIDADE"</formula>
    </cfRule>
  </conditionalFormatting>
  <conditionalFormatting sqref="Z119:Z121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Y118:Y126">
    <cfRule type="cellIs" dxfId="2163" priority="2413" operator="equal">
      <formula>"OPORTUNIDADE"</formula>
    </cfRule>
  </conditionalFormatting>
  <conditionalFormatting sqref="Y118:Y126">
    <cfRule type="cellIs" dxfId="2162" priority="2411" operator="equal">
      <formula>"NÃO"</formula>
    </cfRule>
    <cfRule type="cellIs" dxfId="2161" priority="2412" operator="equal">
      <formula>"SIM"</formula>
    </cfRule>
  </conditionalFormatting>
  <conditionalFormatting sqref="Z118:Z120">
    <cfRule type="cellIs" dxfId="2160" priority="2410" operator="equal">
      <formula>"OPORTUNIDADE"</formula>
    </cfRule>
  </conditionalFormatting>
  <conditionalFormatting sqref="Z118:Z120">
    <cfRule type="cellIs" dxfId="2159" priority="2408" operator="equal">
      <formula>"NÃO"</formula>
    </cfRule>
    <cfRule type="cellIs" dxfId="2158" priority="2409" operator="equal">
      <formula>"SIM"</formula>
    </cfRule>
  </conditionalFormatting>
  <conditionalFormatting sqref="Y120:Y126">
    <cfRule type="cellIs" dxfId="2157" priority="2407" operator="equal">
      <formula>"OPORTUNIDADE"</formula>
    </cfRule>
  </conditionalFormatting>
  <conditionalFormatting sqref="Y120:Y126">
    <cfRule type="cellIs" dxfId="2156" priority="2405" operator="equal">
      <formula>"NÃO"</formula>
    </cfRule>
    <cfRule type="cellIs" dxfId="2155" priority="2406" operator="equal">
      <formula>"SIM"</formula>
    </cfRule>
  </conditionalFormatting>
  <conditionalFormatting sqref="Z120:Z122">
    <cfRule type="cellIs" dxfId="2154" priority="2404" operator="equal">
      <formula>"OPORTUNIDADE"</formula>
    </cfRule>
  </conditionalFormatting>
  <conditionalFormatting sqref="Z120:Z122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Z120:Z122">
    <cfRule type="cellIs" dxfId="2151" priority="2401" operator="equal">
      <formula>"OPORTUNIDADE"</formula>
    </cfRule>
  </conditionalFormatting>
  <conditionalFormatting sqref="Z120:Z122">
    <cfRule type="cellIs" dxfId="2150" priority="2399" operator="equal">
      <formula>"NÃO"</formula>
    </cfRule>
    <cfRule type="cellIs" dxfId="2149" priority="2400" operator="equal">
      <formula>"SIM"</formula>
    </cfRule>
  </conditionalFormatting>
  <conditionalFormatting sqref="Z120:Z122">
    <cfRule type="cellIs" dxfId="2148" priority="2398" operator="equal">
      <formula>"OPORTUNIDADE"</formula>
    </cfRule>
  </conditionalFormatting>
  <conditionalFormatting sqref="Z120:Z122">
    <cfRule type="cellIs" dxfId="2147" priority="2396" operator="equal">
      <formula>"NÃO"</formula>
    </cfRule>
    <cfRule type="cellIs" dxfId="2146" priority="2397" operator="equal">
      <formula>"SIM"</formula>
    </cfRule>
  </conditionalFormatting>
  <conditionalFormatting sqref="Z120:Z122">
    <cfRule type="cellIs" dxfId="2145" priority="2395" operator="equal">
      <formula>"OPORTUNIDADE"</formula>
    </cfRule>
  </conditionalFormatting>
  <conditionalFormatting sqref="Z120:Z122">
    <cfRule type="cellIs" dxfId="2144" priority="2393" operator="equal">
      <formula>"NÃO"</formula>
    </cfRule>
    <cfRule type="cellIs" dxfId="2143" priority="2394" operator="equal">
      <formula>"SIM"</formula>
    </cfRule>
  </conditionalFormatting>
  <conditionalFormatting sqref="Y120:Y126">
    <cfRule type="cellIs" dxfId="2142" priority="2392" operator="equal">
      <formula>"OPORTUNIDADE"</formula>
    </cfRule>
  </conditionalFormatting>
  <conditionalFormatting sqref="Y120:Y126">
    <cfRule type="cellIs" dxfId="2141" priority="2390" operator="equal">
      <formula>"NÃO"</formula>
    </cfRule>
    <cfRule type="cellIs" dxfId="2140" priority="2391" operator="equal">
      <formula>"SIM"</formula>
    </cfRule>
  </conditionalFormatting>
  <conditionalFormatting sqref="Y121:Y126">
    <cfRule type="cellIs" dxfId="2139" priority="2389" operator="equal">
      <formula>"OPORTUNIDADE"</formula>
    </cfRule>
  </conditionalFormatting>
  <conditionalFormatting sqref="Y121:Y126">
    <cfRule type="cellIs" dxfId="2138" priority="2387" operator="equal">
      <formula>"NÃO"</formula>
    </cfRule>
    <cfRule type="cellIs" dxfId="2137" priority="2388" operator="equal">
      <formula>"SIM"</formula>
    </cfRule>
  </conditionalFormatting>
  <conditionalFormatting sqref="Y121:Y126">
    <cfRule type="cellIs" dxfId="2136" priority="2386" operator="equal">
      <formula>"OPORTUNIDADE"</formula>
    </cfRule>
  </conditionalFormatting>
  <conditionalFormatting sqref="Y121:Y126">
    <cfRule type="cellIs" dxfId="2135" priority="2384" operator="equal">
      <formula>"NÃO"</formula>
    </cfRule>
    <cfRule type="cellIs" dxfId="2134" priority="2385" operator="equal">
      <formula>"SIM"</formula>
    </cfRule>
  </conditionalFormatting>
  <conditionalFormatting sqref="Y122:Y126">
    <cfRule type="cellIs" dxfId="2133" priority="2383" operator="equal">
      <formula>"OPORTUNIDADE"</formula>
    </cfRule>
  </conditionalFormatting>
  <conditionalFormatting sqref="Y122:Y126">
    <cfRule type="cellIs" dxfId="2132" priority="2381" operator="equal">
      <formula>"NÃO"</formula>
    </cfRule>
    <cfRule type="cellIs" dxfId="2131" priority="2382" operator="equal">
      <formula>"SIM"</formula>
    </cfRule>
  </conditionalFormatting>
  <conditionalFormatting sqref="Z122:Z124">
    <cfRule type="cellIs" dxfId="2130" priority="2380" operator="equal">
      <formula>"OPORTUNIDADE"</formula>
    </cfRule>
  </conditionalFormatting>
  <conditionalFormatting sqref="Z122:Z124">
    <cfRule type="cellIs" dxfId="2129" priority="2378" operator="equal">
      <formula>"NÃO"</formula>
    </cfRule>
    <cfRule type="cellIs" dxfId="2128" priority="2379" operator="equal">
      <formula>"SIM"</formula>
    </cfRule>
  </conditionalFormatting>
  <conditionalFormatting sqref="Y122:Y126">
    <cfRule type="cellIs" dxfId="2127" priority="2377" operator="equal">
      <formula>"OPORTUNIDADE"</formula>
    </cfRule>
  </conditionalFormatting>
  <conditionalFormatting sqref="Y122:Y126">
    <cfRule type="cellIs" dxfId="2126" priority="2375" operator="equal">
      <formula>"NÃO"</formula>
    </cfRule>
    <cfRule type="cellIs" dxfId="2125" priority="2376" operator="equal">
      <formula>"SIM"</formula>
    </cfRule>
  </conditionalFormatting>
  <conditionalFormatting sqref="BP110">
    <cfRule type="iconSet" priority="237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124" priority="2373" operator="equal">
      <formula>"OPORTUNIDADE"</formula>
    </cfRule>
  </conditionalFormatting>
  <conditionalFormatting sqref="Y124:Y126">
    <cfRule type="cellIs" dxfId="2123" priority="2371" operator="equal">
      <formula>"NÃO"</formula>
    </cfRule>
    <cfRule type="cellIs" dxfId="2122" priority="2372" operator="equal">
      <formula>"SIM"</formula>
    </cfRule>
  </conditionalFormatting>
  <conditionalFormatting sqref="Y124:Y126">
    <cfRule type="cellIs" dxfId="2121" priority="2370" operator="equal">
      <formula>"OPORTUNIDADE"</formula>
    </cfRule>
  </conditionalFormatting>
  <conditionalFormatting sqref="Y124:Y126">
    <cfRule type="cellIs" dxfId="2120" priority="2368" operator="equal">
      <formula>"NÃO"</formula>
    </cfRule>
    <cfRule type="cellIs" dxfId="2119" priority="2369" operator="equal">
      <formula>"SIM"</formula>
    </cfRule>
  </conditionalFormatting>
  <conditionalFormatting sqref="Z114:Z116">
    <cfRule type="cellIs" dxfId="2118" priority="2367" operator="equal">
      <formula>"OPORTUNIDADE"</formula>
    </cfRule>
  </conditionalFormatting>
  <conditionalFormatting sqref="Z114:Z116">
    <cfRule type="cellIs" dxfId="2117" priority="2365" operator="equal">
      <formula>"NÃO"</formula>
    </cfRule>
    <cfRule type="cellIs" dxfId="2116" priority="2366" operator="equal">
      <formula>"SIM"</formula>
    </cfRule>
  </conditionalFormatting>
  <conditionalFormatting sqref="Y115:Y126">
    <cfRule type="cellIs" dxfId="2115" priority="2364" operator="equal">
      <formula>"OPORTUNIDADE"</formula>
    </cfRule>
  </conditionalFormatting>
  <conditionalFormatting sqref="Y115:Y126">
    <cfRule type="cellIs" dxfId="2114" priority="2362" operator="equal">
      <formula>"NÃO"</formula>
    </cfRule>
    <cfRule type="cellIs" dxfId="2113" priority="2363" operator="equal">
      <formula>"SIM"</formula>
    </cfRule>
  </conditionalFormatting>
  <conditionalFormatting sqref="Z115:Z117">
    <cfRule type="cellIs" dxfId="2112" priority="2361" operator="equal">
      <formula>"OPORTUNIDADE"</formula>
    </cfRule>
  </conditionalFormatting>
  <conditionalFormatting sqref="Z115:Z117">
    <cfRule type="cellIs" dxfId="2111" priority="2359" operator="equal">
      <formula>"NÃO"</formula>
    </cfRule>
    <cfRule type="cellIs" dxfId="2110" priority="2360" operator="equal">
      <formula>"SIM"</formula>
    </cfRule>
  </conditionalFormatting>
  <conditionalFormatting sqref="Y115:Y126">
    <cfRule type="cellIs" dxfId="2109" priority="2358" operator="equal">
      <formula>"OPORTUNIDADE"</formula>
    </cfRule>
  </conditionalFormatting>
  <conditionalFormatting sqref="Y115:Y126">
    <cfRule type="cellIs" dxfId="2108" priority="2356" operator="equal">
      <formula>"NÃO"</formula>
    </cfRule>
    <cfRule type="cellIs" dxfId="2107" priority="2357" operator="equal">
      <formula>"SIM"</formula>
    </cfRule>
  </conditionalFormatting>
  <conditionalFormatting sqref="Z116:Z118">
    <cfRule type="cellIs" dxfId="2106" priority="2355" operator="equal">
      <formula>"OPORTUNIDADE"</formula>
    </cfRule>
  </conditionalFormatting>
  <conditionalFormatting sqref="Z116:Z118">
    <cfRule type="cellIs" dxfId="2105" priority="2353" operator="equal">
      <formula>"NÃO"</formula>
    </cfRule>
    <cfRule type="cellIs" dxfId="2104" priority="2354" operator="equal">
      <formula>"SIM"</formula>
    </cfRule>
  </conditionalFormatting>
  <conditionalFormatting sqref="Z117:Z119">
    <cfRule type="cellIs" dxfId="2103" priority="2352" operator="equal">
      <formula>"OPORTUNIDADE"</formula>
    </cfRule>
  </conditionalFormatting>
  <conditionalFormatting sqref="Z117:Z119">
    <cfRule type="cellIs" dxfId="2102" priority="2350" operator="equal">
      <formula>"NÃO"</formula>
    </cfRule>
    <cfRule type="cellIs" dxfId="2101" priority="2351" operator="equal">
      <formula>"SIM"</formula>
    </cfRule>
  </conditionalFormatting>
  <conditionalFormatting sqref="Y116:Y126">
    <cfRule type="cellIs" dxfId="2100" priority="2349" operator="equal">
      <formula>"OPORTUNIDADE"</formula>
    </cfRule>
  </conditionalFormatting>
  <conditionalFormatting sqref="Y116:Y126">
    <cfRule type="cellIs" dxfId="2099" priority="2347" operator="equal">
      <formula>"NÃO"</formula>
    </cfRule>
    <cfRule type="cellIs" dxfId="2098" priority="2348" operator="equal">
      <formula>"SIM"</formula>
    </cfRule>
  </conditionalFormatting>
  <conditionalFormatting sqref="BJ113:BK113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97" priority="2342" operator="equal">
      <formula>"OPORTUNIDADE"</formula>
    </cfRule>
  </conditionalFormatting>
  <conditionalFormatting sqref="Y113">
    <cfRule type="cellIs" dxfId="2096" priority="2340" operator="equal">
      <formula>"NÃO"</formula>
    </cfRule>
    <cfRule type="cellIs" dxfId="2095" priority="2341" operator="equal">
      <formula>"SIM"</formula>
    </cfRule>
  </conditionalFormatting>
  <conditionalFormatting sqref="Y113">
    <cfRule type="cellIs" dxfId="2094" priority="2339" operator="equal">
      <formula>"OPORTUNIDADE"</formula>
    </cfRule>
  </conditionalFormatting>
  <conditionalFormatting sqref="Y113">
    <cfRule type="cellIs" dxfId="2093" priority="2337" operator="equal">
      <formula>"NÃO"</formula>
    </cfRule>
    <cfRule type="cellIs" dxfId="2092" priority="2338" operator="equal">
      <formula>"SIM"</formula>
    </cfRule>
  </conditionalFormatting>
  <conditionalFormatting sqref="Y113">
    <cfRule type="cellIs" dxfId="2091" priority="2336" operator="equal">
      <formula>"OPORTUNIDADE"</formula>
    </cfRule>
  </conditionalFormatting>
  <conditionalFormatting sqref="Y113">
    <cfRule type="cellIs" dxfId="2090" priority="2334" operator="equal">
      <formula>"NÃO"</formula>
    </cfRule>
    <cfRule type="cellIs" dxfId="2089" priority="2335" operator="equal">
      <formula>"SIM"</formula>
    </cfRule>
  </conditionalFormatting>
  <conditionalFormatting sqref="Y113">
    <cfRule type="cellIs" dxfId="2088" priority="2333" operator="equal">
      <formula>"OPORTUNIDADE"</formula>
    </cfRule>
  </conditionalFormatting>
  <conditionalFormatting sqref="Y113">
    <cfRule type="cellIs" dxfId="2087" priority="2331" operator="equal">
      <formula>"NÃO"</formula>
    </cfRule>
    <cfRule type="cellIs" dxfId="2086" priority="2332" operator="equal">
      <formula>"SIM"</formula>
    </cfRule>
  </conditionalFormatting>
  <conditionalFormatting sqref="Y113">
    <cfRule type="cellIs" dxfId="2085" priority="2330" operator="equal">
      <formula>"OPORTUNIDADE"</formula>
    </cfRule>
  </conditionalFormatting>
  <conditionalFormatting sqref="Y113">
    <cfRule type="cellIs" dxfId="2084" priority="2328" operator="equal">
      <formula>"NÃO"</formula>
    </cfRule>
    <cfRule type="cellIs" dxfId="2083" priority="2329" operator="equal">
      <formula>"SIM"</formula>
    </cfRule>
  </conditionalFormatting>
  <conditionalFormatting sqref="Y113">
    <cfRule type="cellIs" dxfId="2082" priority="2327" operator="equal">
      <formula>"OPORTUNIDADE"</formula>
    </cfRule>
  </conditionalFormatting>
  <conditionalFormatting sqref="Y113">
    <cfRule type="cellIs" dxfId="2081" priority="2325" operator="equal">
      <formula>"NÃO"</formula>
    </cfRule>
    <cfRule type="cellIs" dxfId="2080" priority="2326" operator="equal">
      <formula>"SIM"</formula>
    </cfRule>
  </conditionalFormatting>
  <conditionalFormatting sqref="Y113">
    <cfRule type="cellIs" dxfId="2079" priority="2324" operator="equal">
      <formula>"OPORTUNIDADE"</formula>
    </cfRule>
  </conditionalFormatting>
  <conditionalFormatting sqref="Y113">
    <cfRule type="cellIs" dxfId="2078" priority="2322" operator="equal">
      <formula>"NÃO"</formula>
    </cfRule>
    <cfRule type="cellIs" dxfId="2077" priority="2323" operator="equal">
      <formula>"SIM"</formula>
    </cfRule>
  </conditionalFormatting>
  <conditionalFormatting sqref="Y113">
    <cfRule type="cellIs" dxfId="2076" priority="2321" operator="equal">
      <formula>"OPORTUNIDADE"</formula>
    </cfRule>
  </conditionalFormatting>
  <conditionalFormatting sqref="Y113">
    <cfRule type="cellIs" dxfId="2075" priority="2319" operator="equal">
      <formula>"NÃO"</formula>
    </cfRule>
    <cfRule type="cellIs" dxfId="2074" priority="2320" operator="equal">
      <formula>"SIM"</formula>
    </cfRule>
  </conditionalFormatting>
  <conditionalFormatting sqref="Y113">
    <cfRule type="cellIs" dxfId="2073" priority="2318" operator="equal">
      <formula>"OPORTUNIDADE"</formula>
    </cfRule>
  </conditionalFormatting>
  <conditionalFormatting sqref="Y113">
    <cfRule type="cellIs" dxfId="2072" priority="2316" operator="equal">
      <formula>"NÃO"</formula>
    </cfRule>
    <cfRule type="cellIs" dxfId="2071" priority="2317" operator="equal">
      <formula>"SIM"</formula>
    </cfRule>
  </conditionalFormatting>
  <conditionalFormatting sqref="Y113">
    <cfRule type="cellIs" dxfId="2070" priority="2315" operator="equal">
      <formula>"OPORTUNIDADE"</formula>
    </cfRule>
  </conditionalFormatting>
  <conditionalFormatting sqref="Y113">
    <cfRule type="cellIs" dxfId="2069" priority="2313" operator="equal">
      <formula>"NÃO"</formula>
    </cfRule>
    <cfRule type="cellIs" dxfId="2068" priority="2314" operator="equal">
      <formula>"SIM"</formula>
    </cfRule>
  </conditionalFormatting>
  <conditionalFormatting sqref="Y113">
    <cfRule type="cellIs" dxfId="2067" priority="2312" operator="equal">
      <formula>"OPORTUNIDADE"</formula>
    </cfRule>
  </conditionalFormatting>
  <conditionalFormatting sqref="Y113">
    <cfRule type="cellIs" dxfId="2066" priority="2310" operator="equal">
      <formula>"NÃO"</formula>
    </cfRule>
    <cfRule type="cellIs" dxfId="2065" priority="2311" operator="equal">
      <formula>"SIM"</formula>
    </cfRule>
  </conditionalFormatting>
  <conditionalFormatting sqref="Y113">
    <cfRule type="cellIs" dxfId="2064" priority="2309" operator="equal">
      <formula>"OPORTUNIDADE"</formula>
    </cfRule>
  </conditionalFormatting>
  <conditionalFormatting sqref="Y113">
    <cfRule type="cellIs" dxfId="2063" priority="2307" operator="equal">
      <formula>"NÃO"</formula>
    </cfRule>
    <cfRule type="cellIs" dxfId="2062" priority="2308" operator="equal">
      <formula>"SIM"</formula>
    </cfRule>
  </conditionalFormatting>
  <conditionalFormatting sqref="BK104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61" priority="2298" operator="equal">
      <formula>"OPORTUNIDADE"</formula>
    </cfRule>
  </conditionalFormatting>
  <conditionalFormatting sqref="Y130:Y131">
    <cfRule type="cellIs" dxfId="2060" priority="2296" operator="equal">
      <formula>"NÃO"</formula>
    </cfRule>
    <cfRule type="cellIs" dxfId="2059" priority="2297" operator="equal">
      <formula>"SIM"</formula>
    </cfRule>
  </conditionalFormatting>
  <conditionalFormatting sqref="Y130:Y131">
    <cfRule type="cellIs" dxfId="2058" priority="2295" operator="equal">
      <formula>"OPORTUNIDADE"</formula>
    </cfRule>
  </conditionalFormatting>
  <conditionalFormatting sqref="Y130:Y131">
    <cfRule type="cellIs" dxfId="2057" priority="2293" operator="equal">
      <formula>"NÃO"</formula>
    </cfRule>
    <cfRule type="cellIs" dxfId="2056" priority="2294" operator="equal">
      <formula>"SIM"</formula>
    </cfRule>
  </conditionalFormatting>
  <conditionalFormatting sqref="Y130:Y131">
    <cfRule type="cellIs" dxfId="2055" priority="2292" operator="equal">
      <formula>"OPORTUNIDADE"</formula>
    </cfRule>
  </conditionalFormatting>
  <conditionalFormatting sqref="Y130:Y131">
    <cfRule type="cellIs" dxfId="2054" priority="2290" operator="equal">
      <formula>"NÃO"</formula>
    </cfRule>
    <cfRule type="cellIs" dxfId="2053" priority="2291" operator="equal">
      <formula>"SIM"</formula>
    </cfRule>
  </conditionalFormatting>
  <conditionalFormatting sqref="Y130:Y131">
    <cfRule type="cellIs" dxfId="2052" priority="2289" operator="equal">
      <formula>"OPORTUNIDADE"</formula>
    </cfRule>
  </conditionalFormatting>
  <conditionalFormatting sqref="Y130:Y131">
    <cfRule type="cellIs" dxfId="2051" priority="2287" operator="equal">
      <formula>"NÃO"</formula>
    </cfRule>
    <cfRule type="cellIs" dxfId="2050" priority="2288" operator="equal">
      <formula>"SIM"</formula>
    </cfRule>
  </conditionalFormatting>
  <conditionalFormatting sqref="Z130">
    <cfRule type="cellIs" dxfId="2049" priority="2286" operator="equal">
      <formula>"OPORTUNIDADE"</formula>
    </cfRule>
  </conditionalFormatting>
  <conditionalFormatting sqref="Z130">
    <cfRule type="cellIs" dxfId="2048" priority="2284" operator="equal">
      <formula>"NÃO"</formula>
    </cfRule>
    <cfRule type="cellIs" dxfId="2047" priority="2285" operator="equal">
      <formula>"SIM"</formula>
    </cfRule>
  </conditionalFormatting>
  <conditionalFormatting sqref="Z130">
    <cfRule type="cellIs" dxfId="2046" priority="2283" operator="equal">
      <formula>"OPORTUNIDADE"</formula>
    </cfRule>
  </conditionalFormatting>
  <conditionalFormatting sqref="Z130">
    <cfRule type="cellIs" dxfId="2045" priority="2281" operator="equal">
      <formula>"NÃO"</formula>
    </cfRule>
    <cfRule type="cellIs" dxfId="2044" priority="2282" operator="equal">
      <formula>"SIM"</formula>
    </cfRule>
  </conditionalFormatting>
  <conditionalFormatting sqref="Y130:Y131">
    <cfRule type="cellIs" dxfId="2043" priority="2280" operator="equal">
      <formula>"OPORTUNIDADE"</formula>
    </cfRule>
  </conditionalFormatting>
  <conditionalFormatting sqref="Y130:Y131">
    <cfRule type="cellIs" dxfId="2042" priority="2278" operator="equal">
      <formula>"NÃO"</formula>
    </cfRule>
    <cfRule type="cellIs" dxfId="2041" priority="2279" operator="equal">
      <formula>"SIM"</formula>
    </cfRule>
  </conditionalFormatting>
  <conditionalFormatting sqref="Z130">
    <cfRule type="cellIs" dxfId="2040" priority="2277" operator="equal">
      <formula>"OPORTUNIDADE"</formula>
    </cfRule>
  </conditionalFormatting>
  <conditionalFormatting sqref="Z130">
    <cfRule type="cellIs" dxfId="2039" priority="2275" operator="equal">
      <formula>"NÃO"</formula>
    </cfRule>
    <cfRule type="cellIs" dxfId="2038" priority="2276" operator="equal">
      <formula>"SIM"</formula>
    </cfRule>
  </conditionalFormatting>
  <conditionalFormatting sqref="Y130:Y131">
    <cfRule type="cellIs" dxfId="2037" priority="2274" operator="equal">
      <formula>"OPORTUNIDADE"</formula>
    </cfRule>
  </conditionalFormatting>
  <conditionalFormatting sqref="Y130:Y131">
    <cfRule type="cellIs" dxfId="2036" priority="2272" operator="equal">
      <formula>"NÃO"</formula>
    </cfRule>
    <cfRule type="cellIs" dxfId="2035" priority="2273" operator="equal">
      <formula>"SIM"</formula>
    </cfRule>
  </conditionalFormatting>
  <conditionalFormatting sqref="Z130">
    <cfRule type="cellIs" dxfId="2034" priority="2271" operator="equal">
      <formula>"OPORTUNIDADE"</formula>
    </cfRule>
  </conditionalFormatting>
  <conditionalFormatting sqref="Z130">
    <cfRule type="cellIs" dxfId="2033" priority="2269" operator="equal">
      <formula>"NÃO"</formula>
    </cfRule>
    <cfRule type="cellIs" dxfId="2032" priority="2270" operator="equal">
      <formula>"SIM"</formula>
    </cfRule>
  </conditionalFormatting>
  <conditionalFormatting sqref="Z130">
    <cfRule type="cellIs" dxfId="2031" priority="2268" operator="equal">
      <formula>"OPORTUNIDADE"</formula>
    </cfRule>
  </conditionalFormatting>
  <conditionalFormatting sqref="Z130">
    <cfRule type="cellIs" dxfId="2030" priority="2266" operator="equal">
      <formula>"NÃO"</formula>
    </cfRule>
    <cfRule type="cellIs" dxfId="2029" priority="2267" operator="equal">
      <formula>"SIM"</formula>
    </cfRule>
  </conditionalFormatting>
  <conditionalFormatting sqref="Z130">
    <cfRule type="cellIs" dxfId="2028" priority="2265" operator="equal">
      <formula>"OPORTUNIDADE"</formula>
    </cfRule>
  </conditionalFormatting>
  <conditionalFormatting sqref="Z130">
    <cfRule type="cellIs" dxfId="2027" priority="2263" operator="equal">
      <formula>"NÃO"</formula>
    </cfRule>
    <cfRule type="cellIs" dxfId="2026" priority="2264" operator="equal">
      <formula>"SIM"</formula>
    </cfRule>
  </conditionalFormatting>
  <conditionalFormatting sqref="Z130">
    <cfRule type="cellIs" dxfId="2025" priority="2262" operator="equal">
      <formula>"OPORTUNIDADE"</formula>
    </cfRule>
  </conditionalFormatting>
  <conditionalFormatting sqref="Z130">
    <cfRule type="cellIs" dxfId="2024" priority="2260" operator="equal">
      <formula>"NÃO"</formula>
    </cfRule>
    <cfRule type="cellIs" dxfId="2023" priority="2261" operator="equal">
      <formula>"SIM"</formula>
    </cfRule>
  </conditionalFormatting>
  <conditionalFormatting sqref="Y130:Y131">
    <cfRule type="cellIs" dxfId="2022" priority="2259" operator="equal">
      <formula>"OPORTUNIDADE"</formula>
    </cfRule>
  </conditionalFormatting>
  <conditionalFormatting sqref="Y130:Y131">
    <cfRule type="cellIs" dxfId="2021" priority="2257" operator="equal">
      <formula>"NÃO"</formula>
    </cfRule>
    <cfRule type="cellIs" dxfId="2020" priority="2258" operator="equal">
      <formula>"SIM"</formula>
    </cfRule>
  </conditionalFormatting>
  <conditionalFormatting sqref="Y130:Y131">
    <cfRule type="cellIs" dxfId="2019" priority="2256" operator="equal">
      <formula>"OPORTUNIDADE"</formula>
    </cfRule>
  </conditionalFormatting>
  <conditionalFormatting sqref="Y130:Y131">
    <cfRule type="cellIs" dxfId="2018" priority="2254" operator="equal">
      <formula>"NÃO"</formula>
    </cfRule>
    <cfRule type="cellIs" dxfId="2017" priority="2255" operator="equal">
      <formula>"SIM"</formula>
    </cfRule>
  </conditionalFormatting>
  <conditionalFormatting sqref="Y130:Y131">
    <cfRule type="cellIs" dxfId="2016" priority="2253" operator="equal">
      <formula>"OPORTUNIDADE"</formula>
    </cfRule>
  </conditionalFormatting>
  <conditionalFormatting sqref="Y130:Y131">
    <cfRule type="cellIs" dxfId="2015" priority="2251" operator="equal">
      <formula>"NÃO"</formula>
    </cfRule>
    <cfRule type="cellIs" dxfId="2014" priority="2252" operator="equal">
      <formula>"SIM"</formula>
    </cfRule>
  </conditionalFormatting>
  <conditionalFormatting sqref="Y130:Y131">
    <cfRule type="cellIs" dxfId="2013" priority="2250" operator="equal">
      <formula>"OPORTUNIDADE"</formula>
    </cfRule>
  </conditionalFormatting>
  <conditionalFormatting sqref="Y130:Y131">
    <cfRule type="cellIs" dxfId="2012" priority="2248" operator="equal">
      <formula>"NÃO"</formula>
    </cfRule>
    <cfRule type="cellIs" dxfId="2011" priority="2249" operator="equal">
      <formula>"SIM"</formula>
    </cfRule>
  </conditionalFormatting>
  <conditionalFormatting sqref="Y134">
    <cfRule type="cellIs" dxfId="2010" priority="2247" operator="equal">
      <formula>"OPORTUNIDADE"</formula>
    </cfRule>
  </conditionalFormatting>
  <conditionalFormatting sqref="Y134">
    <cfRule type="cellIs" dxfId="2009" priority="2245" operator="equal">
      <formula>"NÃO"</formula>
    </cfRule>
    <cfRule type="cellIs" dxfId="2008" priority="2246" operator="equal">
      <formula>"SIM"</formula>
    </cfRule>
  </conditionalFormatting>
  <conditionalFormatting sqref="Y134">
    <cfRule type="cellIs" dxfId="2007" priority="2244" operator="equal">
      <formula>"OPORTUNIDADE"</formula>
    </cfRule>
  </conditionalFormatting>
  <conditionalFormatting sqref="Y134">
    <cfRule type="cellIs" dxfId="2006" priority="2242" operator="equal">
      <formula>"NÃO"</formula>
    </cfRule>
    <cfRule type="cellIs" dxfId="2005" priority="2243" operator="equal">
      <formula>"SIM"</formula>
    </cfRule>
  </conditionalFormatting>
  <conditionalFormatting sqref="Y134">
    <cfRule type="cellIs" dxfId="2004" priority="2241" operator="equal">
      <formula>"OPORTUNIDADE"</formula>
    </cfRule>
  </conditionalFormatting>
  <conditionalFormatting sqref="Y134">
    <cfRule type="cellIs" dxfId="2003" priority="2239" operator="equal">
      <formula>"NÃO"</formula>
    </cfRule>
    <cfRule type="cellIs" dxfId="2002" priority="2240" operator="equal">
      <formula>"SIM"</formula>
    </cfRule>
  </conditionalFormatting>
  <conditionalFormatting sqref="Y134">
    <cfRule type="cellIs" dxfId="2001" priority="2238" operator="equal">
      <formula>"OPORTUNIDADE"</formula>
    </cfRule>
  </conditionalFormatting>
  <conditionalFormatting sqref="Y134">
    <cfRule type="cellIs" dxfId="2000" priority="2236" operator="equal">
      <formula>"NÃO"</formula>
    </cfRule>
    <cfRule type="cellIs" dxfId="1999" priority="2237" operator="equal">
      <formula>"SIM"</formula>
    </cfRule>
  </conditionalFormatting>
  <conditionalFormatting sqref="Y134">
    <cfRule type="cellIs" dxfId="1998" priority="2235" operator="equal">
      <formula>"OPORTUNIDADE"</formula>
    </cfRule>
  </conditionalFormatting>
  <conditionalFormatting sqref="Y134">
    <cfRule type="cellIs" dxfId="1997" priority="2233" operator="equal">
      <formula>"NÃO"</formula>
    </cfRule>
    <cfRule type="cellIs" dxfId="1996" priority="2234" operator="equal">
      <formula>"SIM"</formula>
    </cfRule>
  </conditionalFormatting>
  <conditionalFormatting sqref="Y134">
    <cfRule type="cellIs" dxfId="1995" priority="2232" operator="equal">
      <formula>"OPORTUNIDADE"</formula>
    </cfRule>
  </conditionalFormatting>
  <conditionalFormatting sqref="Y134">
    <cfRule type="cellIs" dxfId="1994" priority="2230" operator="equal">
      <formula>"NÃO"</formula>
    </cfRule>
    <cfRule type="cellIs" dxfId="1993" priority="2231" operator="equal">
      <formula>"SIM"</formula>
    </cfRule>
  </conditionalFormatting>
  <conditionalFormatting sqref="Y134">
    <cfRule type="cellIs" dxfId="1992" priority="2229" operator="equal">
      <formula>"OPORTUNIDADE"</formula>
    </cfRule>
  </conditionalFormatting>
  <conditionalFormatting sqref="Y134">
    <cfRule type="cellIs" dxfId="1991" priority="2227" operator="equal">
      <formula>"NÃO"</formula>
    </cfRule>
    <cfRule type="cellIs" dxfId="1990" priority="2228" operator="equal">
      <formula>"SIM"</formula>
    </cfRule>
  </conditionalFormatting>
  <conditionalFormatting sqref="Y134">
    <cfRule type="cellIs" dxfId="1989" priority="2226" operator="equal">
      <formula>"OPORTUNIDADE"</formula>
    </cfRule>
  </conditionalFormatting>
  <conditionalFormatting sqref="Y134">
    <cfRule type="cellIs" dxfId="1988" priority="2224" operator="equal">
      <formula>"NÃO"</formula>
    </cfRule>
    <cfRule type="cellIs" dxfId="1987" priority="2225" operator="equal">
      <formula>"SIM"</formula>
    </cfRule>
  </conditionalFormatting>
  <conditionalFormatting sqref="Y134">
    <cfRule type="cellIs" dxfId="1986" priority="2223" operator="equal">
      <formula>"OPORTUNIDADE"</formula>
    </cfRule>
  </conditionalFormatting>
  <conditionalFormatting sqref="Y134">
    <cfRule type="cellIs" dxfId="1985" priority="2221" operator="equal">
      <formula>"NÃO"</formula>
    </cfRule>
    <cfRule type="cellIs" dxfId="1984" priority="2222" operator="equal">
      <formula>"SIM"</formula>
    </cfRule>
  </conditionalFormatting>
  <conditionalFormatting sqref="Y134">
    <cfRule type="cellIs" dxfId="1983" priority="2220" operator="equal">
      <formula>"OPORTUNIDADE"</formula>
    </cfRule>
  </conditionalFormatting>
  <conditionalFormatting sqref="Y134">
    <cfRule type="cellIs" dxfId="1982" priority="2218" operator="equal">
      <formula>"NÃO"</formula>
    </cfRule>
    <cfRule type="cellIs" dxfId="1981" priority="2219" operator="equal">
      <formula>"SIM"</formula>
    </cfRule>
  </conditionalFormatting>
  <conditionalFormatting sqref="Z134">
    <cfRule type="cellIs" dxfId="1980" priority="2217" operator="equal">
      <formula>"OPORTUNIDADE"</formula>
    </cfRule>
  </conditionalFormatting>
  <conditionalFormatting sqref="Z134">
    <cfRule type="cellIs" dxfId="1979" priority="2215" operator="equal">
      <formula>"NÃO"</formula>
    </cfRule>
    <cfRule type="cellIs" dxfId="1978" priority="2216" operator="equal">
      <formula>"SIM"</formula>
    </cfRule>
  </conditionalFormatting>
  <conditionalFormatting sqref="Y134">
    <cfRule type="cellIs" dxfId="1977" priority="2214" operator="equal">
      <formula>"OPORTUNIDADE"</formula>
    </cfRule>
  </conditionalFormatting>
  <conditionalFormatting sqref="Y134">
    <cfRule type="cellIs" dxfId="1976" priority="2212" operator="equal">
      <formula>"NÃO"</formula>
    </cfRule>
    <cfRule type="cellIs" dxfId="1975" priority="2213" operator="equal">
      <formula>"SIM"</formula>
    </cfRule>
  </conditionalFormatting>
  <conditionalFormatting sqref="Y134">
    <cfRule type="cellIs" dxfId="1974" priority="2211" operator="equal">
      <formula>"OPORTUNIDADE"</formula>
    </cfRule>
  </conditionalFormatting>
  <conditionalFormatting sqref="Y134">
    <cfRule type="cellIs" dxfId="1973" priority="2209" operator="equal">
      <formula>"NÃO"</formula>
    </cfRule>
    <cfRule type="cellIs" dxfId="1972" priority="2210" operator="equal">
      <formula>"SIM"</formula>
    </cfRule>
  </conditionalFormatting>
  <conditionalFormatting sqref="Y134">
    <cfRule type="cellIs" dxfId="1971" priority="2208" operator="equal">
      <formula>"OPORTUNIDADE"</formula>
    </cfRule>
  </conditionalFormatting>
  <conditionalFormatting sqref="Y134">
    <cfRule type="cellIs" dxfId="1970" priority="2206" operator="equal">
      <formula>"NÃO"</formula>
    </cfRule>
    <cfRule type="cellIs" dxfId="1969" priority="2207" operator="equal">
      <formula>"SIM"</formula>
    </cfRule>
  </conditionalFormatting>
  <conditionalFormatting sqref="Y134">
    <cfRule type="cellIs" dxfId="1968" priority="2205" operator="equal">
      <formula>"OPORTUNIDADE"</formula>
    </cfRule>
  </conditionalFormatting>
  <conditionalFormatting sqref="Y134">
    <cfRule type="cellIs" dxfId="1967" priority="2203" operator="equal">
      <formula>"NÃO"</formula>
    </cfRule>
    <cfRule type="cellIs" dxfId="1966" priority="2204" operator="equal">
      <formula>"SIM"</formula>
    </cfRule>
  </conditionalFormatting>
  <conditionalFormatting sqref="Y139:Y142">
    <cfRule type="cellIs" dxfId="1965" priority="2202" operator="equal">
      <formula>"OPORTUNIDADE"</formula>
    </cfRule>
  </conditionalFormatting>
  <conditionalFormatting sqref="Y139:Y142">
    <cfRule type="cellIs" dxfId="1964" priority="2200" operator="equal">
      <formula>"NÃO"</formula>
    </cfRule>
    <cfRule type="cellIs" dxfId="1963" priority="2201" operator="equal">
      <formula>"SIM"</formula>
    </cfRule>
  </conditionalFormatting>
  <conditionalFormatting sqref="Z139">
    <cfRule type="cellIs" dxfId="1962" priority="2199" operator="equal">
      <formula>"OPORTUNIDADE"</formula>
    </cfRule>
  </conditionalFormatting>
  <conditionalFormatting sqref="Z139">
    <cfRule type="cellIs" dxfId="1961" priority="2197" operator="equal">
      <formula>"NÃO"</formula>
    </cfRule>
    <cfRule type="cellIs" dxfId="1960" priority="2198" operator="equal">
      <formula>"SIM"</formula>
    </cfRule>
  </conditionalFormatting>
  <conditionalFormatting sqref="Y133">
    <cfRule type="cellIs" dxfId="1959" priority="2196" operator="equal">
      <formula>"OPORTUNIDADE"</formula>
    </cfRule>
  </conditionalFormatting>
  <conditionalFormatting sqref="Y133">
    <cfRule type="cellIs" dxfId="1958" priority="2194" operator="equal">
      <formula>"NÃO"</formula>
    </cfRule>
    <cfRule type="cellIs" dxfId="1957" priority="2195" operator="equal">
      <formula>"SIM"</formula>
    </cfRule>
  </conditionalFormatting>
  <conditionalFormatting sqref="Z133">
    <cfRule type="cellIs" dxfId="1956" priority="2193" operator="equal">
      <formula>"OPORTUNIDADE"</formula>
    </cfRule>
  </conditionalFormatting>
  <conditionalFormatting sqref="Z133">
    <cfRule type="cellIs" dxfId="1955" priority="2191" operator="equal">
      <formula>"NÃO"</formula>
    </cfRule>
    <cfRule type="cellIs" dxfId="1954" priority="2192" operator="equal">
      <formula>"SIM"</formula>
    </cfRule>
  </conditionalFormatting>
  <conditionalFormatting sqref="Y131">
    <cfRule type="cellIs" dxfId="1953" priority="2190" operator="equal">
      <formula>"OPORTUNIDADE"</formula>
    </cfRule>
  </conditionalFormatting>
  <conditionalFormatting sqref="Y131">
    <cfRule type="cellIs" dxfId="1952" priority="2188" operator="equal">
      <formula>"NÃO"</formula>
    </cfRule>
    <cfRule type="cellIs" dxfId="1951" priority="2189" operator="equal">
      <formula>"SIM"</formula>
    </cfRule>
  </conditionalFormatting>
  <conditionalFormatting sqref="Y131">
    <cfRule type="cellIs" dxfId="1950" priority="2187" operator="equal">
      <formula>"OPORTUNIDADE"</formula>
    </cfRule>
  </conditionalFormatting>
  <conditionalFormatting sqref="Y131">
    <cfRule type="cellIs" dxfId="1949" priority="2185" operator="equal">
      <formula>"NÃO"</formula>
    </cfRule>
    <cfRule type="cellIs" dxfId="1948" priority="2186" operator="equal">
      <formula>"SIM"</formula>
    </cfRule>
  </conditionalFormatting>
  <conditionalFormatting sqref="Y131">
    <cfRule type="cellIs" dxfId="1947" priority="2184" operator="equal">
      <formula>"OPORTUNIDADE"</formula>
    </cfRule>
  </conditionalFormatting>
  <conditionalFormatting sqref="Y131">
    <cfRule type="cellIs" dxfId="1946" priority="2182" operator="equal">
      <formula>"NÃO"</formula>
    </cfRule>
    <cfRule type="cellIs" dxfId="1945" priority="2183" operator="equal">
      <formula>"SIM"</formula>
    </cfRule>
  </conditionalFormatting>
  <conditionalFormatting sqref="Y131">
    <cfRule type="cellIs" dxfId="1944" priority="2181" operator="equal">
      <formula>"OPORTUNIDADE"</formula>
    </cfRule>
  </conditionalFormatting>
  <conditionalFormatting sqref="Y131">
    <cfRule type="cellIs" dxfId="1943" priority="2179" operator="equal">
      <formula>"NÃO"</formula>
    </cfRule>
    <cfRule type="cellIs" dxfId="1942" priority="2180" operator="equal">
      <formula>"SIM"</formula>
    </cfRule>
  </conditionalFormatting>
  <conditionalFormatting sqref="Z131">
    <cfRule type="cellIs" dxfId="1941" priority="2178" operator="equal">
      <formula>"OPORTUNIDADE"</formula>
    </cfRule>
  </conditionalFormatting>
  <conditionalFormatting sqref="Z131">
    <cfRule type="cellIs" dxfId="1940" priority="2176" operator="equal">
      <formula>"NÃO"</formula>
    </cfRule>
    <cfRule type="cellIs" dxfId="1939" priority="2177" operator="equal">
      <formula>"SIM"</formula>
    </cfRule>
  </conditionalFormatting>
  <conditionalFormatting sqref="Z131">
    <cfRule type="cellIs" dxfId="1938" priority="2175" operator="equal">
      <formula>"OPORTUNIDADE"</formula>
    </cfRule>
  </conditionalFormatting>
  <conditionalFormatting sqref="Z131">
    <cfRule type="cellIs" dxfId="1937" priority="2173" operator="equal">
      <formula>"NÃO"</formula>
    </cfRule>
    <cfRule type="cellIs" dxfId="1936" priority="2174" operator="equal">
      <formula>"SIM"</formula>
    </cfRule>
  </conditionalFormatting>
  <conditionalFormatting sqref="Y131">
    <cfRule type="cellIs" dxfId="1935" priority="2172" operator="equal">
      <formula>"OPORTUNIDADE"</formula>
    </cfRule>
  </conditionalFormatting>
  <conditionalFormatting sqref="Y131">
    <cfRule type="cellIs" dxfId="1934" priority="2170" operator="equal">
      <formula>"NÃO"</formula>
    </cfRule>
    <cfRule type="cellIs" dxfId="1933" priority="2171" operator="equal">
      <formula>"SIM"</formula>
    </cfRule>
  </conditionalFormatting>
  <conditionalFormatting sqref="Y131">
    <cfRule type="cellIs" dxfId="1932" priority="2169" operator="equal">
      <formula>"OPORTUNIDADE"</formula>
    </cfRule>
  </conditionalFormatting>
  <conditionalFormatting sqref="Y131">
    <cfRule type="cellIs" dxfId="1931" priority="2167" operator="equal">
      <formula>"NÃO"</formula>
    </cfRule>
    <cfRule type="cellIs" dxfId="1930" priority="2168" operator="equal">
      <formula>"SIM"</formula>
    </cfRule>
  </conditionalFormatting>
  <conditionalFormatting sqref="Z131">
    <cfRule type="cellIs" dxfId="1929" priority="2166" operator="equal">
      <formula>"OPORTUNIDADE"</formula>
    </cfRule>
  </conditionalFormatting>
  <conditionalFormatting sqref="Z131">
    <cfRule type="cellIs" dxfId="1928" priority="2164" operator="equal">
      <formula>"NÃO"</formula>
    </cfRule>
    <cfRule type="cellIs" dxfId="1927" priority="2165" operator="equal">
      <formula>"SIM"</formula>
    </cfRule>
  </conditionalFormatting>
  <conditionalFormatting sqref="Z131">
    <cfRule type="cellIs" dxfId="1926" priority="2163" operator="equal">
      <formula>"OPORTUNIDADE"</formula>
    </cfRule>
  </conditionalFormatting>
  <conditionalFormatting sqref="Z131">
    <cfRule type="cellIs" dxfId="1925" priority="2161" operator="equal">
      <formula>"NÃO"</formula>
    </cfRule>
    <cfRule type="cellIs" dxfId="1924" priority="2162" operator="equal">
      <formula>"SIM"</formula>
    </cfRule>
  </conditionalFormatting>
  <conditionalFormatting sqref="Z131">
    <cfRule type="cellIs" dxfId="1923" priority="2160" operator="equal">
      <formula>"OPORTUNIDADE"</formula>
    </cfRule>
  </conditionalFormatting>
  <conditionalFormatting sqref="Z131">
    <cfRule type="cellIs" dxfId="1922" priority="2158" operator="equal">
      <formula>"NÃO"</formula>
    </cfRule>
    <cfRule type="cellIs" dxfId="1921" priority="2159" operator="equal">
      <formula>"SIM"</formula>
    </cfRule>
  </conditionalFormatting>
  <conditionalFormatting sqref="Z131">
    <cfRule type="cellIs" dxfId="1920" priority="2157" operator="equal">
      <formula>"OPORTUNIDADE"</formula>
    </cfRule>
  </conditionalFormatting>
  <conditionalFormatting sqref="Z131">
    <cfRule type="cellIs" dxfId="1919" priority="2155" operator="equal">
      <formula>"NÃO"</formula>
    </cfRule>
    <cfRule type="cellIs" dxfId="1918" priority="2156" operator="equal">
      <formula>"SIM"</formula>
    </cfRule>
  </conditionalFormatting>
  <conditionalFormatting sqref="Y131">
    <cfRule type="cellIs" dxfId="1917" priority="2154" operator="equal">
      <formula>"OPORTUNIDADE"</formula>
    </cfRule>
  </conditionalFormatting>
  <conditionalFormatting sqref="Y131">
    <cfRule type="cellIs" dxfId="1916" priority="2152" operator="equal">
      <formula>"NÃO"</formula>
    </cfRule>
    <cfRule type="cellIs" dxfId="1915" priority="2153" operator="equal">
      <formula>"SIM"</formula>
    </cfRule>
  </conditionalFormatting>
  <conditionalFormatting sqref="Y131">
    <cfRule type="cellIs" dxfId="1914" priority="2151" operator="equal">
      <formula>"OPORTUNIDADE"</formula>
    </cfRule>
  </conditionalFormatting>
  <conditionalFormatting sqref="Y131">
    <cfRule type="cellIs" dxfId="1913" priority="2149" operator="equal">
      <formula>"NÃO"</formula>
    </cfRule>
    <cfRule type="cellIs" dxfId="1912" priority="2150" operator="equal">
      <formula>"SIM"</formula>
    </cfRule>
  </conditionalFormatting>
  <conditionalFormatting sqref="Y131">
    <cfRule type="cellIs" dxfId="1911" priority="2148" operator="equal">
      <formula>"OPORTUNIDADE"</formula>
    </cfRule>
  </conditionalFormatting>
  <conditionalFormatting sqref="Y131">
    <cfRule type="cellIs" dxfId="1910" priority="2146" operator="equal">
      <formula>"NÃO"</formula>
    </cfRule>
    <cfRule type="cellIs" dxfId="1909" priority="2147" operator="equal">
      <formula>"SIM"</formula>
    </cfRule>
  </conditionalFormatting>
  <conditionalFormatting sqref="Y131">
    <cfRule type="cellIs" dxfId="1908" priority="2145" operator="equal">
      <formula>"OPORTUNIDADE"</formula>
    </cfRule>
  </conditionalFormatting>
  <conditionalFormatting sqref="Y131">
    <cfRule type="cellIs" dxfId="1907" priority="2143" operator="equal">
      <formula>"NÃO"</formula>
    </cfRule>
    <cfRule type="cellIs" dxfId="1906" priority="2144" operator="equal">
      <formula>"SIM"</formula>
    </cfRule>
  </conditionalFormatting>
  <conditionalFormatting sqref="Y131">
    <cfRule type="cellIs" dxfId="1905" priority="2142" operator="equal">
      <formula>"OPORTUNIDADE"</formula>
    </cfRule>
  </conditionalFormatting>
  <conditionalFormatting sqref="Y131">
    <cfRule type="cellIs" dxfId="1904" priority="2140" operator="equal">
      <formula>"NÃO"</formula>
    </cfRule>
    <cfRule type="cellIs" dxfId="1903" priority="2141" operator="equal">
      <formula>"SIM"</formula>
    </cfRule>
  </conditionalFormatting>
  <conditionalFormatting sqref="Y131">
    <cfRule type="cellIs" dxfId="1902" priority="2139" operator="equal">
      <formula>"OPORTUNIDADE"</formula>
    </cfRule>
  </conditionalFormatting>
  <conditionalFormatting sqref="Y131">
    <cfRule type="cellIs" dxfId="1901" priority="2137" operator="equal">
      <formula>"NÃO"</formula>
    </cfRule>
    <cfRule type="cellIs" dxfId="1900" priority="2138" operator="equal">
      <formula>"SIM"</formula>
    </cfRule>
  </conditionalFormatting>
  <conditionalFormatting sqref="Y138">
    <cfRule type="cellIs" dxfId="1899" priority="2136" operator="equal">
      <formula>"OPORTUNIDADE"</formula>
    </cfRule>
  </conditionalFormatting>
  <conditionalFormatting sqref="Y138">
    <cfRule type="cellIs" dxfId="1898" priority="2134" operator="equal">
      <formula>"NÃO"</formula>
    </cfRule>
    <cfRule type="cellIs" dxfId="1897" priority="2135" operator="equal">
      <formula>"SIM"</formula>
    </cfRule>
  </conditionalFormatting>
  <conditionalFormatting sqref="Y138">
    <cfRule type="cellIs" dxfId="1896" priority="2133" operator="equal">
      <formula>"OPORTUNIDADE"</formula>
    </cfRule>
  </conditionalFormatting>
  <conditionalFormatting sqref="Y138">
    <cfRule type="cellIs" dxfId="1895" priority="2131" operator="equal">
      <formula>"NÃO"</formula>
    </cfRule>
    <cfRule type="cellIs" dxfId="1894" priority="2132" operator="equal">
      <formula>"SIM"</formula>
    </cfRule>
  </conditionalFormatting>
  <conditionalFormatting sqref="Y138">
    <cfRule type="cellIs" dxfId="1893" priority="2130" operator="equal">
      <formula>"OPORTUNIDADE"</formula>
    </cfRule>
  </conditionalFormatting>
  <conditionalFormatting sqref="Y138">
    <cfRule type="cellIs" dxfId="1892" priority="2128" operator="equal">
      <formula>"NÃO"</formula>
    </cfRule>
    <cfRule type="cellIs" dxfId="1891" priority="2129" operator="equal">
      <formula>"SIM"</formula>
    </cfRule>
  </conditionalFormatting>
  <conditionalFormatting sqref="Y138">
    <cfRule type="cellIs" dxfId="1890" priority="2127" operator="equal">
      <formula>"OPORTUNIDADE"</formula>
    </cfRule>
  </conditionalFormatting>
  <conditionalFormatting sqref="Y138">
    <cfRule type="cellIs" dxfId="1889" priority="2125" operator="equal">
      <formula>"NÃO"</formula>
    </cfRule>
    <cfRule type="cellIs" dxfId="1888" priority="2126" operator="equal">
      <formula>"SIM"</formula>
    </cfRule>
  </conditionalFormatting>
  <conditionalFormatting sqref="Y138">
    <cfRule type="cellIs" dxfId="1887" priority="2124" operator="equal">
      <formula>"OPORTUNIDADE"</formula>
    </cfRule>
  </conditionalFormatting>
  <conditionalFormatting sqref="Y138">
    <cfRule type="cellIs" dxfId="1886" priority="2122" operator="equal">
      <formula>"NÃO"</formula>
    </cfRule>
    <cfRule type="cellIs" dxfId="1885" priority="2123" operator="equal">
      <formula>"SIM"</formula>
    </cfRule>
  </conditionalFormatting>
  <conditionalFormatting sqref="Y138">
    <cfRule type="cellIs" dxfId="1884" priority="2121" operator="equal">
      <formula>"OPORTUNIDADE"</formula>
    </cfRule>
  </conditionalFormatting>
  <conditionalFormatting sqref="Y138">
    <cfRule type="cellIs" dxfId="1883" priority="2119" operator="equal">
      <formula>"NÃO"</formula>
    </cfRule>
    <cfRule type="cellIs" dxfId="1882" priority="2120" operator="equal">
      <formula>"SIM"</formula>
    </cfRule>
  </conditionalFormatting>
  <conditionalFormatting sqref="Y138">
    <cfRule type="cellIs" dxfId="1881" priority="2118" operator="equal">
      <formula>"OPORTUNIDADE"</formula>
    </cfRule>
  </conditionalFormatting>
  <conditionalFormatting sqref="Y138">
    <cfRule type="cellIs" dxfId="1880" priority="2116" operator="equal">
      <formula>"NÃO"</formula>
    </cfRule>
    <cfRule type="cellIs" dxfId="1879" priority="2117" operator="equal">
      <formula>"SIM"</formula>
    </cfRule>
  </conditionalFormatting>
  <conditionalFormatting sqref="Y138">
    <cfRule type="cellIs" dxfId="1878" priority="2115" operator="equal">
      <formula>"OPORTUNIDADE"</formula>
    </cfRule>
  </conditionalFormatting>
  <conditionalFormatting sqref="Y138">
    <cfRule type="cellIs" dxfId="1877" priority="2113" operator="equal">
      <formula>"NÃO"</formula>
    </cfRule>
    <cfRule type="cellIs" dxfId="1876" priority="2114" operator="equal">
      <formula>"SIM"</formula>
    </cfRule>
  </conditionalFormatting>
  <conditionalFormatting sqref="Y138">
    <cfRule type="cellIs" dxfId="1875" priority="2112" operator="equal">
      <formula>"OPORTUNIDADE"</formula>
    </cfRule>
  </conditionalFormatting>
  <conditionalFormatting sqref="Y138">
    <cfRule type="cellIs" dxfId="1874" priority="2110" operator="equal">
      <formula>"NÃO"</formula>
    </cfRule>
    <cfRule type="cellIs" dxfId="1873" priority="2111" operator="equal">
      <formula>"SIM"</formula>
    </cfRule>
  </conditionalFormatting>
  <conditionalFormatting sqref="Y138">
    <cfRule type="cellIs" dxfId="1872" priority="2109" operator="equal">
      <formula>"OPORTUNIDADE"</formula>
    </cfRule>
  </conditionalFormatting>
  <conditionalFormatting sqref="Y138">
    <cfRule type="cellIs" dxfId="1871" priority="2107" operator="equal">
      <formula>"NÃO"</formula>
    </cfRule>
    <cfRule type="cellIs" dxfId="1870" priority="2108" operator="equal">
      <formula>"SIM"</formula>
    </cfRule>
  </conditionalFormatting>
  <conditionalFormatting sqref="Y138">
    <cfRule type="cellIs" dxfId="1869" priority="2106" operator="equal">
      <formula>"OPORTUNIDADE"</formula>
    </cfRule>
  </conditionalFormatting>
  <conditionalFormatting sqref="Y138">
    <cfRule type="cellIs" dxfId="1868" priority="2104" operator="equal">
      <formula>"NÃO"</formula>
    </cfRule>
    <cfRule type="cellIs" dxfId="1867" priority="2105" operator="equal">
      <formula>"SIM"</formula>
    </cfRule>
  </conditionalFormatting>
  <conditionalFormatting sqref="Y138">
    <cfRule type="cellIs" dxfId="1866" priority="2103" operator="equal">
      <formula>"OPORTUNIDADE"</formula>
    </cfRule>
  </conditionalFormatting>
  <conditionalFormatting sqref="Y138">
    <cfRule type="cellIs" dxfId="1865" priority="2101" operator="equal">
      <formula>"NÃO"</formula>
    </cfRule>
    <cfRule type="cellIs" dxfId="1864" priority="2102" operator="equal">
      <formula>"SIM"</formula>
    </cfRule>
  </conditionalFormatting>
  <conditionalFormatting sqref="Y138">
    <cfRule type="cellIs" dxfId="1863" priority="2100" operator="equal">
      <formula>"OPORTUNIDADE"</formula>
    </cfRule>
  </conditionalFormatting>
  <conditionalFormatting sqref="Y138">
    <cfRule type="cellIs" dxfId="1862" priority="2098" operator="equal">
      <formula>"NÃO"</formula>
    </cfRule>
    <cfRule type="cellIs" dxfId="1861" priority="2099" operator="equal">
      <formula>"SIM"</formula>
    </cfRule>
  </conditionalFormatting>
  <conditionalFormatting sqref="Y138">
    <cfRule type="cellIs" dxfId="1860" priority="2097" operator="equal">
      <formula>"OPORTUNIDADE"</formula>
    </cfRule>
  </conditionalFormatting>
  <conditionalFormatting sqref="Y138">
    <cfRule type="cellIs" dxfId="1859" priority="2095" operator="equal">
      <formula>"NÃO"</formula>
    </cfRule>
    <cfRule type="cellIs" dxfId="1858" priority="2096" operator="equal">
      <formula>"SIM"</formula>
    </cfRule>
  </conditionalFormatting>
  <conditionalFormatting sqref="Z138">
    <cfRule type="cellIs" dxfId="1857" priority="2094" operator="equal">
      <formula>"OPORTUNIDADE"</formula>
    </cfRule>
  </conditionalFormatting>
  <conditionalFormatting sqref="Z138">
    <cfRule type="cellIs" dxfId="1856" priority="2092" operator="equal">
      <formula>"NÃO"</formula>
    </cfRule>
    <cfRule type="cellIs" dxfId="1855" priority="2093" operator="equal">
      <formula>"SIM"</formula>
    </cfRule>
  </conditionalFormatting>
  <conditionalFormatting sqref="Z138">
    <cfRule type="cellIs" dxfId="1854" priority="2091" operator="equal">
      <formula>"OPORTUNIDADE"</formula>
    </cfRule>
  </conditionalFormatting>
  <conditionalFormatting sqref="Z138">
    <cfRule type="cellIs" dxfId="1853" priority="2089" operator="equal">
      <formula>"NÃO"</formula>
    </cfRule>
    <cfRule type="cellIs" dxfId="1852" priority="2090" operator="equal">
      <formula>"SIM"</formula>
    </cfRule>
  </conditionalFormatting>
  <conditionalFormatting sqref="Y138">
    <cfRule type="cellIs" dxfId="1851" priority="2088" operator="equal">
      <formula>"OPORTUNIDADE"</formula>
    </cfRule>
  </conditionalFormatting>
  <conditionalFormatting sqref="Y138">
    <cfRule type="cellIs" dxfId="1850" priority="2086" operator="equal">
      <formula>"NÃO"</formula>
    </cfRule>
    <cfRule type="cellIs" dxfId="1849" priority="2087" operator="equal">
      <formula>"SIM"</formula>
    </cfRule>
  </conditionalFormatting>
  <conditionalFormatting sqref="Y138">
    <cfRule type="cellIs" dxfId="1848" priority="2085" operator="equal">
      <formula>"OPORTUNIDADE"</formula>
    </cfRule>
  </conditionalFormatting>
  <conditionalFormatting sqref="Y138">
    <cfRule type="cellIs" dxfId="1847" priority="2083" operator="equal">
      <formula>"NÃO"</formula>
    </cfRule>
    <cfRule type="cellIs" dxfId="1846" priority="2084" operator="equal">
      <formula>"SIM"</formula>
    </cfRule>
  </conditionalFormatting>
  <conditionalFormatting sqref="Z138">
    <cfRule type="cellIs" dxfId="1845" priority="2082" operator="equal">
      <formula>"OPORTUNIDADE"</formula>
    </cfRule>
  </conditionalFormatting>
  <conditionalFormatting sqref="Z138">
    <cfRule type="cellIs" dxfId="1844" priority="2080" operator="equal">
      <formula>"NÃO"</formula>
    </cfRule>
    <cfRule type="cellIs" dxfId="1843" priority="2081" operator="equal">
      <formula>"SIM"</formula>
    </cfRule>
  </conditionalFormatting>
  <conditionalFormatting sqref="Z138">
    <cfRule type="cellIs" dxfId="1842" priority="2079" operator="equal">
      <formula>"OPORTUNIDADE"</formula>
    </cfRule>
  </conditionalFormatting>
  <conditionalFormatting sqref="Z138">
    <cfRule type="cellIs" dxfId="1841" priority="2077" operator="equal">
      <formula>"NÃO"</formula>
    </cfRule>
    <cfRule type="cellIs" dxfId="1840" priority="2078" operator="equal">
      <formula>"SIM"</formula>
    </cfRule>
  </conditionalFormatting>
  <conditionalFormatting sqref="Z138">
    <cfRule type="cellIs" dxfId="1839" priority="2076" operator="equal">
      <formula>"OPORTUNIDADE"</formula>
    </cfRule>
  </conditionalFormatting>
  <conditionalFormatting sqref="Z138">
    <cfRule type="cellIs" dxfId="1838" priority="2074" operator="equal">
      <formula>"NÃO"</formula>
    </cfRule>
    <cfRule type="cellIs" dxfId="1837" priority="2075" operator="equal">
      <formula>"SIM"</formula>
    </cfRule>
  </conditionalFormatting>
  <conditionalFormatting sqref="Z138">
    <cfRule type="cellIs" dxfId="1836" priority="2073" operator="equal">
      <formula>"OPORTUNIDADE"</formula>
    </cfRule>
  </conditionalFormatting>
  <conditionalFormatting sqref="Z138">
    <cfRule type="cellIs" dxfId="1835" priority="2071" operator="equal">
      <formula>"NÃO"</formula>
    </cfRule>
    <cfRule type="cellIs" dxfId="1834" priority="2072" operator="equal">
      <formula>"SIM"</formula>
    </cfRule>
  </conditionalFormatting>
  <conditionalFormatting sqref="Y138">
    <cfRule type="cellIs" dxfId="1833" priority="2070" operator="equal">
      <formula>"OPORTUNIDADE"</formula>
    </cfRule>
  </conditionalFormatting>
  <conditionalFormatting sqref="Y138">
    <cfRule type="cellIs" dxfId="1832" priority="2068" operator="equal">
      <formula>"NÃO"</formula>
    </cfRule>
    <cfRule type="cellIs" dxfId="1831" priority="2069" operator="equal">
      <formula>"SIM"</formula>
    </cfRule>
  </conditionalFormatting>
  <conditionalFormatting sqref="Y138">
    <cfRule type="cellIs" dxfId="1830" priority="2067" operator="equal">
      <formula>"OPORTUNIDADE"</formula>
    </cfRule>
  </conditionalFormatting>
  <conditionalFormatting sqref="Y138">
    <cfRule type="cellIs" dxfId="1829" priority="2065" operator="equal">
      <formula>"NÃO"</formula>
    </cfRule>
    <cfRule type="cellIs" dxfId="1828" priority="2066" operator="equal">
      <formula>"SIM"</formula>
    </cfRule>
  </conditionalFormatting>
  <conditionalFormatting sqref="Y138">
    <cfRule type="cellIs" dxfId="1827" priority="2064" operator="equal">
      <formula>"OPORTUNIDADE"</formula>
    </cfRule>
  </conditionalFormatting>
  <conditionalFormatting sqref="Y138">
    <cfRule type="cellIs" dxfId="1826" priority="2062" operator="equal">
      <formula>"NÃO"</formula>
    </cfRule>
    <cfRule type="cellIs" dxfId="1825" priority="2063" operator="equal">
      <formula>"SIM"</formula>
    </cfRule>
  </conditionalFormatting>
  <conditionalFormatting sqref="Y138">
    <cfRule type="cellIs" dxfId="1824" priority="2061" operator="equal">
      <formula>"OPORTUNIDADE"</formula>
    </cfRule>
  </conditionalFormatting>
  <conditionalFormatting sqref="Y138">
    <cfRule type="cellIs" dxfId="1823" priority="2059" operator="equal">
      <formula>"NÃO"</formula>
    </cfRule>
    <cfRule type="cellIs" dxfId="1822" priority="2060" operator="equal">
      <formula>"SIM"</formula>
    </cfRule>
  </conditionalFormatting>
  <conditionalFormatting sqref="Y138">
    <cfRule type="cellIs" dxfId="1821" priority="2058" operator="equal">
      <formula>"OPORTUNIDADE"</formula>
    </cfRule>
  </conditionalFormatting>
  <conditionalFormatting sqref="Y138">
    <cfRule type="cellIs" dxfId="1820" priority="2056" operator="equal">
      <formula>"NÃO"</formula>
    </cfRule>
    <cfRule type="cellIs" dxfId="1819" priority="2057" operator="equal">
      <formula>"SIM"</formula>
    </cfRule>
  </conditionalFormatting>
  <conditionalFormatting sqref="Y138">
    <cfRule type="cellIs" dxfId="1818" priority="2055" operator="equal">
      <formula>"OPORTUNIDADE"</formula>
    </cfRule>
  </conditionalFormatting>
  <conditionalFormatting sqref="Y138">
    <cfRule type="cellIs" dxfId="1817" priority="2053" operator="equal">
      <formula>"NÃO"</formula>
    </cfRule>
    <cfRule type="cellIs" dxfId="1816" priority="2054" operator="equal">
      <formula>"SIM"</formula>
    </cfRule>
  </conditionalFormatting>
  <conditionalFormatting sqref="Y135:Y136">
    <cfRule type="cellIs" dxfId="1815" priority="2052" operator="equal">
      <formula>"OPORTUNIDADE"</formula>
    </cfRule>
  </conditionalFormatting>
  <conditionalFormatting sqref="Y135:Y136">
    <cfRule type="cellIs" dxfId="1814" priority="2050" operator="equal">
      <formula>"NÃO"</formula>
    </cfRule>
    <cfRule type="cellIs" dxfId="1813" priority="2051" operator="equal">
      <formula>"SIM"</formula>
    </cfRule>
  </conditionalFormatting>
  <conditionalFormatting sqref="Y135:Y136">
    <cfRule type="cellIs" dxfId="1812" priority="2049" operator="equal">
      <formula>"OPORTUNIDADE"</formula>
    </cfRule>
  </conditionalFormatting>
  <conditionalFormatting sqref="Y135:Y136">
    <cfRule type="cellIs" dxfId="1811" priority="2047" operator="equal">
      <formula>"NÃO"</formula>
    </cfRule>
    <cfRule type="cellIs" dxfId="1810" priority="2048" operator="equal">
      <formula>"SIM"</formula>
    </cfRule>
  </conditionalFormatting>
  <conditionalFormatting sqref="Y135:Y136">
    <cfRule type="cellIs" dxfId="1809" priority="2046" operator="equal">
      <formula>"OPORTUNIDADE"</formula>
    </cfRule>
  </conditionalFormatting>
  <conditionalFormatting sqref="Y135:Y136">
    <cfRule type="cellIs" dxfId="1808" priority="2044" operator="equal">
      <formula>"NÃO"</formula>
    </cfRule>
    <cfRule type="cellIs" dxfId="1807" priority="2045" operator="equal">
      <formula>"SIM"</formula>
    </cfRule>
  </conditionalFormatting>
  <conditionalFormatting sqref="Y135:Y136">
    <cfRule type="cellIs" dxfId="1806" priority="2043" operator="equal">
      <formula>"OPORTUNIDADE"</formula>
    </cfRule>
  </conditionalFormatting>
  <conditionalFormatting sqref="Y135:Y136">
    <cfRule type="cellIs" dxfId="1805" priority="2041" operator="equal">
      <formula>"NÃO"</formula>
    </cfRule>
    <cfRule type="cellIs" dxfId="1804" priority="2042" operator="equal">
      <formula>"SIM"</formula>
    </cfRule>
  </conditionalFormatting>
  <conditionalFormatting sqref="Y135:Y136">
    <cfRule type="cellIs" dxfId="1803" priority="2040" operator="equal">
      <formula>"OPORTUNIDADE"</formula>
    </cfRule>
  </conditionalFormatting>
  <conditionalFormatting sqref="Y135:Y136">
    <cfRule type="cellIs" dxfId="1802" priority="2038" operator="equal">
      <formula>"NÃO"</formula>
    </cfRule>
    <cfRule type="cellIs" dxfId="1801" priority="2039" operator="equal">
      <formula>"SIM"</formula>
    </cfRule>
  </conditionalFormatting>
  <conditionalFormatting sqref="Y135:Y136">
    <cfRule type="cellIs" dxfId="1800" priority="2037" operator="equal">
      <formula>"OPORTUNIDADE"</formula>
    </cfRule>
  </conditionalFormatting>
  <conditionalFormatting sqref="Y135:Y136">
    <cfRule type="cellIs" dxfId="1799" priority="2035" operator="equal">
      <formula>"NÃO"</formula>
    </cfRule>
    <cfRule type="cellIs" dxfId="1798" priority="2036" operator="equal">
      <formula>"SIM"</formula>
    </cfRule>
  </conditionalFormatting>
  <conditionalFormatting sqref="Y135:Y136">
    <cfRule type="cellIs" dxfId="1797" priority="2034" operator="equal">
      <formula>"OPORTUNIDADE"</formula>
    </cfRule>
  </conditionalFormatting>
  <conditionalFormatting sqref="Y135:Y136">
    <cfRule type="cellIs" dxfId="1796" priority="2032" operator="equal">
      <formula>"NÃO"</formula>
    </cfRule>
    <cfRule type="cellIs" dxfId="1795" priority="2033" operator="equal">
      <formula>"SIM"</formula>
    </cfRule>
  </conditionalFormatting>
  <conditionalFormatting sqref="Y135:Y136">
    <cfRule type="cellIs" dxfId="1794" priority="2031" operator="equal">
      <formula>"OPORTUNIDADE"</formula>
    </cfRule>
  </conditionalFormatting>
  <conditionalFormatting sqref="Y135:Y136">
    <cfRule type="cellIs" dxfId="1793" priority="2029" operator="equal">
      <formula>"NÃO"</formula>
    </cfRule>
    <cfRule type="cellIs" dxfId="1792" priority="2030" operator="equal">
      <formula>"SIM"</formula>
    </cfRule>
  </conditionalFormatting>
  <conditionalFormatting sqref="Y135:Y136">
    <cfRule type="cellIs" dxfId="1791" priority="2028" operator="equal">
      <formula>"OPORTUNIDADE"</formula>
    </cfRule>
  </conditionalFormatting>
  <conditionalFormatting sqref="Y135:Y136">
    <cfRule type="cellIs" dxfId="1790" priority="2026" operator="equal">
      <formula>"NÃO"</formula>
    </cfRule>
    <cfRule type="cellIs" dxfId="1789" priority="2027" operator="equal">
      <formula>"SIM"</formula>
    </cfRule>
  </conditionalFormatting>
  <conditionalFormatting sqref="Y135:Y136">
    <cfRule type="cellIs" dxfId="1788" priority="2025" operator="equal">
      <formula>"OPORTUNIDADE"</formula>
    </cfRule>
  </conditionalFormatting>
  <conditionalFormatting sqref="Y135:Y136">
    <cfRule type="cellIs" dxfId="1787" priority="2023" operator="equal">
      <formula>"NÃO"</formula>
    </cfRule>
    <cfRule type="cellIs" dxfId="1786" priority="2024" operator="equal">
      <formula>"SIM"</formula>
    </cfRule>
  </conditionalFormatting>
  <conditionalFormatting sqref="Z135">
    <cfRule type="cellIs" dxfId="1785" priority="2022" operator="equal">
      <formula>"OPORTUNIDADE"</formula>
    </cfRule>
  </conditionalFormatting>
  <conditionalFormatting sqref="Z135">
    <cfRule type="cellIs" dxfId="1784" priority="2020" operator="equal">
      <formula>"NÃO"</formula>
    </cfRule>
    <cfRule type="cellIs" dxfId="1783" priority="2021" operator="equal">
      <formula>"SIM"</formula>
    </cfRule>
  </conditionalFormatting>
  <conditionalFormatting sqref="Y135:Y136">
    <cfRule type="cellIs" dxfId="1782" priority="2019" operator="equal">
      <formula>"OPORTUNIDADE"</formula>
    </cfRule>
  </conditionalFormatting>
  <conditionalFormatting sqref="Y135:Y136">
    <cfRule type="cellIs" dxfId="1781" priority="2017" operator="equal">
      <formula>"NÃO"</formula>
    </cfRule>
    <cfRule type="cellIs" dxfId="1780" priority="2018" operator="equal">
      <formula>"SIM"</formula>
    </cfRule>
  </conditionalFormatting>
  <conditionalFormatting sqref="Y135:Y136">
    <cfRule type="cellIs" dxfId="1779" priority="2016" operator="equal">
      <formula>"OPORTUNIDADE"</formula>
    </cfRule>
  </conditionalFormatting>
  <conditionalFormatting sqref="Y135:Y136">
    <cfRule type="cellIs" dxfId="1778" priority="2014" operator="equal">
      <formula>"NÃO"</formula>
    </cfRule>
    <cfRule type="cellIs" dxfId="1777" priority="2015" operator="equal">
      <formula>"SIM"</formula>
    </cfRule>
  </conditionalFormatting>
  <conditionalFormatting sqref="Y135:Y136">
    <cfRule type="cellIs" dxfId="1776" priority="2013" operator="equal">
      <formula>"OPORTUNIDADE"</formula>
    </cfRule>
  </conditionalFormatting>
  <conditionalFormatting sqref="Y135:Y136">
    <cfRule type="cellIs" dxfId="1775" priority="2011" operator="equal">
      <formula>"NÃO"</formula>
    </cfRule>
    <cfRule type="cellIs" dxfId="1774" priority="2012" operator="equal">
      <formula>"SIM"</formula>
    </cfRule>
  </conditionalFormatting>
  <conditionalFormatting sqref="Y135:Y136">
    <cfRule type="cellIs" dxfId="1773" priority="2010" operator="equal">
      <formula>"OPORTUNIDADE"</formula>
    </cfRule>
  </conditionalFormatting>
  <conditionalFormatting sqref="Y135:Y136">
    <cfRule type="cellIs" dxfId="1772" priority="2008" operator="equal">
      <formula>"NÃO"</formula>
    </cfRule>
    <cfRule type="cellIs" dxfId="1771" priority="2009" operator="equal">
      <formula>"SIM"</formula>
    </cfRule>
  </conditionalFormatting>
  <conditionalFormatting sqref="Y135:Y136">
    <cfRule type="cellIs" dxfId="1770" priority="2007" operator="equal">
      <formula>"OPORTUNIDADE"</formula>
    </cfRule>
  </conditionalFormatting>
  <conditionalFormatting sqref="Y135:Y136">
    <cfRule type="cellIs" dxfId="1769" priority="2005" operator="equal">
      <formula>"NÃO"</formula>
    </cfRule>
    <cfRule type="cellIs" dxfId="1768" priority="2006" operator="equal">
      <formula>"SIM"</formula>
    </cfRule>
  </conditionalFormatting>
  <conditionalFormatting sqref="Y135:Y136">
    <cfRule type="cellIs" dxfId="1767" priority="2004" operator="equal">
      <formula>"OPORTUNIDADE"</formula>
    </cfRule>
  </conditionalFormatting>
  <conditionalFormatting sqref="Y135:Y136">
    <cfRule type="cellIs" dxfId="1766" priority="2002" operator="equal">
      <formula>"NÃO"</formula>
    </cfRule>
    <cfRule type="cellIs" dxfId="1765" priority="2003" operator="equal">
      <formula>"SIM"</formula>
    </cfRule>
  </conditionalFormatting>
  <conditionalFormatting sqref="Y140">
    <cfRule type="cellIs" dxfId="1764" priority="2001" operator="equal">
      <formula>"OPORTUNIDADE"</formula>
    </cfRule>
  </conditionalFormatting>
  <conditionalFormatting sqref="Y140">
    <cfRule type="cellIs" dxfId="1763" priority="1999" operator="equal">
      <formula>"NÃO"</formula>
    </cfRule>
    <cfRule type="cellIs" dxfId="1762" priority="2000" operator="equal">
      <formula>"SIM"</formula>
    </cfRule>
  </conditionalFormatting>
  <conditionalFormatting sqref="Y140">
    <cfRule type="cellIs" dxfId="1761" priority="1998" operator="equal">
      <formula>"OPORTUNIDADE"</formula>
    </cfRule>
  </conditionalFormatting>
  <conditionalFormatting sqref="Y140">
    <cfRule type="cellIs" dxfId="1760" priority="1996" operator="equal">
      <formula>"NÃO"</formula>
    </cfRule>
    <cfRule type="cellIs" dxfId="1759" priority="1997" operator="equal">
      <formula>"SIM"</formula>
    </cfRule>
  </conditionalFormatting>
  <conditionalFormatting sqref="Y140">
    <cfRule type="cellIs" dxfId="1758" priority="1995" operator="equal">
      <formula>"OPORTUNIDADE"</formula>
    </cfRule>
  </conditionalFormatting>
  <conditionalFormatting sqref="Y140">
    <cfRule type="cellIs" dxfId="1757" priority="1993" operator="equal">
      <formula>"NÃO"</formula>
    </cfRule>
    <cfRule type="cellIs" dxfId="1756" priority="1994" operator="equal">
      <formula>"SIM"</formula>
    </cfRule>
  </conditionalFormatting>
  <conditionalFormatting sqref="Y140">
    <cfRule type="cellIs" dxfId="1755" priority="1992" operator="equal">
      <formula>"OPORTUNIDADE"</formula>
    </cfRule>
  </conditionalFormatting>
  <conditionalFormatting sqref="Y140">
    <cfRule type="cellIs" dxfId="1754" priority="1990" operator="equal">
      <formula>"NÃO"</formula>
    </cfRule>
    <cfRule type="cellIs" dxfId="1753" priority="1991" operator="equal">
      <formula>"SIM"</formula>
    </cfRule>
  </conditionalFormatting>
  <conditionalFormatting sqref="Y140">
    <cfRule type="cellIs" dxfId="1752" priority="1989" operator="equal">
      <formula>"OPORTUNIDADE"</formula>
    </cfRule>
  </conditionalFormatting>
  <conditionalFormatting sqref="Y140">
    <cfRule type="cellIs" dxfId="1751" priority="1987" operator="equal">
      <formula>"NÃO"</formula>
    </cfRule>
    <cfRule type="cellIs" dxfId="1750" priority="1988" operator="equal">
      <formula>"SIM"</formula>
    </cfRule>
  </conditionalFormatting>
  <conditionalFormatting sqref="Y140">
    <cfRule type="cellIs" dxfId="1749" priority="1986" operator="equal">
      <formula>"OPORTUNIDADE"</formula>
    </cfRule>
  </conditionalFormatting>
  <conditionalFormatting sqref="Y140">
    <cfRule type="cellIs" dxfId="1748" priority="1984" operator="equal">
      <formula>"NÃO"</formula>
    </cfRule>
    <cfRule type="cellIs" dxfId="1747" priority="1985" operator="equal">
      <formula>"SIM"</formula>
    </cfRule>
  </conditionalFormatting>
  <conditionalFormatting sqref="Y140">
    <cfRule type="cellIs" dxfId="1746" priority="1983" operator="equal">
      <formula>"OPORTUNIDADE"</formula>
    </cfRule>
  </conditionalFormatting>
  <conditionalFormatting sqref="Y140">
    <cfRule type="cellIs" dxfId="1745" priority="1981" operator="equal">
      <formula>"NÃO"</formula>
    </cfRule>
    <cfRule type="cellIs" dxfId="1744" priority="1982" operator="equal">
      <formula>"SIM"</formula>
    </cfRule>
  </conditionalFormatting>
  <conditionalFormatting sqref="Y140">
    <cfRule type="cellIs" dxfId="1743" priority="1980" operator="equal">
      <formula>"OPORTUNIDADE"</formula>
    </cfRule>
  </conditionalFormatting>
  <conditionalFormatting sqref="Y140">
    <cfRule type="cellIs" dxfId="1742" priority="1978" operator="equal">
      <formula>"NÃO"</formula>
    </cfRule>
    <cfRule type="cellIs" dxfId="1741" priority="1979" operator="equal">
      <formula>"SIM"</formula>
    </cfRule>
  </conditionalFormatting>
  <conditionalFormatting sqref="Y140">
    <cfRule type="cellIs" dxfId="1740" priority="1977" operator="equal">
      <formula>"OPORTUNIDADE"</formula>
    </cfRule>
  </conditionalFormatting>
  <conditionalFormatting sqref="Y140">
    <cfRule type="cellIs" dxfId="1739" priority="1975" operator="equal">
      <formula>"NÃO"</formula>
    </cfRule>
    <cfRule type="cellIs" dxfId="1738" priority="1976" operator="equal">
      <formula>"SIM"</formula>
    </cfRule>
  </conditionalFormatting>
  <conditionalFormatting sqref="Y140">
    <cfRule type="cellIs" dxfId="1737" priority="1974" operator="equal">
      <formula>"OPORTUNIDADE"</formula>
    </cfRule>
  </conditionalFormatting>
  <conditionalFormatting sqref="Y140">
    <cfRule type="cellIs" dxfId="1736" priority="1972" operator="equal">
      <formula>"NÃO"</formula>
    </cfRule>
    <cfRule type="cellIs" dxfId="1735" priority="1973" operator="equal">
      <formula>"SIM"</formula>
    </cfRule>
  </conditionalFormatting>
  <conditionalFormatting sqref="Z140">
    <cfRule type="cellIs" dxfId="1734" priority="1971" operator="equal">
      <formula>"OPORTUNIDADE"</formula>
    </cfRule>
  </conditionalFormatting>
  <conditionalFormatting sqref="Z140">
    <cfRule type="cellIs" dxfId="1733" priority="1969" operator="equal">
      <formula>"NÃO"</formula>
    </cfRule>
    <cfRule type="cellIs" dxfId="1732" priority="1970" operator="equal">
      <formula>"SIM"</formula>
    </cfRule>
  </conditionalFormatting>
  <conditionalFormatting sqref="Y140">
    <cfRule type="cellIs" dxfId="1731" priority="1968" operator="equal">
      <formula>"OPORTUNIDADE"</formula>
    </cfRule>
  </conditionalFormatting>
  <conditionalFormatting sqref="Y140">
    <cfRule type="cellIs" dxfId="1730" priority="1966" operator="equal">
      <formula>"NÃO"</formula>
    </cfRule>
    <cfRule type="cellIs" dxfId="1729" priority="1967" operator="equal">
      <formula>"SIM"</formula>
    </cfRule>
  </conditionalFormatting>
  <conditionalFormatting sqref="Y140">
    <cfRule type="cellIs" dxfId="1728" priority="1965" operator="equal">
      <formula>"OPORTUNIDADE"</formula>
    </cfRule>
  </conditionalFormatting>
  <conditionalFormatting sqref="Y140">
    <cfRule type="cellIs" dxfId="1727" priority="1963" operator="equal">
      <formula>"NÃO"</formula>
    </cfRule>
    <cfRule type="cellIs" dxfId="1726" priority="1964" operator="equal">
      <formula>"SIM"</formula>
    </cfRule>
  </conditionalFormatting>
  <conditionalFormatting sqref="Y140">
    <cfRule type="cellIs" dxfId="1725" priority="1962" operator="equal">
      <formula>"OPORTUNIDADE"</formula>
    </cfRule>
  </conditionalFormatting>
  <conditionalFormatting sqref="Y140">
    <cfRule type="cellIs" dxfId="1724" priority="1960" operator="equal">
      <formula>"NÃO"</formula>
    </cfRule>
    <cfRule type="cellIs" dxfId="1723" priority="1961" operator="equal">
      <formula>"SIM"</formula>
    </cfRule>
  </conditionalFormatting>
  <conditionalFormatting sqref="Y140">
    <cfRule type="cellIs" dxfId="1722" priority="1959" operator="equal">
      <formula>"OPORTUNIDADE"</formula>
    </cfRule>
  </conditionalFormatting>
  <conditionalFormatting sqref="Y140">
    <cfRule type="cellIs" dxfId="1721" priority="1957" operator="equal">
      <formula>"NÃO"</formula>
    </cfRule>
    <cfRule type="cellIs" dxfId="1720" priority="1958" operator="equal">
      <formula>"SIM"</formula>
    </cfRule>
  </conditionalFormatting>
  <conditionalFormatting sqref="Y140">
    <cfRule type="cellIs" dxfId="1719" priority="1956" operator="equal">
      <formula>"OPORTUNIDADE"</formula>
    </cfRule>
  </conditionalFormatting>
  <conditionalFormatting sqref="Y140">
    <cfRule type="cellIs" dxfId="1718" priority="1954" operator="equal">
      <formula>"NÃO"</formula>
    </cfRule>
    <cfRule type="cellIs" dxfId="1717" priority="1955" operator="equal">
      <formula>"SIM"</formula>
    </cfRule>
  </conditionalFormatting>
  <conditionalFormatting sqref="Y140">
    <cfRule type="cellIs" dxfId="1716" priority="1953" operator="equal">
      <formula>"OPORTUNIDADE"</formula>
    </cfRule>
  </conditionalFormatting>
  <conditionalFormatting sqref="Y140">
    <cfRule type="cellIs" dxfId="1715" priority="1951" operator="equal">
      <formula>"NÃO"</formula>
    </cfRule>
    <cfRule type="cellIs" dxfId="1714" priority="1952" operator="equal">
      <formula>"SIM"</formula>
    </cfRule>
  </conditionalFormatting>
  <conditionalFormatting sqref="Y135:Y136">
    <cfRule type="cellIs" dxfId="1713" priority="1950" operator="equal">
      <formula>"OPORTUNIDADE"</formula>
    </cfRule>
  </conditionalFormatting>
  <conditionalFormatting sqref="Y135:Y136">
    <cfRule type="cellIs" dxfId="1712" priority="1948" operator="equal">
      <formula>"NÃO"</formula>
    </cfRule>
    <cfRule type="cellIs" dxfId="1711" priority="1949" operator="equal">
      <formula>"SIM"</formula>
    </cfRule>
  </conditionalFormatting>
  <conditionalFormatting sqref="Y136">
    <cfRule type="cellIs" dxfId="1710" priority="1947" operator="equal">
      <formula>"OPORTUNIDADE"</formula>
    </cfRule>
  </conditionalFormatting>
  <conditionalFormatting sqref="Y136">
    <cfRule type="cellIs" dxfId="1709" priority="1945" operator="equal">
      <formula>"NÃO"</formula>
    </cfRule>
    <cfRule type="cellIs" dxfId="1708" priority="1946" operator="equal">
      <formula>"SIM"</formula>
    </cfRule>
  </conditionalFormatting>
  <conditionalFormatting sqref="Y136">
    <cfRule type="cellIs" dxfId="1707" priority="1944" operator="equal">
      <formula>"OPORTUNIDADE"</formula>
    </cfRule>
  </conditionalFormatting>
  <conditionalFormatting sqref="Y136">
    <cfRule type="cellIs" dxfId="1706" priority="1942" operator="equal">
      <formula>"NÃO"</formula>
    </cfRule>
    <cfRule type="cellIs" dxfId="1705" priority="1943" operator="equal">
      <formula>"SIM"</formula>
    </cfRule>
  </conditionalFormatting>
  <conditionalFormatting sqref="Y136">
    <cfRule type="cellIs" dxfId="1704" priority="1941" operator="equal">
      <formula>"OPORTUNIDADE"</formula>
    </cfRule>
  </conditionalFormatting>
  <conditionalFormatting sqref="Y136">
    <cfRule type="cellIs" dxfId="1703" priority="1939" operator="equal">
      <formula>"NÃO"</formula>
    </cfRule>
    <cfRule type="cellIs" dxfId="1702" priority="1940" operator="equal">
      <formula>"SIM"</formula>
    </cfRule>
  </conditionalFormatting>
  <conditionalFormatting sqref="Y136">
    <cfRule type="cellIs" dxfId="1701" priority="1938" operator="equal">
      <formula>"OPORTUNIDADE"</formula>
    </cfRule>
  </conditionalFormatting>
  <conditionalFormatting sqref="Y136">
    <cfRule type="cellIs" dxfId="1700" priority="1936" operator="equal">
      <formula>"NÃO"</formula>
    </cfRule>
    <cfRule type="cellIs" dxfId="1699" priority="1937" operator="equal">
      <formula>"SIM"</formula>
    </cfRule>
  </conditionalFormatting>
  <conditionalFormatting sqref="Y136">
    <cfRule type="cellIs" dxfId="1698" priority="1935" operator="equal">
      <formula>"OPORTUNIDADE"</formula>
    </cfRule>
  </conditionalFormatting>
  <conditionalFormatting sqref="Y136">
    <cfRule type="cellIs" dxfId="1697" priority="1933" operator="equal">
      <formula>"NÃO"</formula>
    </cfRule>
    <cfRule type="cellIs" dxfId="1696" priority="1934" operator="equal">
      <formula>"SIM"</formula>
    </cfRule>
  </conditionalFormatting>
  <conditionalFormatting sqref="Y136">
    <cfRule type="cellIs" dxfId="1695" priority="1932" operator="equal">
      <formula>"OPORTUNIDADE"</formula>
    </cfRule>
  </conditionalFormatting>
  <conditionalFormatting sqref="Y136">
    <cfRule type="cellIs" dxfId="1694" priority="1930" operator="equal">
      <formula>"NÃO"</formula>
    </cfRule>
    <cfRule type="cellIs" dxfId="1693" priority="1931" operator="equal">
      <formula>"SIM"</formula>
    </cfRule>
  </conditionalFormatting>
  <conditionalFormatting sqref="Y136">
    <cfRule type="cellIs" dxfId="1692" priority="1929" operator="equal">
      <formula>"OPORTUNIDADE"</formula>
    </cfRule>
  </conditionalFormatting>
  <conditionalFormatting sqref="Y136">
    <cfRule type="cellIs" dxfId="1691" priority="1927" operator="equal">
      <formula>"NÃO"</formula>
    </cfRule>
    <cfRule type="cellIs" dxfId="1690" priority="1928" operator="equal">
      <formula>"SIM"</formula>
    </cfRule>
  </conditionalFormatting>
  <conditionalFormatting sqref="Y136">
    <cfRule type="cellIs" dxfId="1689" priority="1926" operator="equal">
      <formula>"OPORTUNIDADE"</formula>
    </cfRule>
  </conditionalFormatting>
  <conditionalFormatting sqref="Y136">
    <cfRule type="cellIs" dxfId="1688" priority="1924" operator="equal">
      <formula>"NÃO"</formula>
    </cfRule>
    <cfRule type="cellIs" dxfId="1687" priority="1925" operator="equal">
      <formula>"SIM"</formula>
    </cfRule>
  </conditionalFormatting>
  <conditionalFormatting sqref="Y136">
    <cfRule type="cellIs" dxfId="1686" priority="1923" operator="equal">
      <formula>"OPORTUNIDADE"</formula>
    </cfRule>
  </conditionalFormatting>
  <conditionalFormatting sqref="Y136">
    <cfRule type="cellIs" dxfId="1685" priority="1921" operator="equal">
      <formula>"NÃO"</formula>
    </cfRule>
    <cfRule type="cellIs" dxfId="1684" priority="1922" operator="equal">
      <formula>"SIM"</formula>
    </cfRule>
  </conditionalFormatting>
  <conditionalFormatting sqref="Y136">
    <cfRule type="cellIs" dxfId="1683" priority="1920" operator="equal">
      <formula>"OPORTUNIDADE"</formula>
    </cfRule>
  </conditionalFormatting>
  <conditionalFormatting sqref="Y136">
    <cfRule type="cellIs" dxfId="1682" priority="1918" operator="equal">
      <formula>"NÃO"</formula>
    </cfRule>
    <cfRule type="cellIs" dxfId="1681" priority="1919" operator="equal">
      <formula>"SIM"</formula>
    </cfRule>
  </conditionalFormatting>
  <conditionalFormatting sqref="Y136">
    <cfRule type="cellIs" dxfId="1680" priority="1917" operator="equal">
      <formula>"OPORTUNIDADE"</formula>
    </cfRule>
  </conditionalFormatting>
  <conditionalFormatting sqref="Y136">
    <cfRule type="cellIs" dxfId="1679" priority="1915" operator="equal">
      <formula>"NÃO"</formula>
    </cfRule>
    <cfRule type="cellIs" dxfId="1678" priority="1916" operator="equal">
      <formula>"SIM"</formula>
    </cfRule>
  </conditionalFormatting>
  <conditionalFormatting sqref="Y136">
    <cfRule type="cellIs" dxfId="1677" priority="1914" operator="equal">
      <formula>"OPORTUNIDADE"</formula>
    </cfRule>
  </conditionalFormatting>
  <conditionalFormatting sqref="Y136">
    <cfRule type="cellIs" dxfId="1676" priority="1912" operator="equal">
      <formula>"NÃO"</formula>
    </cfRule>
    <cfRule type="cellIs" dxfId="1675" priority="1913" operator="equal">
      <formula>"SIM"</formula>
    </cfRule>
  </conditionalFormatting>
  <conditionalFormatting sqref="Y136">
    <cfRule type="cellIs" dxfId="1674" priority="1911" operator="equal">
      <formula>"OPORTUNIDADE"</formula>
    </cfRule>
  </conditionalFormatting>
  <conditionalFormatting sqref="Y136">
    <cfRule type="cellIs" dxfId="1673" priority="1909" operator="equal">
      <formula>"NÃO"</formula>
    </cfRule>
    <cfRule type="cellIs" dxfId="1672" priority="1910" operator="equal">
      <formula>"SIM"</formula>
    </cfRule>
  </conditionalFormatting>
  <conditionalFormatting sqref="Y136">
    <cfRule type="cellIs" dxfId="1671" priority="1908" operator="equal">
      <formula>"OPORTUNIDADE"</formula>
    </cfRule>
  </conditionalFormatting>
  <conditionalFormatting sqref="Y136">
    <cfRule type="cellIs" dxfId="1670" priority="1906" operator="equal">
      <formula>"NÃO"</formula>
    </cfRule>
    <cfRule type="cellIs" dxfId="1669" priority="1907" operator="equal">
      <formula>"SIM"</formula>
    </cfRule>
  </conditionalFormatting>
  <conditionalFormatting sqref="Y136">
    <cfRule type="cellIs" dxfId="1668" priority="1905" operator="equal">
      <formula>"OPORTUNIDADE"</formula>
    </cfRule>
  </conditionalFormatting>
  <conditionalFormatting sqref="Y136">
    <cfRule type="cellIs" dxfId="1667" priority="1903" operator="equal">
      <formula>"NÃO"</formula>
    </cfRule>
    <cfRule type="cellIs" dxfId="1666" priority="1904" operator="equal">
      <formula>"SIM"</formula>
    </cfRule>
  </conditionalFormatting>
  <conditionalFormatting sqref="Y136">
    <cfRule type="cellIs" dxfId="1665" priority="1902" operator="equal">
      <formula>"OPORTUNIDADE"</formula>
    </cfRule>
  </conditionalFormatting>
  <conditionalFormatting sqref="Y136">
    <cfRule type="cellIs" dxfId="1664" priority="1900" operator="equal">
      <formula>"NÃO"</formula>
    </cfRule>
    <cfRule type="cellIs" dxfId="1663" priority="1901" operator="equal">
      <formula>"SIM"</formula>
    </cfRule>
  </conditionalFormatting>
  <conditionalFormatting sqref="Y141">
    <cfRule type="cellIs" dxfId="1662" priority="1899" operator="equal">
      <formula>"OPORTUNIDADE"</formula>
    </cfRule>
  </conditionalFormatting>
  <conditionalFormatting sqref="Y141">
    <cfRule type="cellIs" dxfId="1661" priority="1897" operator="equal">
      <formula>"NÃO"</formula>
    </cfRule>
    <cfRule type="cellIs" dxfId="1660" priority="1898" operator="equal">
      <formula>"SIM"</formula>
    </cfRule>
  </conditionalFormatting>
  <conditionalFormatting sqref="Y141">
    <cfRule type="cellIs" dxfId="1659" priority="1896" operator="equal">
      <formula>"OPORTUNIDADE"</formula>
    </cfRule>
  </conditionalFormatting>
  <conditionalFormatting sqref="Y141">
    <cfRule type="cellIs" dxfId="1658" priority="1894" operator="equal">
      <formula>"NÃO"</formula>
    </cfRule>
    <cfRule type="cellIs" dxfId="1657" priority="1895" operator="equal">
      <formula>"SIM"</formula>
    </cfRule>
  </conditionalFormatting>
  <conditionalFormatting sqref="Y141">
    <cfRule type="cellIs" dxfId="1656" priority="1893" operator="equal">
      <formula>"OPORTUNIDADE"</formula>
    </cfRule>
  </conditionalFormatting>
  <conditionalFormatting sqref="Y141">
    <cfRule type="cellIs" dxfId="1655" priority="1891" operator="equal">
      <formula>"NÃO"</formula>
    </cfRule>
    <cfRule type="cellIs" dxfId="1654" priority="1892" operator="equal">
      <formula>"SIM"</formula>
    </cfRule>
  </conditionalFormatting>
  <conditionalFormatting sqref="Y141">
    <cfRule type="cellIs" dxfId="1653" priority="1890" operator="equal">
      <formula>"OPORTUNIDADE"</formula>
    </cfRule>
  </conditionalFormatting>
  <conditionalFormatting sqref="Y141">
    <cfRule type="cellIs" dxfId="1652" priority="1888" operator="equal">
      <formula>"NÃO"</formula>
    </cfRule>
    <cfRule type="cellIs" dxfId="1651" priority="1889" operator="equal">
      <formula>"SIM"</formula>
    </cfRule>
  </conditionalFormatting>
  <conditionalFormatting sqref="Y141">
    <cfRule type="cellIs" dxfId="1650" priority="1887" operator="equal">
      <formula>"OPORTUNIDADE"</formula>
    </cfRule>
  </conditionalFormatting>
  <conditionalFormatting sqref="Y141">
    <cfRule type="cellIs" dxfId="1649" priority="1885" operator="equal">
      <formula>"NÃO"</formula>
    </cfRule>
    <cfRule type="cellIs" dxfId="1648" priority="1886" operator="equal">
      <formula>"SIM"</formula>
    </cfRule>
  </conditionalFormatting>
  <conditionalFormatting sqref="Y141">
    <cfRule type="cellIs" dxfId="1647" priority="1884" operator="equal">
      <formula>"OPORTUNIDADE"</formula>
    </cfRule>
  </conditionalFormatting>
  <conditionalFormatting sqref="Y141">
    <cfRule type="cellIs" dxfId="1646" priority="1882" operator="equal">
      <formula>"NÃO"</formula>
    </cfRule>
    <cfRule type="cellIs" dxfId="1645" priority="1883" operator="equal">
      <formula>"SIM"</formula>
    </cfRule>
  </conditionalFormatting>
  <conditionalFormatting sqref="Y141">
    <cfRule type="cellIs" dxfId="1644" priority="1881" operator="equal">
      <formula>"OPORTUNIDADE"</formula>
    </cfRule>
  </conditionalFormatting>
  <conditionalFormatting sqref="Y141">
    <cfRule type="cellIs" dxfId="1643" priority="1879" operator="equal">
      <formula>"NÃO"</formula>
    </cfRule>
    <cfRule type="cellIs" dxfId="1642" priority="1880" operator="equal">
      <formula>"SIM"</formula>
    </cfRule>
  </conditionalFormatting>
  <conditionalFormatting sqref="Y141">
    <cfRule type="cellIs" dxfId="1641" priority="1878" operator="equal">
      <formula>"OPORTUNIDADE"</formula>
    </cfRule>
  </conditionalFormatting>
  <conditionalFormatting sqref="Y141">
    <cfRule type="cellIs" dxfId="1640" priority="1876" operator="equal">
      <formula>"NÃO"</formula>
    </cfRule>
    <cfRule type="cellIs" dxfId="1639" priority="1877" operator="equal">
      <formula>"SIM"</formula>
    </cfRule>
  </conditionalFormatting>
  <conditionalFormatting sqref="Y141">
    <cfRule type="cellIs" dxfId="1638" priority="1875" operator="equal">
      <formula>"OPORTUNIDADE"</formula>
    </cfRule>
  </conditionalFormatting>
  <conditionalFormatting sqref="Y141">
    <cfRule type="cellIs" dxfId="1637" priority="1873" operator="equal">
      <formula>"NÃO"</formula>
    </cfRule>
    <cfRule type="cellIs" dxfId="1636" priority="1874" operator="equal">
      <formula>"SIM"</formula>
    </cfRule>
  </conditionalFormatting>
  <conditionalFormatting sqref="Y141">
    <cfRule type="cellIs" dxfId="1635" priority="1872" operator="equal">
      <formula>"OPORTUNIDADE"</formula>
    </cfRule>
  </conditionalFormatting>
  <conditionalFormatting sqref="Y141">
    <cfRule type="cellIs" dxfId="1634" priority="1870" operator="equal">
      <formula>"NÃO"</formula>
    </cfRule>
    <cfRule type="cellIs" dxfId="1633" priority="1871" operator="equal">
      <formula>"SIM"</formula>
    </cfRule>
  </conditionalFormatting>
  <conditionalFormatting sqref="Y141">
    <cfRule type="cellIs" dxfId="1632" priority="1869" operator="equal">
      <formula>"OPORTUNIDADE"</formula>
    </cfRule>
  </conditionalFormatting>
  <conditionalFormatting sqref="Y141">
    <cfRule type="cellIs" dxfId="1631" priority="1867" operator="equal">
      <formula>"NÃO"</formula>
    </cfRule>
    <cfRule type="cellIs" dxfId="1630" priority="1868" operator="equal">
      <formula>"SIM"</formula>
    </cfRule>
  </conditionalFormatting>
  <conditionalFormatting sqref="Y141">
    <cfRule type="cellIs" dxfId="1629" priority="1866" operator="equal">
      <formula>"OPORTUNIDADE"</formula>
    </cfRule>
  </conditionalFormatting>
  <conditionalFormatting sqref="Y141">
    <cfRule type="cellIs" dxfId="1628" priority="1864" operator="equal">
      <formula>"NÃO"</formula>
    </cfRule>
    <cfRule type="cellIs" dxfId="1627" priority="1865" operator="equal">
      <formula>"SIM"</formula>
    </cfRule>
  </conditionalFormatting>
  <conditionalFormatting sqref="Y141">
    <cfRule type="cellIs" dxfId="1626" priority="1863" operator="equal">
      <formula>"OPORTUNIDADE"</formula>
    </cfRule>
  </conditionalFormatting>
  <conditionalFormatting sqref="Y141">
    <cfRule type="cellIs" dxfId="1625" priority="1861" operator="equal">
      <formula>"NÃO"</formula>
    </cfRule>
    <cfRule type="cellIs" dxfId="1624" priority="1862" operator="equal">
      <formula>"SIM"</formula>
    </cfRule>
  </conditionalFormatting>
  <conditionalFormatting sqref="Y141">
    <cfRule type="cellIs" dxfId="1623" priority="1860" operator="equal">
      <formula>"OPORTUNIDADE"</formula>
    </cfRule>
  </conditionalFormatting>
  <conditionalFormatting sqref="Y141">
    <cfRule type="cellIs" dxfId="1622" priority="1858" operator="equal">
      <formula>"NÃO"</formula>
    </cfRule>
    <cfRule type="cellIs" dxfId="1621" priority="1859" operator="equal">
      <formula>"SIM"</formula>
    </cfRule>
  </conditionalFormatting>
  <conditionalFormatting sqref="Y141">
    <cfRule type="cellIs" dxfId="1620" priority="1857" operator="equal">
      <formula>"OPORTUNIDADE"</formula>
    </cfRule>
  </conditionalFormatting>
  <conditionalFormatting sqref="Y141">
    <cfRule type="cellIs" dxfId="1619" priority="1855" operator="equal">
      <formula>"NÃO"</formula>
    </cfRule>
    <cfRule type="cellIs" dxfId="1618" priority="1856" operator="equal">
      <formula>"SIM"</formula>
    </cfRule>
  </conditionalFormatting>
  <conditionalFormatting sqref="Y141">
    <cfRule type="cellIs" dxfId="1617" priority="1854" operator="equal">
      <formula>"OPORTUNIDADE"</formula>
    </cfRule>
  </conditionalFormatting>
  <conditionalFormatting sqref="Y141">
    <cfRule type="cellIs" dxfId="1616" priority="1852" operator="equal">
      <formula>"NÃO"</formula>
    </cfRule>
    <cfRule type="cellIs" dxfId="1615" priority="1853" operator="equal">
      <formula>"SIM"</formula>
    </cfRule>
  </conditionalFormatting>
  <conditionalFormatting sqref="Y141">
    <cfRule type="cellIs" dxfId="1614" priority="1851" operator="equal">
      <formula>"OPORTUNIDADE"</formula>
    </cfRule>
  </conditionalFormatting>
  <conditionalFormatting sqref="Y141">
    <cfRule type="cellIs" dxfId="1613" priority="1849" operator="equal">
      <formula>"NÃO"</formula>
    </cfRule>
    <cfRule type="cellIs" dxfId="1612" priority="1850" operator="equal">
      <formula>"SIM"</formula>
    </cfRule>
  </conditionalFormatting>
  <conditionalFormatting sqref="Y141">
    <cfRule type="cellIs" dxfId="1611" priority="1848" operator="equal">
      <formula>"OPORTUNIDADE"</formula>
    </cfRule>
  </conditionalFormatting>
  <conditionalFormatting sqref="Y141">
    <cfRule type="cellIs" dxfId="1610" priority="1846" operator="equal">
      <formula>"NÃO"</formula>
    </cfRule>
    <cfRule type="cellIs" dxfId="1609" priority="1847" operator="equal">
      <formula>"SIM"</formula>
    </cfRule>
  </conditionalFormatting>
  <conditionalFormatting sqref="Y141">
    <cfRule type="cellIs" dxfId="1608" priority="1845" operator="equal">
      <formula>"OPORTUNIDADE"</formula>
    </cfRule>
  </conditionalFormatting>
  <conditionalFormatting sqref="Y141">
    <cfRule type="cellIs" dxfId="1607" priority="1843" operator="equal">
      <formula>"NÃO"</formula>
    </cfRule>
    <cfRule type="cellIs" dxfId="1606" priority="1844" operator="equal">
      <formula>"SIM"</formula>
    </cfRule>
  </conditionalFormatting>
  <conditionalFormatting sqref="Y141">
    <cfRule type="cellIs" dxfId="1605" priority="1842" operator="equal">
      <formula>"OPORTUNIDADE"</formula>
    </cfRule>
  </conditionalFormatting>
  <conditionalFormatting sqref="Y141">
    <cfRule type="cellIs" dxfId="1604" priority="1840" operator="equal">
      <formula>"NÃO"</formula>
    </cfRule>
    <cfRule type="cellIs" dxfId="1603" priority="1841" operator="equal">
      <formula>"SIM"</formula>
    </cfRule>
  </conditionalFormatting>
  <conditionalFormatting sqref="Y141">
    <cfRule type="cellIs" dxfId="1602" priority="1839" operator="equal">
      <formula>"OPORTUNIDADE"</formula>
    </cfRule>
  </conditionalFormatting>
  <conditionalFormatting sqref="Y141">
    <cfRule type="cellIs" dxfId="1601" priority="1837" operator="equal">
      <formula>"NÃO"</formula>
    </cfRule>
    <cfRule type="cellIs" dxfId="1600" priority="1838" operator="equal">
      <formula>"SIM"</formula>
    </cfRule>
  </conditionalFormatting>
  <conditionalFormatting sqref="Y141">
    <cfRule type="cellIs" dxfId="1599" priority="1836" operator="equal">
      <formula>"OPORTUNIDADE"</formula>
    </cfRule>
  </conditionalFormatting>
  <conditionalFormatting sqref="Y141">
    <cfRule type="cellIs" dxfId="1598" priority="1834" operator="equal">
      <formula>"NÃO"</formula>
    </cfRule>
    <cfRule type="cellIs" dxfId="1597" priority="1835" operator="equal">
      <formula>"SIM"</formula>
    </cfRule>
  </conditionalFormatting>
  <conditionalFormatting sqref="Y141">
    <cfRule type="cellIs" dxfId="1596" priority="1833" operator="equal">
      <formula>"OPORTUNIDADE"</formula>
    </cfRule>
  </conditionalFormatting>
  <conditionalFormatting sqref="Y141">
    <cfRule type="cellIs" dxfId="1595" priority="1831" operator="equal">
      <formula>"NÃO"</formula>
    </cfRule>
    <cfRule type="cellIs" dxfId="1594" priority="1832" operator="equal">
      <formula>"SIM"</formula>
    </cfRule>
  </conditionalFormatting>
  <conditionalFormatting sqref="Y141">
    <cfRule type="cellIs" dxfId="1593" priority="1830" operator="equal">
      <formula>"OPORTUNIDADE"</formula>
    </cfRule>
  </conditionalFormatting>
  <conditionalFormatting sqref="Y141">
    <cfRule type="cellIs" dxfId="1592" priority="1828" operator="equal">
      <formula>"NÃO"</formula>
    </cfRule>
    <cfRule type="cellIs" dxfId="1591" priority="1829" operator="equal">
      <formula>"SIM"</formula>
    </cfRule>
  </conditionalFormatting>
  <conditionalFormatting sqref="Y141">
    <cfRule type="cellIs" dxfId="1590" priority="1827" operator="equal">
      <formula>"OPORTUNIDADE"</formula>
    </cfRule>
  </conditionalFormatting>
  <conditionalFormatting sqref="Y141">
    <cfRule type="cellIs" dxfId="1589" priority="1825" operator="equal">
      <formula>"NÃO"</formula>
    </cfRule>
    <cfRule type="cellIs" dxfId="1588" priority="1826" operator="equal">
      <formula>"SIM"</formula>
    </cfRule>
  </conditionalFormatting>
  <conditionalFormatting sqref="Y141">
    <cfRule type="cellIs" dxfId="1587" priority="1824" operator="equal">
      <formula>"OPORTUNIDADE"</formula>
    </cfRule>
  </conditionalFormatting>
  <conditionalFormatting sqref="Y141">
    <cfRule type="cellIs" dxfId="1586" priority="1822" operator="equal">
      <formula>"NÃO"</formula>
    </cfRule>
    <cfRule type="cellIs" dxfId="1585" priority="1823" operator="equal">
      <formula>"SIM"</formula>
    </cfRule>
  </conditionalFormatting>
  <conditionalFormatting sqref="Y141">
    <cfRule type="cellIs" dxfId="1584" priority="1821" operator="equal">
      <formula>"OPORTUNIDADE"</formula>
    </cfRule>
  </conditionalFormatting>
  <conditionalFormatting sqref="Y141">
    <cfRule type="cellIs" dxfId="1583" priority="1819" operator="equal">
      <formula>"NÃO"</formula>
    </cfRule>
    <cfRule type="cellIs" dxfId="1582" priority="1820" operator="equal">
      <formula>"SIM"</formula>
    </cfRule>
  </conditionalFormatting>
  <conditionalFormatting sqref="Y141">
    <cfRule type="cellIs" dxfId="1581" priority="1818" operator="equal">
      <formula>"OPORTUNIDADE"</formula>
    </cfRule>
  </conditionalFormatting>
  <conditionalFormatting sqref="Y141">
    <cfRule type="cellIs" dxfId="1580" priority="1816" operator="equal">
      <formula>"NÃO"</formula>
    </cfRule>
    <cfRule type="cellIs" dxfId="1579" priority="1817" operator="equal">
      <formula>"SIM"</formula>
    </cfRule>
  </conditionalFormatting>
  <conditionalFormatting sqref="Y141">
    <cfRule type="cellIs" dxfId="1578" priority="1815" operator="equal">
      <formula>"OPORTUNIDADE"</formula>
    </cfRule>
  </conditionalFormatting>
  <conditionalFormatting sqref="Y141">
    <cfRule type="cellIs" dxfId="1577" priority="1813" operator="equal">
      <formula>"NÃO"</formula>
    </cfRule>
    <cfRule type="cellIs" dxfId="1576" priority="1814" operator="equal">
      <formula>"SIM"</formula>
    </cfRule>
  </conditionalFormatting>
  <conditionalFormatting sqref="Y141">
    <cfRule type="cellIs" dxfId="1575" priority="1812" operator="equal">
      <formula>"OPORTUNIDADE"</formula>
    </cfRule>
  </conditionalFormatting>
  <conditionalFormatting sqref="Y141">
    <cfRule type="cellIs" dxfId="1574" priority="1810" operator="equal">
      <formula>"NÃO"</formula>
    </cfRule>
    <cfRule type="cellIs" dxfId="1573" priority="1811" operator="equal">
      <formula>"SIM"</formula>
    </cfRule>
  </conditionalFormatting>
  <conditionalFormatting sqref="Y141">
    <cfRule type="cellIs" dxfId="1572" priority="1809" operator="equal">
      <formula>"OPORTUNIDADE"</formula>
    </cfRule>
  </conditionalFormatting>
  <conditionalFormatting sqref="Y141">
    <cfRule type="cellIs" dxfId="1571" priority="1807" operator="equal">
      <formula>"NÃO"</formula>
    </cfRule>
    <cfRule type="cellIs" dxfId="1570" priority="1808" operator="equal">
      <formula>"SIM"</formula>
    </cfRule>
  </conditionalFormatting>
  <conditionalFormatting sqref="Y141">
    <cfRule type="cellIs" dxfId="1569" priority="1806" operator="equal">
      <formula>"OPORTUNIDADE"</formula>
    </cfRule>
  </conditionalFormatting>
  <conditionalFormatting sqref="Y141">
    <cfRule type="cellIs" dxfId="1568" priority="1804" operator="equal">
      <formula>"NÃO"</formula>
    </cfRule>
    <cfRule type="cellIs" dxfId="1567" priority="1805" operator="equal">
      <formula>"SIM"</formula>
    </cfRule>
  </conditionalFormatting>
  <conditionalFormatting sqref="Y141">
    <cfRule type="cellIs" dxfId="1566" priority="1803" operator="equal">
      <formula>"OPORTUNIDADE"</formula>
    </cfRule>
  </conditionalFormatting>
  <conditionalFormatting sqref="Y141">
    <cfRule type="cellIs" dxfId="1565" priority="1801" operator="equal">
      <formula>"NÃO"</formula>
    </cfRule>
    <cfRule type="cellIs" dxfId="1564" priority="1802" operator="equal">
      <formula>"SIM"</formula>
    </cfRule>
  </conditionalFormatting>
  <conditionalFormatting sqref="Y129:Y136">
    <cfRule type="cellIs" dxfId="1563" priority="1800" operator="equal">
      <formula>"OPORTUNIDADE"</formula>
    </cfRule>
  </conditionalFormatting>
  <conditionalFormatting sqref="Y129:Y136">
    <cfRule type="cellIs" dxfId="1562" priority="1798" operator="equal">
      <formula>"NÃO"</formula>
    </cfRule>
    <cfRule type="cellIs" dxfId="1561" priority="1799" operator="equal">
      <formula>"SIM"</formula>
    </cfRule>
  </conditionalFormatting>
  <conditionalFormatting sqref="Y129:Y136">
    <cfRule type="cellIs" dxfId="1560" priority="1797" operator="equal">
      <formula>"OPORTUNIDADE"</formula>
    </cfRule>
  </conditionalFormatting>
  <conditionalFormatting sqref="Y129:Y136">
    <cfRule type="cellIs" dxfId="1559" priority="1795" operator="equal">
      <formula>"NÃO"</formula>
    </cfRule>
    <cfRule type="cellIs" dxfId="1558" priority="1796" operator="equal">
      <formula>"SIM"</formula>
    </cfRule>
  </conditionalFormatting>
  <conditionalFormatting sqref="Z129">
    <cfRule type="cellIs" dxfId="1557" priority="1794" operator="equal">
      <formula>"OPORTUNIDADE"</formula>
    </cfRule>
  </conditionalFormatting>
  <conditionalFormatting sqref="Z129">
    <cfRule type="cellIs" dxfId="1556" priority="1792" operator="equal">
      <formula>"NÃO"</formula>
    </cfRule>
    <cfRule type="cellIs" dxfId="1555" priority="1793" operator="equal">
      <formula>"SIM"</formula>
    </cfRule>
  </conditionalFormatting>
  <conditionalFormatting sqref="Y129:Y136">
    <cfRule type="cellIs" dxfId="1554" priority="1791" operator="equal">
      <formula>"OPORTUNIDADE"</formula>
    </cfRule>
  </conditionalFormatting>
  <conditionalFormatting sqref="Y129:Y136">
    <cfRule type="cellIs" dxfId="1553" priority="1789" operator="equal">
      <formula>"NÃO"</formula>
    </cfRule>
    <cfRule type="cellIs" dxfId="1552" priority="1790" operator="equal">
      <formula>"SIM"</formula>
    </cfRule>
  </conditionalFormatting>
  <conditionalFormatting sqref="Z129">
    <cfRule type="cellIs" dxfId="1551" priority="1788" operator="equal">
      <formula>"OPORTUNIDADE"</formula>
    </cfRule>
  </conditionalFormatting>
  <conditionalFormatting sqref="Z129">
    <cfRule type="cellIs" dxfId="1550" priority="1786" operator="equal">
      <formula>"NÃO"</formula>
    </cfRule>
    <cfRule type="cellIs" dxfId="1549" priority="1787" operator="equal">
      <formula>"SIM"</formula>
    </cfRule>
  </conditionalFormatting>
  <conditionalFormatting sqref="Z129">
    <cfRule type="cellIs" dxfId="1548" priority="1785" operator="equal">
      <formula>"OPORTUNIDADE"</formula>
    </cfRule>
  </conditionalFormatting>
  <conditionalFormatting sqref="Z129">
    <cfRule type="cellIs" dxfId="1547" priority="1783" operator="equal">
      <formula>"NÃO"</formula>
    </cfRule>
    <cfRule type="cellIs" dxfId="1546" priority="1784" operator="equal">
      <formula>"SIM"</formula>
    </cfRule>
  </conditionalFormatting>
  <conditionalFormatting sqref="Y129:Y136">
    <cfRule type="cellIs" dxfId="1545" priority="1782" operator="equal">
      <formula>"OPORTUNIDADE"</formula>
    </cfRule>
  </conditionalFormatting>
  <conditionalFormatting sqref="Y129:Y136">
    <cfRule type="cellIs" dxfId="1544" priority="1780" operator="equal">
      <formula>"NÃO"</formula>
    </cfRule>
    <cfRule type="cellIs" dxfId="1543" priority="1781" operator="equal">
      <formula>"SIM"</formula>
    </cfRule>
  </conditionalFormatting>
  <conditionalFormatting sqref="Y137">
    <cfRule type="cellIs" dxfId="1542" priority="1779" operator="equal">
      <formula>"OPORTUNIDADE"</formula>
    </cfRule>
  </conditionalFormatting>
  <conditionalFormatting sqref="Y137">
    <cfRule type="cellIs" dxfId="1541" priority="1777" operator="equal">
      <formula>"NÃO"</formula>
    </cfRule>
    <cfRule type="cellIs" dxfId="1540" priority="1778" operator="equal">
      <formula>"SIM"</formula>
    </cfRule>
  </conditionalFormatting>
  <conditionalFormatting sqref="Y137">
    <cfRule type="cellIs" dxfId="1539" priority="1776" operator="equal">
      <formula>"OPORTUNIDADE"</formula>
    </cfRule>
  </conditionalFormatting>
  <conditionalFormatting sqref="Y137">
    <cfRule type="cellIs" dxfId="1538" priority="1774" operator="equal">
      <formula>"NÃO"</formula>
    </cfRule>
    <cfRule type="cellIs" dxfId="1537" priority="1775" operator="equal">
      <formula>"SIM"</formula>
    </cfRule>
  </conditionalFormatting>
  <conditionalFormatting sqref="Z137">
    <cfRule type="cellIs" dxfId="1536" priority="1773" operator="equal">
      <formula>"OPORTUNIDADE"</formula>
    </cfRule>
  </conditionalFormatting>
  <conditionalFormatting sqref="Z137">
    <cfRule type="cellIs" dxfId="1535" priority="1771" operator="equal">
      <formula>"NÃO"</formula>
    </cfRule>
    <cfRule type="cellIs" dxfId="1534" priority="1772" operator="equal">
      <formula>"SIM"</formula>
    </cfRule>
  </conditionalFormatting>
  <conditionalFormatting sqref="Y137">
    <cfRule type="cellIs" dxfId="1533" priority="1770" operator="equal">
      <formula>"OPORTUNIDADE"</formula>
    </cfRule>
  </conditionalFormatting>
  <conditionalFormatting sqref="Y137">
    <cfRule type="cellIs" dxfId="1532" priority="1768" operator="equal">
      <formula>"NÃO"</formula>
    </cfRule>
    <cfRule type="cellIs" dxfId="1531" priority="1769" operator="equal">
      <formula>"SIM"</formula>
    </cfRule>
  </conditionalFormatting>
  <conditionalFormatting sqref="Z137">
    <cfRule type="cellIs" dxfId="1530" priority="1767" operator="equal">
      <formula>"OPORTUNIDADE"</formula>
    </cfRule>
  </conditionalFormatting>
  <conditionalFormatting sqref="Z137">
    <cfRule type="cellIs" dxfId="1529" priority="1765" operator="equal">
      <formula>"NÃO"</formula>
    </cfRule>
    <cfRule type="cellIs" dxfId="1528" priority="1766" operator="equal">
      <formula>"SIM"</formula>
    </cfRule>
  </conditionalFormatting>
  <conditionalFormatting sqref="Z137">
    <cfRule type="cellIs" dxfId="1527" priority="1764" operator="equal">
      <formula>"OPORTUNIDADE"</formula>
    </cfRule>
  </conditionalFormatting>
  <conditionalFormatting sqref="Z137">
    <cfRule type="cellIs" dxfId="1526" priority="1762" operator="equal">
      <formula>"NÃO"</formula>
    </cfRule>
    <cfRule type="cellIs" dxfId="1525" priority="1763" operator="equal">
      <formula>"SIM"</formula>
    </cfRule>
  </conditionalFormatting>
  <conditionalFormatting sqref="Y137">
    <cfRule type="cellIs" dxfId="1524" priority="1761" operator="equal">
      <formula>"OPORTUNIDADE"</formula>
    </cfRule>
  </conditionalFormatting>
  <conditionalFormatting sqref="Y137">
    <cfRule type="cellIs" dxfId="1523" priority="1759" operator="equal">
      <formula>"NÃO"</formula>
    </cfRule>
    <cfRule type="cellIs" dxfId="1522" priority="1760" operator="equal">
      <formula>"SIM"</formula>
    </cfRule>
  </conditionalFormatting>
  <conditionalFormatting sqref="BK117">
    <cfRule type="iconSet" priority="175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521" priority="1757" operator="equal">
      <formula>"OPORTUNIDADE"</formula>
    </cfRule>
  </conditionalFormatting>
  <conditionalFormatting sqref="Z141">
    <cfRule type="cellIs" dxfId="1520" priority="1755" operator="equal">
      <formula>"NÃO"</formula>
    </cfRule>
    <cfRule type="cellIs" dxfId="1519" priority="1756" operator="equal">
      <formula>"SIM"</formula>
    </cfRule>
  </conditionalFormatting>
  <conditionalFormatting sqref="Y140">
    <cfRule type="cellIs" dxfId="1518" priority="1754" operator="equal">
      <formula>"OPORTUNIDADE"</formula>
    </cfRule>
  </conditionalFormatting>
  <conditionalFormatting sqref="Y140">
    <cfRule type="cellIs" dxfId="1517" priority="1752" operator="equal">
      <formula>"NÃO"</formula>
    </cfRule>
    <cfRule type="cellIs" dxfId="1516" priority="1753" operator="equal">
      <formula>"SIM"</formula>
    </cfRule>
  </conditionalFormatting>
  <conditionalFormatting sqref="Y140">
    <cfRule type="cellIs" dxfId="1515" priority="1751" operator="equal">
      <formula>"OPORTUNIDADE"</formula>
    </cfRule>
  </conditionalFormatting>
  <conditionalFormatting sqref="Y140">
    <cfRule type="cellIs" dxfId="1514" priority="1749" operator="equal">
      <formula>"NÃO"</formula>
    </cfRule>
    <cfRule type="cellIs" dxfId="1513" priority="1750" operator="equal">
      <formula>"SIM"</formula>
    </cfRule>
  </conditionalFormatting>
  <conditionalFormatting sqref="Y140">
    <cfRule type="cellIs" dxfId="1512" priority="1748" operator="equal">
      <formula>"OPORTUNIDADE"</formula>
    </cfRule>
  </conditionalFormatting>
  <conditionalFormatting sqref="Y140">
    <cfRule type="cellIs" dxfId="1511" priority="1746" operator="equal">
      <formula>"NÃO"</formula>
    </cfRule>
    <cfRule type="cellIs" dxfId="1510" priority="1747" operator="equal">
      <formula>"SIM"</formula>
    </cfRule>
  </conditionalFormatting>
  <conditionalFormatting sqref="Y140">
    <cfRule type="cellIs" dxfId="1509" priority="1745" operator="equal">
      <formula>"OPORTUNIDADE"</formula>
    </cfRule>
  </conditionalFormatting>
  <conditionalFormatting sqref="Y140">
    <cfRule type="cellIs" dxfId="1508" priority="1743" operator="equal">
      <formula>"NÃO"</formula>
    </cfRule>
    <cfRule type="cellIs" dxfId="1507" priority="1744" operator="equal">
      <formula>"SIM"</formula>
    </cfRule>
  </conditionalFormatting>
  <conditionalFormatting sqref="Y140">
    <cfRule type="cellIs" dxfId="1506" priority="1742" operator="equal">
      <formula>"OPORTUNIDADE"</formula>
    </cfRule>
  </conditionalFormatting>
  <conditionalFormatting sqref="Y140">
    <cfRule type="cellIs" dxfId="1505" priority="1740" operator="equal">
      <formula>"NÃO"</formula>
    </cfRule>
    <cfRule type="cellIs" dxfId="1504" priority="1741" operator="equal">
      <formula>"SIM"</formula>
    </cfRule>
  </conditionalFormatting>
  <conditionalFormatting sqref="Y140">
    <cfRule type="cellIs" dxfId="1503" priority="1739" operator="equal">
      <formula>"OPORTUNIDADE"</formula>
    </cfRule>
  </conditionalFormatting>
  <conditionalFormatting sqref="Y140">
    <cfRule type="cellIs" dxfId="1502" priority="1737" operator="equal">
      <formula>"NÃO"</formula>
    </cfRule>
    <cfRule type="cellIs" dxfId="1501" priority="1738" operator="equal">
      <formula>"SIM"</formula>
    </cfRule>
  </conditionalFormatting>
  <conditionalFormatting sqref="Y140">
    <cfRule type="cellIs" dxfId="1500" priority="1736" operator="equal">
      <formula>"OPORTUNIDADE"</formula>
    </cfRule>
  </conditionalFormatting>
  <conditionalFormatting sqref="Y140">
    <cfRule type="cellIs" dxfId="1499" priority="1734" operator="equal">
      <formula>"NÃO"</formula>
    </cfRule>
    <cfRule type="cellIs" dxfId="1498" priority="1735" operator="equal">
      <formula>"SIM"</formula>
    </cfRule>
  </conditionalFormatting>
  <conditionalFormatting sqref="Y140">
    <cfRule type="cellIs" dxfId="1497" priority="1733" operator="equal">
      <formula>"OPORTUNIDADE"</formula>
    </cfRule>
  </conditionalFormatting>
  <conditionalFormatting sqref="Y140">
    <cfRule type="cellIs" dxfId="1496" priority="1731" operator="equal">
      <formula>"NÃO"</formula>
    </cfRule>
    <cfRule type="cellIs" dxfId="1495" priority="1732" operator="equal">
      <formula>"SIM"</formula>
    </cfRule>
  </conditionalFormatting>
  <conditionalFormatting sqref="Y140">
    <cfRule type="cellIs" dxfId="1494" priority="1730" operator="equal">
      <formula>"OPORTUNIDADE"</formula>
    </cfRule>
  </conditionalFormatting>
  <conditionalFormatting sqref="Y140">
    <cfRule type="cellIs" dxfId="1493" priority="1728" operator="equal">
      <formula>"NÃO"</formula>
    </cfRule>
    <cfRule type="cellIs" dxfId="1492" priority="1729" operator="equal">
      <formula>"SIM"</formula>
    </cfRule>
  </conditionalFormatting>
  <conditionalFormatting sqref="Y140">
    <cfRule type="cellIs" dxfId="1491" priority="1727" operator="equal">
      <formula>"OPORTUNIDADE"</formula>
    </cfRule>
  </conditionalFormatting>
  <conditionalFormatting sqref="Y140">
    <cfRule type="cellIs" dxfId="1490" priority="1725" operator="equal">
      <formula>"NÃO"</formula>
    </cfRule>
    <cfRule type="cellIs" dxfId="1489" priority="1726" operator="equal">
      <formula>"SIM"</formula>
    </cfRule>
  </conditionalFormatting>
  <conditionalFormatting sqref="Y140">
    <cfRule type="cellIs" dxfId="1488" priority="1724" operator="equal">
      <formula>"OPORTUNIDADE"</formula>
    </cfRule>
  </conditionalFormatting>
  <conditionalFormatting sqref="Y140">
    <cfRule type="cellIs" dxfId="1487" priority="1722" operator="equal">
      <formula>"NÃO"</formula>
    </cfRule>
    <cfRule type="cellIs" dxfId="1486" priority="1723" operator="equal">
      <formula>"SIM"</formula>
    </cfRule>
  </conditionalFormatting>
  <conditionalFormatting sqref="Y140">
    <cfRule type="cellIs" dxfId="1485" priority="1721" operator="equal">
      <formula>"OPORTUNIDADE"</formula>
    </cfRule>
  </conditionalFormatting>
  <conditionalFormatting sqref="Y140">
    <cfRule type="cellIs" dxfId="1484" priority="1719" operator="equal">
      <formula>"NÃO"</formula>
    </cfRule>
    <cfRule type="cellIs" dxfId="1483" priority="1720" operator="equal">
      <formula>"SIM"</formula>
    </cfRule>
  </conditionalFormatting>
  <conditionalFormatting sqref="Y140">
    <cfRule type="cellIs" dxfId="1482" priority="1718" operator="equal">
      <formula>"OPORTUNIDADE"</formula>
    </cfRule>
  </conditionalFormatting>
  <conditionalFormatting sqref="Y140">
    <cfRule type="cellIs" dxfId="1481" priority="1716" operator="equal">
      <formula>"NÃO"</formula>
    </cfRule>
    <cfRule type="cellIs" dxfId="1480" priority="1717" operator="equal">
      <formula>"SIM"</formula>
    </cfRule>
  </conditionalFormatting>
  <conditionalFormatting sqref="Y140">
    <cfRule type="cellIs" dxfId="1479" priority="1715" operator="equal">
      <formula>"OPORTUNIDADE"</formula>
    </cfRule>
  </conditionalFormatting>
  <conditionalFormatting sqref="Y140">
    <cfRule type="cellIs" dxfId="1478" priority="1713" operator="equal">
      <formula>"NÃO"</formula>
    </cfRule>
    <cfRule type="cellIs" dxfId="1477" priority="1714" operator="equal">
      <formula>"SIM"</formula>
    </cfRule>
  </conditionalFormatting>
  <conditionalFormatting sqref="Z140">
    <cfRule type="cellIs" dxfId="1476" priority="1712" operator="equal">
      <formula>"OPORTUNIDADE"</formula>
    </cfRule>
  </conditionalFormatting>
  <conditionalFormatting sqref="Z140">
    <cfRule type="cellIs" dxfId="1475" priority="1710" operator="equal">
      <formula>"NÃO"</formula>
    </cfRule>
    <cfRule type="cellIs" dxfId="1474" priority="1711" operator="equal">
      <formula>"SIM"</formula>
    </cfRule>
  </conditionalFormatting>
  <conditionalFormatting sqref="Z140">
    <cfRule type="cellIs" dxfId="1473" priority="1709" operator="equal">
      <formula>"OPORTUNIDADE"</formula>
    </cfRule>
  </conditionalFormatting>
  <conditionalFormatting sqref="Z140">
    <cfRule type="cellIs" dxfId="1472" priority="1707" operator="equal">
      <formula>"NÃO"</formula>
    </cfRule>
    <cfRule type="cellIs" dxfId="1471" priority="1708" operator="equal">
      <formula>"SIM"</formula>
    </cfRule>
  </conditionalFormatting>
  <conditionalFormatting sqref="Y140">
    <cfRule type="cellIs" dxfId="1470" priority="1706" operator="equal">
      <formula>"OPORTUNIDADE"</formula>
    </cfRule>
  </conditionalFormatting>
  <conditionalFormatting sqref="Y140">
    <cfRule type="cellIs" dxfId="1469" priority="1704" operator="equal">
      <formula>"NÃO"</formula>
    </cfRule>
    <cfRule type="cellIs" dxfId="1468" priority="1705" operator="equal">
      <formula>"SIM"</formula>
    </cfRule>
  </conditionalFormatting>
  <conditionalFormatting sqref="Y140">
    <cfRule type="cellIs" dxfId="1467" priority="1703" operator="equal">
      <formula>"OPORTUNIDADE"</formula>
    </cfRule>
  </conditionalFormatting>
  <conditionalFormatting sqref="Y140">
    <cfRule type="cellIs" dxfId="1466" priority="1701" operator="equal">
      <formula>"NÃO"</formula>
    </cfRule>
    <cfRule type="cellIs" dxfId="1465" priority="1702" operator="equal">
      <formula>"SIM"</formula>
    </cfRule>
  </conditionalFormatting>
  <conditionalFormatting sqref="Z140">
    <cfRule type="cellIs" dxfId="1464" priority="1700" operator="equal">
      <formula>"OPORTUNIDADE"</formula>
    </cfRule>
  </conditionalFormatting>
  <conditionalFormatting sqref="Z140">
    <cfRule type="cellIs" dxfId="1463" priority="1698" operator="equal">
      <formula>"NÃO"</formula>
    </cfRule>
    <cfRule type="cellIs" dxfId="1462" priority="1699" operator="equal">
      <formula>"SIM"</formula>
    </cfRule>
  </conditionalFormatting>
  <conditionalFormatting sqref="Z140">
    <cfRule type="cellIs" dxfId="1461" priority="1697" operator="equal">
      <formula>"OPORTUNIDADE"</formula>
    </cfRule>
  </conditionalFormatting>
  <conditionalFormatting sqref="Z140">
    <cfRule type="cellIs" dxfId="1460" priority="1695" operator="equal">
      <formula>"NÃO"</formula>
    </cfRule>
    <cfRule type="cellIs" dxfId="1459" priority="1696" operator="equal">
      <formula>"SIM"</formula>
    </cfRule>
  </conditionalFormatting>
  <conditionalFormatting sqref="Z140">
    <cfRule type="cellIs" dxfId="1458" priority="1694" operator="equal">
      <formula>"OPORTUNIDADE"</formula>
    </cfRule>
  </conditionalFormatting>
  <conditionalFormatting sqref="Z140">
    <cfRule type="cellIs" dxfId="1457" priority="1692" operator="equal">
      <formula>"NÃO"</formula>
    </cfRule>
    <cfRule type="cellIs" dxfId="1456" priority="1693" operator="equal">
      <formula>"SIM"</formula>
    </cfRule>
  </conditionalFormatting>
  <conditionalFormatting sqref="Z140">
    <cfRule type="cellIs" dxfId="1455" priority="1691" operator="equal">
      <formula>"OPORTUNIDADE"</formula>
    </cfRule>
  </conditionalFormatting>
  <conditionalFormatting sqref="Z140">
    <cfRule type="cellIs" dxfId="1454" priority="1689" operator="equal">
      <formula>"NÃO"</formula>
    </cfRule>
    <cfRule type="cellIs" dxfId="1453" priority="1690" operator="equal">
      <formula>"SIM"</formula>
    </cfRule>
  </conditionalFormatting>
  <conditionalFormatting sqref="Y140">
    <cfRule type="cellIs" dxfId="1452" priority="1688" operator="equal">
      <formula>"OPORTUNIDADE"</formula>
    </cfRule>
  </conditionalFormatting>
  <conditionalFormatting sqref="Y140">
    <cfRule type="cellIs" dxfId="1451" priority="1686" operator="equal">
      <formula>"NÃO"</formula>
    </cfRule>
    <cfRule type="cellIs" dxfId="1450" priority="1687" operator="equal">
      <formula>"SIM"</formula>
    </cfRule>
  </conditionalFormatting>
  <conditionalFormatting sqref="Y140">
    <cfRule type="cellIs" dxfId="1449" priority="1685" operator="equal">
      <formula>"OPORTUNIDADE"</formula>
    </cfRule>
  </conditionalFormatting>
  <conditionalFormatting sqref="Y140">
    <cfRule type="cellIs" dxfId="1448" priority="1683" operator="equal">
      <formula>"NÃO"</formula>
    </cfRule>
    <cfRule type="cellIs" dxfId="1447" priority="1684" operator="equal">
      <formula>"SIM"</formula>
    </cfRule>
  </conditionalFormatting>
  <conditionalFormatting sqref="Y140">
    <cfRule type="cellIs" dxfId="1446" priority="1682" operator="equal">
      <formula>"OPORTUNIDADE"</formula>
    </cfRule>
  </conditionalFormatting>
  <conditionalFormatting sqref="Y140">
    <cfRule type="cellIs" dxfId="1445" priority="1680" operator="equal">
      <formula>"NÃO"</formula>
    </cfRule>
    <cfRule type="cellIs" dxfId="1444" priority="1681" operator="equal">
      <formula>"SIM"</formula>
    </cfRule>
  </conditionalFormatting>
  <conditionalFormatting sqref="Y140">
    <cfRule type="cellIs" dxfId="1443" priority="1679" operator="equal">
      <formula>"OPORTUNIDADE"</formula>
    </cfRule>
  </conditionalFormatting>
  <conditionalFormatting sqref="Y140">
    <cfRule type="cellIs" dxfId="1442" priority="1677" operator="equal">
      <formula>"NÃO"</formula>
    </cfRule>
    <cfRule type="cellIs" dxfId="1441" priority="1678" operator="equal">
      <formula>"SIM"</formula>
    </cfRule>
  </conditionalFormatting>
  <conditionalFormatting sqref="Y140">
    <cfRule type="cellIs" dxfId="1440" priority="1676" operator="equal">
      <formula>"OPORTUNIDADE"</formula>
    </cfRule>
  </conditionalFormatting>
  <conditionalFormatting sqref="Y140">
    <cfRule type="cellIs" dxfId="1439" priority="1674" operator="equal">
      <formula>"NÃO"</formula>
    </cfRule>
    <cfRule type="cellIs" dxfId="1438" priority="1675" operator="equal">
      <formula>"SIM"</formula>
    </cfRule>
  </conditionalFormatting>
  <conditionalFormatting sqref="Y140">
    <cfRule type="cellIs" dxfId="1437" priority="1673" operator="equal">
      <formula>"OPORTUNIDADE"</formula>
    </cfRule>
  </conditionalFormatting>
  <conditionalFormatting sqref="Y140">
    <cfRule type="cellIs" dxfId="1436" priority="1671" operator="equal">
      <formula>"NÃO"</formula>
    </cfRule>
    <cfRule type="cellIs" dxfId="1435" priority="1672" operator="equal">
      <formula>"SIM"</formula>
    </cfRule>
  </conditionalFormatting>
  <conditionalFormatting sqref="Y142">
    <cfRule type="cellIs" dxfId="1434" priority="1670" operator="equal">
      <formula>"OPORTUNIDADE"</formula>
    </cfRule>
  </conditionalFormatting>
  <conditionalFormatting sqref="Y142">
    <cfRule type="cellIs" dxfId="1433" priority="1668" operator="equal">
      <formula>"NÃO"</formula>
    </cfRule>
    <cfRule type="cellIs" dxfId="1432" priority="1669" operator="equal">
      <formula>"SIM"</formula>
    </cfRule>
  </conditionalFormatting>
  <conditionalFormatting sqref="Y142">
    <cfRule type="cellIs" dxfId="1431" priority="1667" operator="equal">
      <formula>"OPORTUNIDADE"</formula>
    </cfRule>
  </conditionalFormatting>
  <conditionalFormatting sqref="Y142">
    <cfRule type="cellIs" dxfId="1430" priority="1665" operator="equal">
      <formula>"NÃO"</formula>
    </cfRule>
    <cfRule type="cellIs" dxfId="1429" priority="1666" operator="equal">
      <formula>"SIM"</formula>
    </cfRule>
  </conditionalFormatting>
  <conditionalFormatting sqref="Y142">
    <cfRule type="cellIs" dxfId="1428" priority="1664" operator="equal">
      <formula>"OPORTUNIDADE"</formula>
    </cfRule>
  </conditionalFormatting>
  <conditionalFormatting sqref="Y142">
    <cfRule type="cellIs" dxfId="1427" priority="1662" operator="equal">
      <formula>"NÃO"</formula>
    </cfRule>
    <cfRule type="cellIs" dxfId="1426" priority="1663" operator="equal">
      <formula>"SIM"</formula>
    </cfRule>
  </conditionalFormatting>
  <conditionalFormatting sqref="Y142">
    <cfRule type="cellIs" dxfId="1425" priority="1661" operator="equal">
      <formula>"OPORTUNIDADE"</formula>
    </cfRule>
  </conditionalFormatting>
  <conditionalFormatting sqref="Y142">
    <cfRule type="cellIs" dxfId="1424" priority="1659" operator="equal">
      <formula>"NÃO"</formula>
    </cfRule>
    <cfRule type="cellIs" dxfId="1423" priority="1660" operator="equal">
      <formula>"SIM"</formula>
    </cfRule>
  </conditionalFormatting>
  <conditionalFormatting sqref="Y142">
    <cfRule type="cellIs" dxfId="1422" priority="1658" operator="equal">
      <formula>"OPORTUNIDADE"</formula>
    </cfRule>
  </conditionalFormatting>
  <conditionalFormatting sqref="Y142">
    <cfRule type="cellIs" dxfId="1421" priority="1656" operator="equal">
      <formula>"NÃO"</formula>
    </cfRule>
    <cfRule type="cellIs" dxfId="1420" priority="1657" operator="equal">
      <formula>"SIM"</formula>
    </cfRule>
  </conditionalFormatting>
  <conditionalFormatting sqref="Y142">
    <cfRule type="cellIs" dxfId="1419" priority="1655" operator="equal">
      <formula>"OPORTUNIDADE"</formula>
    </cfRule>
  </conditionalFormatting>
  <conditionalFormatting sqref="Y142">
    <cfRule type="cellIs" dxfId="1418" priority="1653" operator="equal">
      <formula>"NÃO"</formula>
    </cfRule>
    <cfRule type="cellIs" dxfId="1417" priority="1654" operator="equal">
      <formula>"SIM"</formula>
    </cfRule>
  </conditionalFormatting>
  <conditionalFormatting sqref="Y142">
    <cfRule type="cellIs" dxfId="1416" priority="1652" operator="equal">
      <formula>"OPORTUNIDADE"</formula>
    </cfRule>
  </conditionalFormatting>
  <conditionalFormatting sqref="Y142">
    <cfRule type="cellIs" dxfId="1415" priority="1650" operator="equal">
      <formula>"NÃO"</formula>
    </cfRule>
    <cfRule type="cellIs" dxfId="1414" priority="1651" operator="equal">
      <formula>"SIM"</formula>
    </cfRule>
  </conditionalFormatting>
  <conditionalFormatting sqref="Y142">
    <cfRule type="cellIs" dxfId="1413" priority="1649" operator="equal">
      <formula>"OPORTUNIDADE"</formula>
    </cfRule>
  </conditionalFormatting>
  <conditionalFormatting sqref="Y142">
    <cfRule type="cellIs" dxfId="1412" priority="1647" operator="equal">
      <formula>"NÃO"</formula>
    </cfRule>
    <cfRule type="cellIs" dxfId="1411" priority="1648" operator="equal">
      <formula>"SIM"</formula>
    </cfRule>
  </conditionalFormatting>
  <conditionalFormatting sqref="Y142">
    <cfRule type="cellIs" dxfId="1410" priority="1646" operator="equal">
      <formula>"OPORTUNIDADE"</formula>
    </cfRule>
  </conditionalFormatting>
  <conditionalFormatting sqref="Y142">
    <cfRule type="cellIs" dxfId="1409" priority="1644" operator="equal">
      <formula>"NÃO"</formula>
    </cfRule>
    <cfRule type="cellIs" dxfId="1408" priority="1645" operator="equal">
      <formula>"SIM"</formula>
    </cfRule>
  </conditionalFormatting>
  <conditionalFormatting sqref="Y142">
    <cfRule type="cellIs" dxfId="1407" priority="1643" operator="equal">
      <formula>"OPORTUNIDADE"</formula>
    </cfRule>
  </conditionalFormatting>
  <conditionalFormatting sqref="Y142">
    <cfRule type="cellIs" dxfId="1406" priority="1641" operator="equal">
      <formula>"NÃO"</formula>
    </cfRule>
    <cfRule type="cellIs" dxfId="1405" priority="1642" operator="equal">
      <formula>"SIM"</formula>
    </cfRule>
  </conditionalFormatting>
  <conditionalFormatting sqref="Z142">
    <cfRule type="cellIs" dxfId="1404" priority="1640" operator="equal">
      <formula>"OPORTUNIDADE"</formula>
    </cfRule>
  </conditionalFormatting>
  <conditionalFormatting sqref="Z142">
    <cfRule type="cellIs" dxfId="1403" priority="1638" operator="equal">
      <formula>"NÃO"</formula>
    </cfRule>
    <cfRule type="cellIs" dxfId="1402" priority="1639" operator="equal">
      <formula>"SIM"</formula>
    </cfRule>
  </conditionalFormatting>
  <conditionalFormatting sqref="Y142">
    <cfRule type="cellIs" dxfId="1401" priority="1637" operator="equal">
      <formula>"OPORTUNIDADE"</formula>
    </cfRule>
  </conditionalFormatting>
  <conditionalFormatting sqref="Y142">
    <cfRule type="cellIs" dxfId="1400" priority="1635" operator="equal">
      <formula>"NÃO"</formula>
    </cfRule>
    <cfRule type="cellIs" dxfId="1399" priority="1636" operator="equal">
      <formula>"SIM"</formula>
    </cfRule>
  </conditionalFormatting>
  <conditionalFormatting sqref="Y142">
    <cfRule type="cellIs" dxfId="1398" priority="1634" operator="equal">
      <formula>"OPORTUNIDADE"</formula>
    </cfRule>
  </conditionalFormatting>
  <conditionalFormatting sqref="Y142">
    <cfRule type="cellIs" dxfId="1397" priority="1632" operator="equal">
      <formula>"NÃO"</formula>
    </cfRule>
    <cfRule type="cellIs" dxfId="1396" priority="1633" operator="equal">
      <formula>"SIM"</formula>
    </cfRule>
  </conditionalFormatting>
  <conditionalFormatting sqref="Y142">
    <cfRule type="cellIs" dxfId="1395" priority="1631" operator="equal">
      <formula>"OPORTUNIDADE"</formula>
    </cfRule>
  </conditionalFormatting>
  <conditionalFormatting sqref="Y142">
    <cfRule type="cellIs" dxfId="1394" priority="1629" operator="equal">
      <formula>"NÃO"</formula>
    </cfRule>
    <cfRule type="cellIs" dxfId="1393" priority="1630" operator="equal">
      <formula>"SIM"</formula>
    </cfRule>
  </conditionalFormatting>
  <conditionalFormatting sqref="Y142">
    <cfRule type="cellIs" dxfId="1392" priority="1628" operator="equal">
      <formula>"OPORTUNIDADE"</formula>
    </cfRule>
  </conditionalFormatting>
  <conditionalFormatting sqref="Y142">
    <cfRule type="cellIs" dxfId="1391" priority="1626" operator="equal">
      <formula>"NÃO"</formula>
    </cfRule>
    <cfRule type="cellIs" dxfId="1390" priority="1627" operator="equal">
      <formula>"SIM"</formula>
    </cfRule>
  </conditionalFormatting>
  <conditionalFormatting sqref="Y142">
    <cfRule type="cellIs" dxfId="1389" priority="1625" operator="equal">
      <formula>"OPORTUNIDADE"</formula>
    </cfRule>
  </conditionalFormatting>
  <conditionalFormatting sqref="Y142">
    <cfRule type="cellIs" dxfId="1388" priority="1623" operator="equal">
      <formula>"NÃO"</formula>
    </cfRule>
    <cfRule type="cellIs" dxfId="1387" priority="1624" operator="equal">
      <formula>"SIM"</formula>
    </cfRule>
  </conditionalFormatting>
  <conditionalFormatting sqref="Y142">
    <cfRule type="cellIs" dxfId="1386" priority="1622" operator="equal">
      <formula>"OPORTUNIDADE"</formula>
    </cfRule>
  </conditionalFormatting>
  <conditionalFormatting sqref="Y142">
    <cfRule type="cellIs" dxfId="1385" priority="1620" operator="equal">
      <formula>"NÃO"</formula>
    </cfRule>
    <cfRule type="cellIs" dxfId="1384" priority="1621" operator="equal">
      <formula>"SIM"</formula>
    </cfRule>
  </conditionalFormatting>
  <conditionalFormatting sqref="Y143">
    <cfRule type="cellIs" dxfId="1383" priority="1619" operator="equal">
      <formula>"OPORTUNIDADE"</formula>
    </cfRule>
  </conditionalFormatting>
  <conditionalFormatting sqref="Y143">
    <cfRule type="cellIs" dxfId="1382" priority="1617" operator="equal">
      <formula>"NÃO"</formula>
    </cfRule>
    <cfRule type="cellIs" dxfId="1381" priority="1618" operator="equal">
      <formula>"SIM"</formula>
    </cfRule>
  </conditionalFormatting>
  <conditionalFormatting sqref="Y143">
    <cfRule type="cellIs" dxfId="1380" priority="1616" operator="equal">
      <formula>"OPORTUNIDADE"</formula>
    </cfRule>
  </conditionalFormatting>
  <conditionalFormatting sqref="Y143">
    <cfRule type="cellIs" dxfId="1379" priority="1614" operator="equal">
      <formula>"NÃO"</formula>
    </cfRule>
    <cfRule type="cellIs" dxfId="1378" priority="1615" operator="equal">
      <formula>"SIM"</formula>
    </cfRule>
  </conditionalFormatting>
  <conditionalFormatting sqref="Y143">
    <cfRule type="cellIs" dxfId="1377" priority="1613" operator="equal">
      <formula>"OPORTUNIDADE"</formula>
    </cfRule>
  </conditionalFormatting>
  <conditionalFormatting sqref="Y143">
    <cfRule type="cellIs" dxfId="1376" priority="1611" operator="equal">
      <formula>"NÃO"</formula>
    </cfRule>
    <cfRule type="cellIs" dxfId="1375" priority="1612" operator="equal">
      <formula>"SIM"</formula>
    </cfRule>
  </conditionalFormatting>
  <conditionalFormatting sqref="Y143">
    <cfRule type="cellIs" dxfId="1374" priority="1610" operator="equal">
      <formula>"OPORTUNIDADE"</formula>
    </cfRule>
  </conditionalFormatting>
  <conditionalFormatting sqref="Y143">
    <cfRule type="cellIs" dxfId="1373" priority="1608" operator="equal">
      <formula>"NÃO"</formula>
    </cfRule>
    <cfRule type="cellIs" dxfId="1372" priority="1609" operator="equal">
      <formula>"SIM"</formula>
    </cfRule>
  </conditionalFormatting>
  <conditionalFormatting sqref="Y143">
    <cfRule type="cellIs" dxfId="1371" priority="1607" operator="equal">
      <formula>"OPORTUNIDADE"</formula>
    </cfRule>
  </conditionalFormatting>
  <conditionalFormatting sqref="Y143">
    <cfRule type="cellIs" dxfId="1370" priority="1605" operator="equal">
      <formula>"NÃO"</formula>
    </cfRule>
    <cfRule type="cellIs" dxfId="1369" priority="1606" operator="equal">
      <formula>"SIM"</formula>
    </cfRule>
  </conditionalFormatting>
  <conditionalFormatting sqref="Y143">
    <cfRule type="cellIs" dxfId="1368" priority="1604" operator="equal">
      <formula>"OPORTUNIDADE"</formula>
    </cfRule>
  </conditionalFormatting>
  <conditionalFormatting sqref="Y143">
    <cfRule type="cellIs" dxfId="1367" priority="1602" operator="equal">
      <formula>"NÃO"</formula>
    </cfRule>
    <cfRule type="cellIs" dxfId="1366" priority="1603" operator="equal">
      <formula>"SIM"</formula>
    </cfRule>
  </conditionalFormatting>
  <conditionalFormatting sqref="Y143">
    <cfRule type="cellIs" dxfId="1365" priority="1601" operator="equal">
      <formula>"OPORTUNIDADE"</formula>
    </cfRule>
  </conditionalFormatting>
  <conditionalFormatting sqref="Y143">
    <cfRule type="cellIs" dxfId="1364" priority="1599" operator="equal">
      <formula>"NÃO"</formula>
    </cfRule>
    <cfRule type="cellIs" dxfId="1363" priority="1600" operator="equal">
      <formula>"SIM"</formula>
    </cfRule>
  </conditionalFormatting>
  <conditionalFormatting sqref="Y143">
    <cfRule type="cellIs" dxfId="1362" priority="1598" operator="equal">
      <formula>"OPORTUNIDADE"</formula>
    </cfRule>
  </conditionalFormatting>
  <conditionalFormatting sqref="Y143">
    <cfRule type="cellIs" dxfId="1361" priority="1596" operator="equal">
      <formula>"NÃO"</formula>
    </cfRule>
    <cfRule type="cellIs" dxfId="1360" priority="1597" operator="equal">
      <formula>"SIM"</formula>
    </cfRule>
  </conditionalFormatting>
  <conditionalFormatting sqref="Y143">
    <cfRule type="cellIs" dxfId="1359" priority="1595" operator="equal">
      <formula>"OPORTUNIDADE"</formula>
    </cfRule>
  </conditionalFormatting>
  <conditionalFormatting sqref="Y143">
    <cfRule type="cellIs" dxfId="1358" priority="1593" operator="equal">
      <formula>"NÃO"</formula>
    </cfRule>
    <cfRule type="cellIs" dxfId="1357" priority="1594" operator="equal">
      <formula>"SIM"</formula>
    </cfRule>
  </conditionalFormatting>
  <conditionalFormatting sqref="Y143">
    <cfRule type="cellIs" dxfId="1356" priority="1592" operator="equal">
      <formula>"OPORTUNIDADE"</formula>
    </cfRule>
  </conditionalFormatting>
  <conditionalFormatting sqref="Y143">
    <cfRule type="cellIs" dxfId="1355" priority="1590" operator="equal">
      <formula>"NÃO"</formula>
    </cfRule>
    <cfRule type="cellIs" dxfId="1354" priority="1591" operator="equal">
      <formula>"SIM"</formula>
    </cfRule>
  </conditionalFormatting>
  <conditionalFormatting sqref="Y143">
    <cfRule type="cellIs" dxfId="1353" priority="1589" operator="equal">
      <formula>"OPORTUNIDADE"</formula>
    </cfRule>
  </conditionalFormatting>
  <conditionalFormatting sqref="Y143">
    <cfRule type="cellIs" dxfId="1352" priority="1587" operator="equal">
      <formula>"NÃO"</formula>
    </cfRule>
    <cfRule type="cellIs" dxfId="1351" priority="1588" operator="equal">
      <formula>"SIM"</formula>
    </cfRule>
  </conditionalFormatting>
  <conditionalFormatting sqref="Y143">
    <cfRule type="cellIs" dxfId="1350" priority="1586" operator="equal">
      <formula>"OPORTUNIDADE"</formula>
    </cfRule>
  </conditionalFormatting>
  <conditionalFormatting sqref="Y143">
    <cfRule type="cellIs" dxfId="1349" priority="1584" operator="equal">
      <formula>"NÃO"</formula>
    </cfRule>
    <cfRule type="cellIs" dxfId="1348" priority="1585" operator="equal">
      <formula>"SIM"</formula>
    </cfRule>
  </conditionalFormatting>
  <conditionalFormatting sqref="Y143">
    <cfRule type="cellIs" dxfId="1347" priority="1583" operator="equal">
      <formula>"OPORTUNIDADE"</formula>
    </cfRule>
  </conditionalFormatting>
  <conditionalFormatting sqref="Y143">
    <cfRule type="cellIs" dxfId="1346" priority="1581" operator="equal">
      <formula>"NÃO"</formula>
    </cfRule>
    <cfRule type="cellIs" dxfId="1345" priority="1582" operator="equal">
      <formula>"SIM"</formula>
    </cfRule>
  </conditionalFormatting>
  <conditionalFormatting sqref="Y143">
    <cfRule type="cellIs" dxfId="1344" priority="1580" operator="equal">
      <formula>"OPORTUNIDADE"</formula>
    </cfRule>
  </conditionalFormatting>
  <conditionalFormatting sqref="Y143">
    <cfRule type="cellIs" dxfId="1343" priority="1578" operator="equal">
      <formula>"NÃO"</formula>
    </cfRule>
    <cfRule type="cellIs" dxfId="1342" priority="1579" operator="equal">
      <formula>"SIM"</formula>
    </cfRule>
  </conditionalFormatting>
  <conditionalFormatting sqref="Y143">
    <cfRule type="cellIs" dxfId="1341" priority="1577" operator="equal">
      <formula>"OPORTUNIDADE"</formula>
    </cfRule>
  </conditionalFormatting>
  <conditionalFormatting sqref="Y143">
    <cfRule type="cellIs" dxfId="1340" priority="1575" operator="equal">
      <formula>"NÃO"</formula>
    </cfRule>
    <cfRule type="cellIs" dxfId="1339" priority="1576" operator="equal">
      <formula>"SIM"</formula>
    </cfRule>
  </conditionalFormatting>
  <conditionalFormatting sqref="Y143">
    <cfRule type="cellIs" dxfId="1338" priority="1574" operator="equal">
      <formula>"OPORTUNIDADE"</formula>
    </cfRule>
  </conditionalFormatting>
  <conditionalFormatting sqref="Y143">
    <cfRule type="cellIs" dxfId="1337" priority="1572" operator="equal">
      <formula>"NÃO"</formula>
    </cfRule>
    <cfRule type="cellIs" dxfId="1336" priority="1573" operator="equal">
      <formula>"SIM"</formula>
    </cfRule>
  </conditionalFormatting>
  <conditionalFormatting sqref="Y143">
    <cfRule type="cellIs" dxfId="1335" priority="1571" operator="equal">
      <formula>"OPORTUNIDADE"</formula>
    </cfRule>
  </conditionalFormatting>
  <conditionalFormatting sqref="Y143">
    <cfRule type="cellIs" dxfId="1334" priority="1569" operator="equal">
      <formula>"NÃO"</formula>
    </cfRule>
    <cfRule type="cellIs" dxfId="1333" priority="1570" operator="equal">
      <formula>"SIM"</formula>
    </cfRule>
  </conditionalFormatting>
  <conditionalFormatting sqref="Y143">
    <cfRule type="cellIs" dxfId="1332" priority="1568" operator="equal">
      <formula>"OPORTUNIDADE"</formula>
    </cfRule>
  </conditionalFormatting>
  <conditionalFormatting sqref="Y143">
    <cfRule type="cellIs" dxfId="1331" priority="1566" operator="equal">
      <formula>"NÃO"</formula>
    </cfRule>
    <cfRule type="cellIs" dxfId="1330" priority="1567" operator="equal">
      <formula>"SIM"</formula>
    </cfRule>
  </conditionalFormatting>
  <conditionalFormatting sqref="Y143">
    <cfRule type="cellIs" dxfId="1329" priority="1565" operator="equal">
      <formula>"OPORTUNIDADE"</formula>
    </cfRule>
  </conditionalFormatting>
  <conditionalFormatting sqref="Y143">
    <cfRule type="cellIs" dxfId="1328" priority="1563" operator="equal">
      <formula>"NÃO"</formula>
    </cfRule>
    <cfRule type="cellIs" dxfId="1327" priority="1564" operator="equal">
      <formula>"SIM"</formula>
    </cfRule>
  </conditionalFormatting>
  <conditionalFormatting sqref="Y143">
    <cfRule type="cellIs" dxfId="1326" priority="1562" operator="equal">
      <formula>"OPORTUNIDADE"</formula>
    </cfRule>
  </conditionalFormatting>
  <conditionalFormatting sqref="Y143">
    <cfRule type="cellIs" dxfId="1325" priority="1560" operator="equal">
      <formula>"NÃO"</formula>
    </cfRule>
    <cfRule type="cellIs" dxfId="1324" priority="1561" operator="equal">
      <formula>"SIM"</formula>
    </cfRule>
  </conditionalFormatting>
  <conditionalFormatting sqref="Y143">
    <cfRule type="cellIs" dxfId="1323" priority="1559" operator="equal">
      <formula>"OPORTUNIDADE"</formula>
    </cfRule>
  </conditionalFormatting>
  <conditionalFormatting sqref="Y143">
    <cfRule type="cellIs" dxfId="1322" priority="1557" operator="equal">
      <formula>"NÃO"</formula>
    </cfRule>
    <cfRule type="cellIs" dxfId="1321" priority="1558" operator="equal">
      <formula>"SIM"</formula>
    </cfRule>
  </conditionalFormatting>
  <conditionalFormatting sqref="Y143">
    <cfRule type="cellIs" dxfId="1320" priority="1556" operator="equal">
      <formula>"OPORTUNIDADE"</formula>
    </cfRule>
  </conditionalFormatting>
  <conditionalFormatting sqref="Y143">
    <cfRule type="cellIs" dxfId="1319" priority="1554" operator="equal">
      <formula>"NÃO"</formula>
    </cfRule>
    <cfRule type="cellIs" dxfId="1318" priority="1555" operator="equal">
      <formula>"SIM"</formula>
    </cfRule>
  </conditionalFormatting>
  <conditionalFormatting sqref="Y143">
    <cfRule type="cellIs" dxfId="1317" priority="1553" operator="equal">
      <formula>"OPORTUNIDADE"</formula>
    </cfRule>
  </conditionalFormatting>
  <conditionalFormatting sqref="Y143">
    <cfRule type="cellIs" dxfId="1316" priority="1551" operator="equal">
      <formula>"NÃO"</formula>
    </cfRule>
    <cfRule type="cellIs" dxfId="1315" priority="1552" operator="equal">
      <formula>"SIM"</formula>
    </cfRule>
  </conditionalFormatting>
  <conditionalFormatting sqref="Y143">
    <cfRule type="cellIs" dxfId="1314" priority="1550" operator="equal">
      <formula>"OPORTUNIDADE"</formula>
    </cfRule>
  </conditionalFormatting>
  <conditionalFormatting sqref="Y143">
    <cfRule type="cellIs" dxfId="1313" priority="1548" operator="equal">
      <formula>"NÃO"</formula>
    </cfRule>
    <cfRule type="cellIs" dxfId="1312" priority="1549" operator="equal">
      <formula>"SIM"</formula>
    </cfRule>
  </conditionalFormatting>
  <conditionalFormatting sqref="Y143">
    <cfRule type="cellIs" dxfId="1311" priority="1547" operator="equal">
      <formula>"OPORTUNIDADE"</formula>
    </cfRule>
  </conditionalFormatting>
  <conditionalFormatting sqref="Y143">
    <cfRule type="cellIs" dxfId="1310" priority="1545" operator="equal">
      <formula>"NÃO"</formula>
    </cfRule>
    <cfRule type="cellIs" dxfId="1309" priority="1546" operator="equal">
      <formula>"SIM"</formula>
    </cfRule>
  </conditionalFormatting>
  <conditionalFormatting sqref="Y143">
    <cfRule type="cellIs" dxfId="1308" priority="1544" operator="equal">
      <formula>"OPORTUNIDADE"</formula>
    </cfRule>
  </conditionalFormatting>
  <conditionalFormatting sqref="Y143">
    <cfRule type="cellIs" dxfId="1307" priority="1542" operator="equal">
      <formula>"NÃO"</formula>
    </cfRule>
    <cfRule type="cellIs" dxfId="1306" priority="1543" operator="equal">
      <formula>"SIM"</formula>
    </cfRule>
  </conditionalFormatting>
  <conditionalFormatting sqref="Y143">
    <cfRule type="cellIs" dxfId="1305" priority="1541" operator="equal">
      <formula>"OPORTUNIDADE"</formula>
    </cfRule>
  </conditionalFormatting>
  <conditionalFormatting sqref="Y143">
    <cfRule type="cellIs" dxfId="1304" priority="1539" operator="equal">
      <formula>"NÃO"</formula>
    </cfRule>
    <cfRule type="cellIs" dxfId="1303" priority="1540" operator="equal">
      <formula>"SIM"</formula>
    </cfRule>
  </conditionalFormatting>
  <conditionalFormatting sqref="Y143">
    <cfRule type="cellIs" dxfId="1302" priority="1538" operator="equal">
      <formula>"OPORTUNIDADE"</formula>
    </cfRule>
  </conditionalFormatting>
  <conditionalFormatting sqref="Y143">
    <cfRule type="cellIs" dxfId="1301" priority="1536" operator="equal">
      <formula>"NÃO"</formula>
    </cfRule>
    <cfRule type="cellIs" dxfId="1300" priority="1537" operator="equal">
      <formula>"SIM"</formula>
    </cfRule>
  </conditionalFormatting>
  <conditionalFormatting sqref="Y143">
    <cfRule type="cellIs" dxfId="1299" priority="1535" operator="equal">
      <formula>"OPORTUNIDADE"</formula>
    </cfRule>
  </conditionalFormatting>
  <conditionalFormatting sqref="Y143">
    <cfRule type="cellIs" dxfId="1298" priority="1533" operator="equal">
      <formula>"NÃO"</formula>
    </cfRule>
    <cfRule type="cellIs" dxfId="1297" priority="1534" operator="equal">
      <formula>"SIM"</formula>
    </cfRule>
  </conditionalFormatting>
  <conditionalFormatting sqref="Y143">
    <cfRule type="cellIs" dxfId="1296" priority="1532" operator="equal">
      <formula>"OPORTUNIDADE"</formula>
    </cfRule>
  </conditionalFormatting>
  <conditionalFormatting sqref="Y143">
    <cfRule type="cellIs" dxfId="1295" priority="1530" operator="equal">
      <formula>"NÃO"</formula>
    </cfRule>
    <cfRule type="cellIs" dxfId="1294" priority="1531" operator="equal">
      <formula>"SIM"</formula>
    </cfRule>
  </conditionalFormatting>
  <conditionalFormatting sqref="Y143">
    <cfRule type="cellIs" dxfId="1293" priority="1529" operator="equal">
      <formula>"OPORTUNIDADE"</formula>
    </cfRule>
  </conditionalFormatting>
  <conditionalFormatting sqref="Y143">
    <cfRule type="cellIs" dxfId="1292" priority="1527" operator="equal">
      <formula>"NÃO"</formula>
    </cfRule>
    <cfRule type="cellIs" dxfId="1291" priority="1528" operator="equal">
      <formula>"SIM"</formula>
    </cfRule>
  </conditionalFormatting>
  <conditionalFormatting sqref="Y143">
    <cfRule type="cellIs" dxfId="1290" priority="1526" operator="equal">
      <formula>"OPORTUNIDADE"</formula>
    </cfRule>
  </conditionalFormatting>
  <conditionalFormatting sqref="Y143">
    <cfRule type="cellIs" dxfId="1289" priority="1524" operator="equal">
      <formula>"NÃO"</formula>
    </cfRule>
    <cfRule type="cellIs" dxfId="1288" priority="1525" operator="equal">
      <formula>"SIM"</formula>
    </cfRule>
  </conditionalFormatting>
  <conditionalFormatting sqref="Y143">
    <cfRule type="cellIs" dxfId="1287" priority="1523" operator="equal">
      <formula>"OPORTUNIDADE"</formula>
    </cfRule>
  </conditionalFormatting>
  <conditionalFormatting sqref="Y143">
    <cfRule type="cellIs" dxfId="1286" priority="1521" operator="equal">
      <formula>"NÃO"</formula>
    </cfRule>
    <cfRule type="cellIs" dxfId="1285" priority="1522" operator="equal">
      <formula>"SIM"</formula>
    </cfRule>
  </conditionalFormatting>
  <conditionalFormatting sqref="Y139">
    <cfRule type="cellIs" dxfId="1284" priority="1520" operator="equal">
      <formula>"OPORTUNIDADE"</formula>
    </cfRule>
  </conditionalFormatting>
  <conditionalFormatting sqref="Y139">
    <cfRule type="cellIs" dxfId="1283" priority="1518" operator="equal">
      <formula>"NÃO"</formula>
    </cfRule>
    <cfRule type="cellIs" dxfId="1282" priority="1519" operator="equal">
      <formula>"SIM"</formula>
    </cfRule>
  </conditionalFormatting>
  <conditionalFormatting sqref="Y139">
    <cfRule type="cellIs" dxfId="1281" priority="1517" operator="equal">
      <formula>"OPORTUNIDADE"</formula>
    </cfRule>
  </conditionalFormatting>
  <conditionalFormatting sqref="Y139">
    <cfRule type="cellIs" dxfId="1280" priority="1515" operator="equal">
      <formula>"NÃO"</formula>
    </cfRule>
    <cfRule type="cellIs" dxfId="1279" priority="1516" operator="equal">
      <formula>"SIM"</formula>
    </cfRule>
  </conditionalFormatting>
  <conditionalFormatting sqref="Z139">
    <cfRule type="cellIs" dxfId="1278" priority="1514" operator="equal">
      <formula>"OPORTUNIDADE"</formula>
    </cfRule>
  </conditionalFormatting>
  <conditionalFormatting sqref="Z139">
    <cfRule type="cellIs" dxfId="1277" priority="1512" operator="equal">
      <formula>"NÃO"</formula>
    </cfRule>
    <cfRule type="cellIs" dxfId="1276" priority="1513" operator="equal">
      <formula>"SIM"</formula>
    </cfRule>
  </conditionalFormatting>
  <conditionalFormatting sqref="Y139">
    <cfRule type="cellIs" dxfId="1275" priority="1511" operator="equal">
      <formula>"OPORTUNIDADE"</formula>
    </cfRule>
  </conditionalFormatting>
  <conditionalFormatting sqref="Y139">
    <cfRule type="cellIs" dxfId="1274" priority="1509" operator="equal">
      <formula>"NÃO"</formula>
    </cfRule>
    <cfRule type="cellIs" dxfId="1273" priority="1510" operator="equal">
      <formula>"SIM"</formula>
    </cfRule>
  </conditionalFormatting>
  <conditionalFormatting sqref="Z139">
    <cfRule type="cellIs" dxfId="1272" priority="1508" operator="equal">
      <formula>"OPORTUNIDADE"</formula>
    </cfRule>
  </conditionalFormatting>
  <conditionalFormatting sqref="Z139">
    <cfRule type="cellIs" dxfId="1271" priority="1506" operator="equal">
      <formula>"NÃO"</formula>
    </cfRule>
    <cfRule type="cellIs" dxfId="1270" priority="1507" operator="equal">
      <formula>"SIM"</formula>
    </cfRule>
  </conditionalFormatting>
  <conditionalFormatting sqref="Z139">
    <cfRule type="cellIs" dxfId="1269" priority="1505" operator="equal">
      <formula>"OPORTUNIDADE"</formula>
    </cfRule>
  </conditionalFormatting>
  <conditionalFormatting sqref="Z139">
    <cfRule type="cellIs" dxfId="1268" priority="1503" operator="equal">
      <formula>"NÃO"</formula>
    </cfRule>
    <cfRule type="cellIs" dxfId="1267" priority="1504" operator="equal">
      <formula>"SIM"</formula>
    </cfRule>
  </conditionalFormatting>
  <conditionalFormatting sqref="Y139">
    <cfRule type="cellIs" dxfId="1266" priority="1502" operator="equal">
      <formula>"OPORTUNIDADE"</formula>
    </cfRule>
  </conditionalFormatting>
  <conditionalFormatting sqref="Y139">
    <cfRule type="cellIs" dxfId="1265" priority="1500" operator="equal">
      <formula>"NÃO"</formula>
    </cfRule>
    <cfRule type="cellIs" dxfId="1264" priority="1501" operator="equal">
      <formula>"SIM"</formula>
    </cfRule>
  </conditionalFormatting>
  <conditionalFormatting sqref="Y145">
    <cfRule type="cellIs" dxfId="1263" priority="1499" operator="equal">
      <formula>"OPORTUNIDADE"</formula>
    </cfRule>
  </conditionalFormatting>
  <conditionalFormatting sqref="Y145">
    <cfRule type="cellIs" dxfId="1262" priority="1497" operator="equal">
      <formula>"NÃO"</formula>
    </cfRule>
    <cfRule type="cellIs" dxfId="1261" priority="1498" operator="equal">
      <formula>"SIM"</formula>
    </cfRule>
  </conditionalFormatting>
  <conditionalFormatting sqref="Y145">
    <cfRule type="cellIs" dxfId="1260" priority="1496" operator="equal">
      <formula>"OPORTUNIDADE"</formula>
    </cfRule>
  </conditionalFormatting>
  <conditionalFormatting sqref="Y145">
    <cfRule type="cellIs" dxfId="1259" priority="1494" operator="equal">
      <formula>"NÃO"</formula>
    </cfRule>
    <cfRule type="cellIs" dxfId="1258" priority="1495" operator="equal">
      <formula>"SIM"</formula>
    </cfRule>
  </conditionalFormatting>
  <conditionalFormatting sqref="Y145">
    <cfRule type="cellIs" dxfId="1257" priority="1493" operator="equal">
      <formula>"OPORTUNIDADE"</formula>
    </cfRule>
  </conditionalFormatting>
  <conditionalFormatting sqref="Y145">
    <cfRule type="cellIs" dxfId="1256" priority="1491" operator="equal">
      <formula>"NÃO"</formula>
    </cfRule>
    <cfRule type="cellIs" dxfId="1255" priority="1492" operator="equal">
      <formula>"SIM"</formula>
    </cfRule>
  </conditionalFormatting>
  <conditionalFormatting sqref="Y145">
    <cfRule type="cellIs" dxfId="1254" priority="1490" operator="equal">
      <formula>"OPORTUNIDADE"</formula>
    </cfRule>
  </conditionalFormatting>
  <conditionalFormatting sqref="Y145">
    <cfRule type="cellIs" dxfId="1253" priority="1488" operator="equal">
      <formula>"NÃO"</formula>
    </cfRule>
    <cfRule type="cellIs" dxfId="1252" priority="1489" operator="equal">
      <formula>"SIM"</formula>
    </cfRule>
  </conditionalFormatting>
  <conditionalFormatting sqref="Z145">
    <cfRule type="cellIs" dxfId="1251" priority="1487" operator="equal">
      <formula>"OPORTUNIDADE"</formula>
    </cfRule>
  </conditionalFormatting>
  <conditionalFormatting sqref="Z145">
    <cfRule type="cellIs" dxfId="1250" priority="1485" operator="equal">
      <formula>"NÃO"</formula>
    </cfRule>
    <cfRule type="cellIs" dxfId="1249" priority="1486" operator="equal">
      <formula>"SIM"</formula>
    </cfRule>
  </conditionalFormatting>
  <conditionalFormatting sqref="Z145">
    <cfRule type="cellIs" dxfId="1248" priority="1484" operator="equal">
      <formula>"OPORTUNIDADE"</formula>
    </cfRule>
  </conditionalFormatting>
  <conditionalFormatting sqref="Z145">
    <cfRule type="cellIs" dxfId="1247" priority="1482" operator="equal">
      <formula>"NÃO"</formula>
    </cfRule>
    <cfRule type="cellIs" dxfId="1246" priority="1483" operator="equal">
      <formula>"SIM"</formula>
    </cfRule>
  </conditionalFormatting>
  <conditionalFormatting sqref="Y145">
    <cfRule type="cellIs" dxfId="1245" priority="1481" operator="equal">
      <formula>"OPORTUNIDADE"</formula>
    </cfRule>
  </conditionalFormatting>
  <conditionalFormatting sqref="Y145">
    <cfRule type="cellIs" dxfId="1244" priority="1479" operator="equal">
      <formula>"NÃO"</formula>
    </cfRule>
    <cfRule type="cellIs" dxfId="1243" priority="1480" operator="equal">
      <formula>"SIM"</formula>
    </cfRule>
  </conditionalFormatting>
  <conditionalFormatting sqref="Z145">
    <cfRule type="cellIs" dxfId="1242" priority="1478" operator="equal">
      <formula>"OPORTUNIDADE"</formula>
    </cfRule>
  </conditionalFormatting>
  <conditionalFormatting sqref="Z145">
    <cfRule type="cellIs" dxfId="1241" priority="1476" operator="equal">
      <formula>"NÃO"</formula>
    </cfRule>
    <cfRule type="cellIs" dxfId="1240" priority="1477" operator="equal">
      <formula>"SIM"</formula>
    </cfRule>
  </conditionalFormatting>
  <conditionalFormatting sqref="Y145">
    <cfRule type="cellIs" dxfId="1239" priority="1475" operator="equal">
      <formula>"OPORTUNIDADE"</formula>
    </cfRule>
  </conditionalFormatting>
  <conditionalFormatting sqref="Y145">
    <cfRule type="cellIs" dxfId="1238" priority="1473" operator="equal">
      <formula>"NÃO"</formula>
    </cfRule>
    <cfRule type="cellIs" dxfId="1237" priority="1474" operator="equal">
      <formula>"SIM"</formula>
    </cfRule>
  </conditionalFormatting>
  <conditionalFormatting sqref="Z145">
    <cfRule type="cellIs" dxfId="1236" priority="1472" operator="equal">
      <formula>"OPORTUNIDADE"</formula>
    </cfRule>
  </conditionalFormatting>
  <conditionalFormatting sqref="Z145">
    <cfRule type="cellIs" dxfId="1235" priority="1470" operator="equal">
      <formula>"NÃO"</formula>
    </cfRule>
    <cfRule type="cellIs" dxfId="1234" priority="1471" operator="equal">
      <formula>"SIM"</formula>
    </cfRule>
  </conditionalFormatting>
  <conditionalFormatting sqref="Z145">
    <cfRule type="cellIs" dxfId="1233" priority="1469" operator="equal">
      <formula>"OPORTUNIDADE"</formula>
    </cfRule>
  </conditionalFormatting>
  <conditionalFormatting sqref="Z145">
    <cfRule type="cellIs" dxfId="1232" priority="1467" operator="equal">
      <formula>"NÃO"</formula>
    </cfRule>
    <cfRule type="cellIs" dxfId="1231" priority="1468" operator="equal">
      <formula>"SIM"</formula>
    </cfRule>
  </conditionalFormatting>
  <conditionalFormatting sqref="Z145">
    <cfRule type="cellIs" dxfId="1230" priority="1466" operator="equal">
      <formula>"OPORTUNIDADE"</formula>
    </cfRule>
  </conditionalFormatting>
  <conditionalFormatting sqref="Z145">
    <cfRule type="cellIs" dxfId="1229" priority="1464" operator="equal">
      <formula>"NÃO"</formula>
    </cfRule>
    <cfRule type="cellIs" dxfId="1228" priority="1465" operator="equal">
      <formula>"SIM"</formula>
    </cfRule>
  </conditionalFormatting>
  <conditionalFormatting sqref="Z145">
    <cfRule type="cellIs" dxfId="1227" priority="1463" operator="equal">
      <formula>"OPORTUNIDADE"</formula>
    </cfRule>
  </conditionalFormatting>
  <conditionalFormatting sqref="Z145">
    <cfRule type="cellIs" dxfId="1226" priority="1461" operator="equal">
      <formula>"NÃO"</formula>
    </cfRule>
    <cfRule type="cellIs" dxfId="1225" priority="1462" operator="equal">
      <formula>"SIM"</formula>
    </cfRule>
  </conditionalFormatting>
  <conditionalFormatting sqref="Y145">
    <cfRule type="cellIs" dxfId="1224" priority="1460" operator="equal">
      <formula>"OPORTUNIDADE"</formula>
    </cfRule>
  </conditionalFormatting>
  <conditionalFormatting sqref="Y145">
    <cfRule type="cellIs" dxfId="1223" priority="1458" operator="equal">
      <formula>"NÃO"</formula>
    </cfRule>
    <cfRule type="cellIs" dxfId="1222" priority="1459" operator="equal">
      <formula>"SIM"</formula>
    </cfRule>
  </conditionalFormatting>
  <conditionalFormatting sqref="Y145">
    <cfRule type="cellIs" dxfId="1221" priority="1457" operator="equal">
      <formula>"OPORTUNIDADE"</formula>
    </cfRule>
  </conditionalFormatting>
  <conditionalFormatting sqref="Y145">
    <cfRule type="cellIs" dxfId="1220" priority="1455" operator="equal">
      <formula>"NÃO"</formula>
    </cfRule>
    <cfRule type="cellIs" dxfId="1219" priority="1456" operator="equal">
      <formula>"SIM"</formula>
    </cfRule>
  </conditionalFormatting>
  <conditionalFormatting sqref="Y145">
    <cfRule type="cellIs" dxfId="1218" priority="1454" operator="equal">
      <formula>"OPORTUNIDADE"</formula>
    </cfRule>
  </conditionalFormatting>
  <conditionalFormatting sqref="Y145">
    <cfRule type="cellIs" dxfId="1217" priority="1452" operator="equal">
      <formula>"NÃO"</formula>
    </cfRule>
    <cfRule type="cellIs" dxfId="1216" priority="1453" operator="equal">
      <formula>"SIM"</formula>
    </cfRule>
  </conditionalFormatting>
  <conditionalFormatting sqref="Y145">
    <cfRule type="cellIs" dxfId="1215" priority="1451" operator="equal">
      <formula>"OPORTUNIDADE"</formula>
    </cfRule>
  </conditionalFormatting>
  <conditionalFormatting sqref="Y145">
    <cfRule type="cellIs" dxfId="1214" priority="1449" operator="equal">
      <formula>"NÃO"</formula>
    </cfRule>
    <cfRule type="cellIs" dxfId="1213" priority="1450" operator="equal">
      <formula>"SIM"</formula>
    </cfRule>
  </conditionalFormatting>
  <conditionalFormatting sqref="BK62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212" priority="1447" operator="equal">
      <formula>"OPORTUNIDADE"</formula>
    </cfRule>
  </conditionalFormatting>
  <conditionalFormatting sqref="Y150">
    <cfRule type="cellIs" dxfId="1211" priority="1445" operator="equal">
      <formula>"NÃO"</formula>
    </cfRule>
    <cfRule type="cellIs" dxfId="1210" priority="1446" operator="equal">
      <formula>"SIM"</formula>
    </cfRule>
  </conditionalFormatting>
  <conditionalFormatting sqref="Y150">
    <cfRule type="cellIs" dxfId="1209" priority="1444" operator="equal">
      <formula>"OPORTUNIDADE"</formula>
    </cfRule>
  </conditionalFormatting>
  <conditionalFormatting sqref="Y150">
    <cfRule type="cellIs" dxfId="1208" priority="1442" operator="equal">
      <formula>"NÃO"</formula>
    </cfRule>
    <cfRule type="cellIs" dxfId="1207" priority="1443" operator="equal">
      <formula>"SIM"</formula>
    </cfRule>
  </conditionalFormatting>
  <conditionalFormatting sqref="Y150">
    <cfRule type="cellIs" dxfId="1206" priority="1441" operator="equal">
      <formula>"OPORTUNIDADE"</formula>
    </cfRule>
  </conditionalFormatting>
  <conditionalFormatting sqref="Y150">
    <cfRule type="cellIs" dxfId="1205" priority="1439" operator="equal">
      <formula>"NÃO"</formula>
    </cfRule>
    <cfRule type="cellIs" dxfId="1204" priority="1440" operator="equal">
      <formula>"SIM"</formula>
    </cfRule>
  </conditionalFormatting>
  <conditionalFormatting sqref="Y150">
    <cfRule type="cellIs" dxfId="1203" priority="1438" operator="equal">
      <formula>"OPORTUNIDADE"</formula>
    </cfRule>
  </conditionalFormatting>
  <conditionalFormatting sqref="Y150">
    <cfRule type="cellIs" dxfId="1202" priority="1436" operator="equal">
      <formula>"NÃO"</formula>
    </cfRule>
    <cfRule type="cellIs" dxfId="1201" priority="1437" operator="equal">
      <formula>"SIM"</formula>
    </cfRule>
  </conditionalFormatting>
  <conditionalFormatting sqref="Y150">
    <cfRule type="cellIs" dxfId="1200" priority="1435" operator="equal">
      <formula>"OPORTUNIDADE"</formula>
    </cfRule>
  </conditionalFormatting>
  <conditionalFormatting sqref="Y150">
    <cfRule type="cellIs" dxfId="1199" priority="1433" operator="equal">
      <formula>"NÃO"</formula>
    </cfRule>
    <cfRule type="cellIs" dxfId="1198" priority="1434" operator="equal">
      <formula>"SIM"</formula>
    </cfRule>
  </conditionalFormatting>
  <conditionalFormatting sqref="Y150">
    <cfRule type="cellIs" dxfId="1197" priority="1432" operator="equal">
      <formula>"OPORTUNIDADE"</formula>
    </cfRule>
  </conditionalFormatting>
  <conditionalFormatting sqref="Y150">
    <cfRule type="cellIs" dxfId="1196" priority="1430" operator="equal">
      <formula>"NÃO"</formula>
    </cfRule>
    <cfRule type="cellIs" dxfId="1195" priority="1431" operator="equal">
      <formula>"SIM"</formula>
    </cfRule>
  </conditionalFormatting>
  <conditionalFormatting sqref="Y150">
    <cfRule type="cellIs" dxfId="1194" priority="1429" operator="equal">
      <formula>"OPORTUNIDADE"</formula>
    </cfRule>
  </conditionalFormatting>
  <conditionalFormatting sqref="Y150">
    <cfRule type="cellIs" dxfId="1193" priority="1427" operator="equal">
      <formula>"NÃO"</formula>
    </cfRule>
    <cfRule type="cellIs" dxfId="1192" priority="1428" operator="equal">
      <formula>"SIM"</formula>
    </cfRule>
  </conditionalFormatting>
  <conditionalFormatting sqref="Y150">
    <cfRule type="cellIs" dxfId="1191" priority="1426" operator="equal">
      <formula>"OPORTUNIDADE"</formula>
    </cfRule>
  </conditionalFormatting>
  <conditionalFormatting sqref="Y150">
    <cfRule type="cellIs" dxfId="1190" priority="1424" operator="equal">
      <formula>"NÃO"</formula>
    </cfRule>
    <cfRule type="cellIs" dxfId="1189" priority="1425" operator="equal">
      <formula>"SIM"</formula>
    </cfRule>
  </conditionalFormatting>
  <conditionalFormatting sqref="Y150">
    <cfRule type="cellIs" dxfId="1188" priority="1423" operator="equal">
      <formula>"OPORTUNIDADE"</formula>
    </cfRule>
  </conditionalFormatting>
  <conditionalFormatting sqref="Y150">
    <cfRule type="cellIs" dxfId="1187" priority="1421" operator="equal">
      <formula>"NÃO"</formula>
    </cfRule>
    <cfRule type="cellIs" dxfId="1186" priority="1422" operator="equal">
      <formula>"SIM"</formula>
    </cfRule>
  </conditionalFormatting>
  <conditionalFormatting sqref="Y150">
    <cfRule type="cellIs" dxfId="1185" priority="1420" operator="equal">
      <formula>"OPORTUNIDADE"</formula>
    </cfRule>
  </conditionalFormatting>
  <conditionalFormatting sqref="Y150">
    <cfRule type="cellIs" dxfId="1184" priority="1418" operator="equal">
      <formula>"NÃO"</formula>
    </cfRule>
    <cfRule type="cellIs" dxfId="1183" priority="1419" operator="equal">
      <formula>"SIM"</formula>
    </cfRule>
  </conditionalFormatting>
  <conditionalFormatting sqref="Y150">
    <cfRule type="cellIs" dxfId="1182" priority="1417" operator="equal">
      <formula>"OPORTUNIDADE"</formula>
    </cfRule>
  </conditionalFormatting>
  <conditionalFormatting sqref="Y150">
    <cfRule type="cellIs" dxfId="1181" priority="1415" operator="equal">
      <formula>"NÃO"</formula>
    </cfRule>
    <cfRule type="cellIs" dxfId="1180" priority="1416" operator="equal">
      <formula>"SIM"</formula>
    </cfRule>
  </conditionalFormatting>
  <conditionalFormatting sqref="Y150">
    <cfRule type="cellIs" dxfId="1179" priority="1414" operator="equal">
      <formula>"OPORTUNIDADE"</formula>
    </cfRule>
  </conditionalFormatting>
  <conditionalFormatting sqref="Y150">
    <cfRule type="cellIs" dxfId="1178" priority="1412" operator="equal">
      <formula>"NÃO"</formula>
    </cfRule>
    <cfRule type="cellIs" dxfId="1177" priority="1413" operator="equal">
      <formula>"SIM"</formula>
    </cfRule>
  </conditionalFormatting>
  <conditionalFormatting sqref="Y150">
    <cfRule type="cellIs" dxfId="1176" priority="1411" operator="equal">
      <formula>"OPORTUNIDADE"</formula>
    </cfRule>
  </conditionalFormatting>
  <conditionalFormatting sqref="Y150">
    <cfRule type="cellIs" dxfId="1175" priority="1409" operator="equal">
      <formula>"NÃO"</formula>
    </cfRule>
    <cfRule type="cellIs" dxfId="1174" priority="1410" operator="equal">
      <formula>"SIM"</formula>
    </cfRule>
  </conditionalFormatting>
  <conditionalFormatting sqref="Y150">
    <cfRule type="cellIs" dxfId="1173" priority="1408" operator="equal">
      <formula>"OPORTUNIDADE"</formula>
    </cfRule>
  </conditionalFormatting>
  <conditionalFormatting sqref="Y150">
    <cfRule type="cellIs" dxfId="1172" priority="1406" operator="equal">
      <formula>"NÃO"</formula>
    </cfRule>
    <cfRule type="cellIs" dxfId="1171" priority="1407" operator="equal">
      <formula>"SIM"</formula>
    </cfRule>
  </conditionalFormatting>
  <conditionalFormatting sqref="Y150">
    <cfRule type="cellIs" dxfId="1170" priority="1405" operator="equal">
      <formula>"OPORTUNIDADE"</formula>
    </cfRule>
  </conditionalFormatting>
  <conditionalFormatting sqref="Y150">
    <cfRule type="cellIs" dxfId="1169" priority="1403" operator="equal">
      <formula>"NÃO"</formula>
    </cfRule>
    <cfRule type="cellIs" dxfId="1168" priority="1404" operator="equal">
      <formula>"SIM"</formula>
    </cfRule>
  </conditionalFormatting>
  <conditionalFormatting sqref="Y150">
    <cfRule type="cellIs" dxfId="1167" priority="1402" operator="equal">
      <formula>"OPORTUNIDADE"</formula>
    </cfRule>
  </conditionalFormatting>
  <conditionalFormatting sqref="Y150">
    <cfRule type="cellIs" dxfId="1166" priority="1400" operator="equal">
      <formula>"NÃO"</formula>
    </cfRule>
    <cfRule type="cellIs" dxfId="1165" priority="1401" operator="equal">
      <formula>"SIM"</formula>
    </cfRule>
  </conditionalFormatting>
  <conditionalFormatting sqref="Y150">
    <cfRule type="cellIs" dxfId="1164" priority="1399" operator="equal">
      <formula>"OPORTUNIDADE"</formula>
    </cfRule>
  </conditionalFormatting>
  <conditionalFormatting sqref="Y150">
    <cfRule type="cellIs" dxfId="1163" priority="1397" operator="equal">
      <formula>"NÃO"</formula>
    </cfRule>
    <cfRule type="cellIs" dxfId="1162" priority="1398" operator="equal">
      <formula>"SIM"</formula>
    </cfRule>
  </conditionalFormatting>
  <conditionalFormatting sqref="Y150">
    <cfRule type="cellIs" dxfId="1161" priority="1396" operator="equal">
      <formula>"OPORTUNIDADE"</formula>
    </cfRule>
  </conditionalFormatting>
  <conditionalFormatting sqref="Y150">
    <cfRule type="cellIs" dxfId="1160" priority="1394" operator="equal">
      <formula>"NÃO"</formula>
    </cfRule>
    <cfRule type="cellIs" dxfId="1159" priority="1395" operator="equal">
      <formula>"SIM"</formula>
    </cfRule>
  </conditionalFormatting>
  <conditionalFormatting sqref="Y150">
    <cfRule type="cellIs" dxfId="1158" priority="1393" operator="equal">
      <formula>"OPORTUNIDADE"</formula>
    </cfRule>
  </conditionalFormatting>
  <conditionalFormatting sqref="Y150">
    <cfRule type="cellIs" dxfId="1157" priority="1391" operator="equal">
      <formula>"NÃO"</formula>
    </cfRule>
    <cfRule type="cellIs" dxfId="1156" priority="1392" operator="equal">
      <formula>"SIM"</formula>
    </cfRule>
  </conditionalFormatting>
  <conditionalFormatting sqref="Y150">
    <cfRule type="cellIs" dxfId="1155" priority="1390" operator="equal">
      <formula>"OPORTUNIDADE"</formula>
    </cfRule>
  </conditionalFormatting>
  <conditionalFormatting sqref="Y150">
    <cfRule type="cellIs" dxfId="1154" priority="1388" operator="equal">
      <formula>"NÃO"</formula>
    </cfRule>
    <cfRule type="cellIs" dxfId="1153" priority="1389" operator="equal">
      <formula>"SIM"</formula>
    </cfRule>
  </conditionalFormatting>
  <conditionalFormatting sqref="Y150">
    <cfRule type="cellIs" dxfId="1152" priority="1387" operator="equal">
      <formula>"OPORTUNIDADE"</formula>
    </cfRule>
  </conditionalFormatting>
  <conditionalFormatting sqref="Y150">
    <cfRule type="cellIs" dxfId="1151" priority="1385" operator="equal">
      <formula>"NÃO"</formula>
    </cfRule>
    <cfRule type="cellIs" dxfId="1150" priority="1386" operator="equal">
      <formula>"SIM"</formula>
    </cfRule>
  </conditionalFormatting>
  <conditionalFormatting sqref="Y150">
    <cfRule type="cellIs" dxfId="1149" priority="1384" operator="equal">
      <formula>"OPORTUNIDADE"</formula>
    </cfRule>
  </conditionalFormatting>
  <conditionalFormatting sqref="Y150">
    <cfRule type="cellIs" dxfId="1148" priority="1382" operator="equal">
      <formula>"NÃO"</formula>
    </cfRule>
    <cfRule type="cellIs" dxfId="1147" priority="1383" operator="equal">
      <formula>"SIM"</formula>
    </cfRule>
  </conditionalFormatting>
  <conditionalFormatting sqref="Y150">
    <cfRule type="cellIs" dxfId="1146" priority="1381" operator="equal">
      <formula>"OPORTUNIDADE"</formula>
    </cfRule>
  </conditionalFormatting>
  <conditionalFormatting sqref="Y150">
    <cfRule type="cellIs" dxfId="1145" priority="1379" operator="equal">
      <formula>"NÃO"</formula>
    </cfRule>
    <cfRule type="cellIs" dxfId="1144" priority="1380" operator="equal">
      <formula>"SIM"</formula>
    </cfRule>
  </conditionalFormatting>
  <conditionalFormatting sqref="Y150">
    <cfRule type="cellIs" dxfId="1143" priority="1378" operator="equal">
      <formula>"OPORTUNIDADE"</formula>
    </cfRule>
  </conditionalFormatting>
  <conditionalFormatting sqref="Y150">
    <cfRule type="cellIs" dxfId="1142" priority="1376" operator="equal">
      <formula>"NÃO"</formula>
    </cfRule>
    <cfRule type="cellIs" dxfId="1141" priority="1377" operator="equal">
      <formula>"SIM"</formula>
    </cfRule>
  </conditionalFormatting>
  <conditionalFormatting sqref="Y150">
    <cfRule type="cellIs" dxfId="1140" priority="1375" operator="equal">
      <formula>"OPORTUNIDADE"</formula>
    </cfRule>
  </conditionalFormatting>
  <conditionalFormatting sqref="Y150">
    <cfRule type="cellIs" dxfId="1139" priority="1373" operator="equal">
      <formula>"NÃO"</formula>
    </cfRule>
    <cfRule type="cellIs" dxfId="1138" priority="1374" operator="equal">
      <formula>"SIM"</formula>
    </cfRule>
  </conditionalFormatting>
  <conditionalFormatting sqref="Y150">
    <cfRule type="cellIs" dxfId="1137" priority="1372" operator="equal">
      <formula>"OPORTUNIDADE"</formula>
    </cfRule>
  </conditionalFormatting>
  <conditionalFormatting sqref="Y150">
    <cfRule type="cellIs" dxfId="1136" priority="1370" operator="equal">
      <formula>"NÃO"</formula>
    </cfRule>
    <cfRule type="cellIs" dxfId="1135" priority="1371" operator="equal">
      <formula>"SIM"</formula>
    </cfRule>
  </conditionalFormatting>
  <conditionalFormatting sqref="Y150">
    <cfRule type="cellIs" dxfId="1134" priority="1369" operator="equal">
      <formula>"OPORTUNIDADE"</formula>
    </cfRule>
  </conditionalFormatting>
  <conditionalFormatting sqref="Y150">
    <cfRule type="cellIs" dxfId="1133" priority="1367" operator="equal">
      <formula>"NÃO"</formula>
    </cfRule>
    <cfRule type="cellIs" dxfId="1132" priority="1368" operator="equal">
      <formula>"SIM"</formula>
    </cfRule>
  </conditionalFormatting>
  <conditionalFormatting sqref="Y150">
    <cfRule type="cellIs" dxfId="1131" priority="1366" operator="equal">
      <formula>"OPORTUNIDADE"</formula>
    </cfRule>
  </conditionalFormatting>
  <conditionalFormatting sqref="Y150">
    <cfRule type="cellIs" dxfId="1130" priority="1364" operator="equal">
      <formula>"NÃO"</formula>
    </cfRule>
    <cfRule type="cellIs" dxfId="1129" priority="1365" operator="equal">
      <formula>"SIM"</formula>
    </cfRule>
  </conditionalFormatting>
  <conditionalFormatting sqref="Y150">
    <cfRule type="cellIs" dxfId="1128" priority="1363" operator="equal">
      <formula>"OPORTUNIDADE"</formula>
    </cfRule>
  </conditionalFormatting>
  <conditionalFormatting sqref="Y150">
    <cfRule type="cellIs" dxfId="1127" priority="1361" operator="equal">
      <formula>"NÃO"</formula>
    </cfRule>
    <cfRule type="cellIs" dxfId="1126" priority="1362" operator="equal">
      <formula>"SIM"</formula>
    </cfRule>
  </conditionalFormatting>
  <conditionalFormatting sqref="Y150">
    <cfRule type="cellIs" dxfId="1125" priority="1360" operator="equal">
      <formula>"OPORTUNIDADE"</formula>
    </cfRule>
  </conditionalFormatting>
  <conditionalFormatting sqref="Y150">
    <cfRule type="cellIs" dxfId="1124" priority="1358" operator="equal">
      <formula>"NÃO"</formula>
    </cfRule>
    <cfRule type="cellIs" dxfId="1123" priority="1359" operator="equal">
      <formula>"SIM"</formula>
    </cfRule>
  </conditionalFormatting>
  <conditionalFormatting sqref="Y150">
    <cfRule type="cellIs" dxfId="1122" priority="1357" operator="equal">
      <formula>"OPORTUNIDADE"</formula>
    </cfRule>
  </conditionalFormatting>
  <conditionalFormatting sqref="Y150">
    <cfRule type="cellIs" dxfId="1121" priority="1355" operator="equal">
      <formula>"NÃO"</formula>
    </cfRule>
    <cfRule type="cellIs" dxfId="1120" priority="1356" operator="equal">
      <formula>"SIM"</formula>
    </cfRule>
  </conditionalFormatting>
  <conditionalFormatting sqref="Y150">
    <cfRule type="cellIs" dxfId="1119" priority="1354" operator="equal">
      <formula>"OPORTUNIDADE"</formula>
    </cfRule>
  </conditionalFormatting>
  <conditionalFormatting sqref="Y150">
    <cfRule type="cellIs" dxfId="1118" priority="1352" operator="equal">
      <formula>"NÃO"</formula>
    </cfRule>
    <cfRule type="cellIs" dxfId="1117" priority="1353" operator="equal">
      <formula>"SIM"</formula>
    </cfRule>
  </conditionalFormatting>
  <conditionalFormatting sqref="Y150">
    <cfRule type="cellIs" dxfId="1116" priority="1351" operator="equal">
      <formula>"OPORTUNIDADE"</formula>
    </cfRule>
  </conditionalFormatting>
  <conditionalFormatting sqref="Y150">
    <cfRule type="cellIs" dxfId="1115" priority="1349" operator="equal">
      <formula>"NÃO"</formula>
    </cfRule>
    <cfRule type="cellIs" dxfId="1114" priority="1350" operator="equal">
      <formula>"SIM"</formula>
    </cfRule>
  </conditionalFormatting>
  <conditionalFormatting sqref="Y150">
    <cfRule type="cellIs" dxfId="1113" priority="1348" operator="equal">
      <formula>"OPORTUNIDADE"</formula>
    </cfRule>
  </conditionalFormatting>
  <conditionalFormatting sqref="Y150">
    <cfRule type="cellIs" dxfId="1112" priority="1346" operator="equal">
      <formula>"NÃO"</formula>
    </cfRule>
    <cfRule type="cellIs" dxfId="1111" priority="1347" operator="equal">
      <formula>"SIM"</formula>
    </cfRule>
  </conditionalFormatting>
  <conditionalFormatting sqref="Z150">
    <cfRule type="cellIs" dxfId="1110" priority="1345" operator="equal">
      <formula>"OPORTUNIDADE"</formula>
    </cfRule>
  </conditionalFormatting>
  <conditionalFormatting sqref="Z150">
    <cfRule type="cellIs" dxfId="1109" priority="1343" operator="equal">
      <formula>"NÃO"</formula>
    </cfRule>
    <cfRule type="cellIs" dxfId="1108" priority="1344" operator="equal">
      <formula>"SIM"</formula>
    </cfRule>
  </conditionalFormatting>
  <conditionalFormatting sqref="BK68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107" priority="1341" operator="equal">
      <formula>"OPORTUNIDADE"</formula>
    </cfRule>
  </conditionalFormatting>
  <conditionalFormatting sqref="Y151">
    <cfRule type="cellIs" dxfId="1106" priority="1339" operator="equal">
      <formula>"NÃO"</formula>
    </cfRule>
    <cfRule type="cellIs" dxfId="1105" priority="1340" operator="equal">
      <formula>"SIM"</formula>
    </cfRule>
  </conditionalFormatting>
  <conditionalFormatting sqref="Y151">
    <cfRule type="cellIs" dxfId="1104" priority="1338" operator="equal">
      <formula>"OPORTUNIDADE"</formula>
    </cfRule>
  </conditionalFormatting>
  <conditionalFormatting sqref="Y151">
    <cfRule type="cellIs" dxfId="1103" priority="1336" operator="equal">
      <formula>"NÃO"</formula>
    </cfRule>
    <cfRule type="cellIs" dxfId="1102" priority="1337" operator="equal">
      <formula>"SIM"</formula>
    </cfRule>
  </conditionalFormatting>
  <conditionalFormatting sqref="Y151">
    <cfRule type="cellIs" dxfId="1101" priority="1335" operator="equal">
      <formula>"OPORTUNIDADE"</formula>
    </cfRule>
  </conditionalFormatting>
  <conditionalFormatting sqref="Y151">
    <cfRule type="cellIs" dxfId="1100" priority="1333" operator="equal">
      <formula>"NÃO"</formula>
    </cfRule>
    <cfRule type="cellIs" dxfId="1099" priority="1334" operator="equal">
      <formula>"SIM"</formula>
    </cfRule>
  </conditionalFormatting>
  <conditionalFormatting sqref="Y151">
    <cfRule type="cellIs" dxfId="1098" priority="1332" operator="equal">
      <formula>"OPORTUNIDADE"</formula>
    </cfRule>
  </conditionalFormatting>
  <conditionalFormatting sqref="Y151">
    <cfRule type="cellIs" dxfId="1097" priority="1330" operator="equal">
      <formula>"NÃO"</formula>
    </cfRule>
    <cfRule type="cellIs" dxfId="1096" priority="1331" operator="equal">
      <formula>"SIM"</formula>
    </cfRule>
  </conditionalFormatting>
  <conditionalFormatting sqref="Y151">
    <cfRule type="cellIs" dxfId="1095" priority="1329" operator="equal">
      <formula>"OPORTUNIDADE"</formula>
    </cfRule>
  </conditionalFormatting>
  <conditionalFormatting sqref="Y151">
    <cfRule type="cellIs" dxfId="1094" priority="1327" operator="equal">
      <formula>"NÃO"</formula>
    </cfRule>
    <cfRule type="cellIs" dxfId="1093" priority="1328" operator="equal">
      <formula>"SIM"</formula>
    </cfRule>
  </conditionalFormatting>
  <conditionalFormatting sqref="Y151">
    <cfRule type="cellIs" dxfId="1092" priority="1326" operator="equal">
      <formula>"OPORTUNIDADE"</formula>
    </cfRule>
  </conditionalFormatting>
  <conditionalFormatting sqref="Y151">
    <cfRule type="cellIs" dxfId="1091" priority="1324" operator="equal">
      <formula>"NÃO"</formula>
    </cfRule>
    <cfRule type="cellIs" dxfId="1090" priority="1325" operator="equal">
      <formula>"SIM"</formula>
    </cfRule>
  </conditionalFormatting>
  <conditionalFormatting sqref="Y151">
    <cfRule type="cellIs" dxfId="1089" priority="1323" operator="equal">
      <formula>"OPORTUNIDADE"</formula>
    </cfRule>
  </conditionalFormatting>
  <conditionalFormatting sqref="Y151">
    <cfRule type="cellIs" dxfId="1088" priority="1321" operator="equal">
      <formula>"NÃO"</formula>
    </cfRule>
    <cfRule type="cellIs" dxfId="1087" priority="1322" operator="equal">
      <formula>"SIM"</formula>
    </cfRule>
  </conditionalFormatting>
  <conditionalFormatting sqref="Y151">
    <cfRule type="cellIs" dxfId="1086" priority="1320" operator="equal">
      <formula>"OPORTUNIDADE"</formula>
    </cfRule>
  </conditionalFormatting>
  <conditionalFormatting sqref="Y151">
    <cfRule type="cellIs" dxfId="1085" priority="1318" operator="equal">
      <formula>"NÃO"</formula>
    </cfRule>
    <cfRule type="cellIs" dxfId="1084" priority="1319" operator="equal">
      <formula>"SIM"</formula>
    </cfRule>
  </conditionalFormatting>
  <conditionalFormatting sqref="Y151">
    <cfRule type="cellIs" dxfId="1083" priority="1317" operator="equal">
      <formula>"OPORTUNIDADE"</formula>
    </cfRule>
  </conditionalFormatting>
  <conditionalFormatting sqref="Y151">
    <cfRule type="cellIs" dxfId="1082" priority="1315" operator="equal">
      <formula>"NÃO"</formula>
    </cfRule>
    <cfRule type="cellIs" dxfId="1081" priority="1316" operator="equal">
      <formula>"SIM"</formula>
    </cfRule>
  </conditionalFormatting>
  <conditionalFormatting sqref="Y151">
    <cfRule type="cellIs" dxfId="1080" priority="1314" operator="equal">
      <formula>"OPORTUNIDADE"</formula>
    </cfRule>
  </conditionalFormatting>
  <conditionalFormatting sqref="Y151">
    <cfRule type="cellIs" dxfId="1079" priority="1312" operator="equal">
      <formula>"NÃO"</formula>
    </cfRule>
    <cfRule type="cellIs" dxfId="1078" priority="1313" operator="equal">
      <formula>"SIM"</formula>
    </cfRule>
  </conditionalFormatting>
  <conditionalFormatting sqref="Z151">
    <cfRule type="cellIs" dxfId="1077" priority="1311" operator="equal">
      <formula>"OPORTUNIDADE"</formula>
    </cfRule>
  </conditionalFormatting>
  <conditionalFormatting sqref="Z151">
    <cfRule type="cellIs" dxfId="1076" priority="1309" operator="equal">
      <formula>"NÃO"</formula>
    </cfRule>
    <cfRule type="cellIs" dxfId="1075" priority="1310" operator="equal">
      <formula>"SIM"</formula>
    </cfRule>
  </conditionalFormatting>
  <conditionalFormatting sqref="Y151">
    <cfRule type="cellIs" dxfId="1074" priority="1308" operator="equal">
      <formula>"OPORTUNIDADE"</formula>
    </cfRule>
  </conditionalFormatting>
  <conditionalFormatting sqref="Y151">
    <cfRule type="cellIs" dxfId="1073" priority="1306" operator="equal">
      <formula>"NÃO"</formula>
    </cfRule>
    <cfRule type="cellIs" dxfId="1072" priority="1307" operator="equal">
      <formula>"SIM"</formula>
    </cfRule>
  </conditionalFormatting>
  <conditionalFormatting sqref="Y151">
    <cfRule type="cellIs" dxfId="1071" priority="1305" operator="equal">
      <formula>"OPORTUNIDADE"</formula>
    </cfRule>
  </conditionalFormatting>
  <conditionalFormatting sqref="Y151">
    <cfRule type="cellIs" dxfId="1070" priority="1303" operator="equal">
      <formula>"NÃO"</formula>
    </cfRule>
    <cfRule type="cellIs" dxfId="1069" priority="1304" operator="equal">
      <formula>"SIM"</formula>
    </cfRule>
  </conditionalFormatting>
  <conditionalFormatting sqref="Y151">
    <cfRule type="cellIs" dxfId="1068" priority="1302" operator="equal">
      <formula>"OPORTUNIDADE"</formula>
    </cfRule>
  </conditionalFormatting>
  <conditionalFormatting sqref="Y151">
    <cfRule type="cellIs" dxfId="1067" priority="1300" operator="equal">
      <formula>"NÃO"</formula>
    </cfRule>
    <cfRule type="cellIs" dxfId="1066" priority="1301" operator="equal">
      <formula>"SIM"</formula>
    </cfRule>
  </conditionalFormatting>
  <conditionalFormatting sqref="Y151">
    <cfRule type="cellIs" dxfId="1065" priority="1299" operator="equal">
      <formula>"OPORTUNIDADE"</formula>
    </cfRule>
  </conditionalFormatting>
  <conditionalFormatting sqref="Y151">
    <cfRule type="cellIs" dxfId="1064" priority="1297" operator="equal">
      <formula>"NÃO"</formula>
    </cfRule>
    <cfRule type="cellIs" dxfId="1063" priority="1298" operator="equal">
      <formula>"SIM"</formula>
    </cfRule>
  </conditionalFormatting>
  <conditionalFormatting sqref="Y149">
    <cfRule type="cellIs" dxfId="1062" priority="1296" operator="equal">
      <formula>"OPORTUNIDADE"</formula>
    </cfRule>
  </conditionalFormatting>
  <conditionalFormatting sqref="Y149">
    <cfRule type="cellIs" dxfId="1061" priority="1294" operator="equal">
      <formula>"NÃO"</formula>
    </cfRule>
    <cfRule type="cellIs" dxfId="1060" priority="1295" operator="equal">
      <formula>"SIM"</formula>
    </cfRule>
  </conditionalFormatting>
  <conditionalFormatting sqref="Z149">
    <cfRule type="cellIs" dxfId="1059" priority="1293" operator="equal">
      <formula>"OPORTUNIDADE"</formula>
    </cfRule>
  </conditionalFormatting>
  <conditionalFormatting sqref="Z149">
    <cfRule type="cellIs" dxfId="1058" priority="1291" operator="equal">
      <formula>"NÃO"</formula>
    </cfRule>
    <cfRule type="cellIs" dxfId="1057" priority="1292" operator="equal">
      <formula>"SIM"</formula>
    </cfRule>
  </conditionalFormatting>
  <conditionalFormatting sqref="Y149">
    <cfRule type="cellIs" dxfId="1056" priority="1290" operator="equal">
      <formula>"OPORTUNIDADE"</formula>
    </cfRule>
  </conditionalFormatting>
  <conditionalFormatting sqref="Y149">
    <cfRule type="cellIs" dxfId="1055" priority="1288" operator="equal">
      <formula>"NÃO"</formula>
    </cfRule>
    <cfRule type="cellIs" dxfId="1054" priority="1289" operator="equal">
      <formula>"SIM"</formula>
    </cfRule>
  </conditionalFormatting>
  <conditionalFormatting sqref="Z149">
    <cfRule type="cellIs" dxfId="1053" priority="1287" operator="equal">
      <formula>"OPORTUNIDADE"</formula>
    </cfRule>
  </conditionalFormatting>
  <conditionalFormatting sqref="Z149">
    <cfRule type="cellIs" dxfId="1052" priority="1285" operator="equal">
      <formula>"NÃO"</formula>
    </cfRule>
    <cfRule type="cellIs" dxfId="1051" priority="1286" operator="equal">
      <formula>"SIM"</formula>
    </cfRule>
  </conditionalFormatting>
  <conditionalFormatting sqref="Y146:Y150">
    <cfRule type="cellIs" dxfId="1050" priority="1284" operator="equal">
      <formula>"OPORTUNIDADE"</formula>
    </cfRule>
  </conditionalFormatting>
  <conditionalFormatting sqref="Y146:Y150">
    <cfRule type="cellIs" dxfId="1049" priority="1282" operator="equal">
      <formula>"NÃO"</formula>
    </cfRule>
    <cfRule type="cellIs" dxfId="1048" priority="1283" operator="equal">
      <formula>"SIM"</formula>
    </cfRule>
  </conditionalFormatting>
  <conditionalFormatting sqref="Y146:Y150">
    <cfRule type="cellIs" dxfId="1047" priority="1281" operator="equal">
      <formula>"OPORTUNIDADE"</formula>
    </cfRule>
  </conditionalFormatting>
  <conditionalFormatting sqref="Y146:Y150">
    <cfRule type="cellIs" dxfId="1046" priority="1279" operator="equal">
      <formula>"NÃO"</formula>
    </cfRule>
    <cfRule type="cellIs" dxfId="1045" priority="1280" operator="equal">
      <formula>"SIM"</formula>
    </cfRule>
  </conditionalFormatting>
  <conditionalFormatting sqref="Y146:Y150">
    <cfRule type="cellIs" dxfId="1044" priority="1278" operator="equal">
      <formula>"OPORTUNIDADE"</formula>
    </cfRule>
  </conditionalFormatting>
  <conditionalFormatting sqref="Y146:Y150">
    <cfRule type="cellIs" dxfId="1043" priority="1276" operator="equal">
      <formula>"NÃO"</formula>
    </cfRule>
    <cfRule type="cellIs" dxfId="1042" priority="1277" operator="equal">
      <formula>"SIM"</formula>
    </cfRule>
  </conditionalFormatting>
  <conditionalFormatting sqref="Y146:Y150">
    <cfRule type="cellIs" dxfId="1041" priority="1275" operator="equal">
      <formula>"OPORTUNIDADE"</formula>
    </cfRule>
  </conditionalFormatting>
  <conditionalFormatting sqref="Y146:Y150">
    <cfRule type="cellIs" dxfId="1040" priority="1273" operator="equal">
      <formula>"NÃO"</formula>
    </cfRule>
    <cfRule type="cellIs" dxfId="1039" priority="1274" operator="equal">
      <formula>"SIM"</formula>
    </cfRule>
  </conditionalFormatting>
  <conditionalFormatting sqref="Y146:Y150">
    <cfRule type="cellIs" dxfId="1038" priority="1272" operator="equal">
      <formula>"OPORTUNIDADE"</formula>
    </cfRule>
  </conditionalFormatting>
  <conditionalFormatting sqref="Y146:Y150">
    <cfRule type="cellIs" dxfId="1037" priority="1270" operator="equal">
      <formula>"NÃO"</formula>
    </cfRule>
    <cfRule type="cellIs" dxfId="1036" priority="1271" operator="equal">
      <formula>"SIM"</formula>
    </cfRule>
  </conditionalFormatting>
  <conditionalFormatting sqref="Y146:Y150">
    <cfRule type="cellIs" dxfId="1035" priority="1269" operator="equal">
      <formula>"OPORTUNIDADE"</formula>
    </cfRule>
  </conditionalFormatting>
  <conditionalFormatting sqref="Y146:Y150">
    <cfRule type="cellIs" dxfId="1034" priority="1267" operator="equal">
      <formula>"NÃO"</formula>
    </cfRule>
    <cfRule type="cellIs" dxfId="1033" priority="1268" operator="equal">
      <formula>"SIM"</formula>
    </cfRule>
  </conditionalFormatting>
  <conditionalFormatting sqref="Y146:Y150">
    <cfRule type="cellIs" dxfId="1032" priority="1266" operator="equal">
      <formula>"OPORTUNIDADE"</formula>
    </cfRule>
  </conditionalFormatting>
  <conditionalFormatting sqref="Y146:Y150">
    <cfRule type="cellIs" dxfId="1031" priority="1264" operator="equal">
      <formula>"NÃO"</formula>
    </cfRule>
    <cfRule type="cellIs" dxfId="1030" priority="1265" operator="equal">
      <formula>"SIM"</formula>
    </cfRule>
  </conditionalFormatting>
  <conditionalFormatting sqref="Y146:Y150">
    <cfRule type="cellIs" dxfId="1029" priority="1263" operator="equal">
      <formula>"OPORTUNIDADE"</formula>
    </cfRule>
  </conditionalFormatting>
  <conditionalFormatting sqref="Y146:Y150">
    <cfRule type="cellIs" dxfId="1028" priority="1261" operator="equal">
      <formula>"NÃO"</formula>
    </cfRule>
    <cfRule type="cellIs" dxfId="1027" priority="1262" operator="equal">
      <formula>"SIM"</formula>
    </cfRule>
  </conditionalFormatting>
  <conditionalFormatting sqref="Y146:Y150">
    <cfRule type="cellIs" dxfId="1026" priority="1260" operator="equal">
      <formula>"OPORTUNIDADE"</formula>
    </cfRule>
  </conditionalFormatting>
  <conditionalFormatting sqref="Y146:Y150">
    <cfRule type="cellIs" dxfId="1025" priority="1258" operator="equal">
      <formula>"NÃO"</formula>
    </cfRule>
    <cfRule type="cellIs" dxfId="1024" priority="1259" operator="equal">
      <formula>"SIM"</formula>
    </cfRule>
  </conditionalFormatting>
  <conditionalFormatting sqref="Y146:Y150">
    <cfRule type="cellIs" dxfId="1023" priority="1257" operator="equal">
      <formula>"OPORTUNIDADE"</formula>
    </cfRule>
  </conditionalFormatting>
  <conditionalFormatting sqref="Y146:Y150">
    <cfRule type="cellIs" dxfId="1022" priority="1255" operator="equal">
      <formula>"NÃO"</formula>
    </cfRule>
    <cfRule type="cellIs" dxfId="1021" priority="1256" operator="equal">
      <formula>"SIM"</formula>
    </cfRule>
  </conditionalFormatting>
  <conditionalFormatting sqref="Y146:Y150">
    <cfRule type="cellIs" dxfId="1020" priority="1254" operator="equal">
      <formula>"OPORTUNIDADE"</formula>
    </cfRule>
  </conditionalFormatting>
  <conditionalFormatting sqref="Y146:Y150">
    <cfRule type="cellIs" dxfId="1019" priority="1252" operator="equal">
      <formula>"NÃO"</formula>
    </cfRule>
    <cfRule type="cellIs" dxfId="1018" priority="1253" operator="equal">
      <formula>"SIM"</formula>
    </cfRule>
  </conditionalFormatting>
  <conditionalFormatting sqref="Z146:Z148">
    <cfRule type="cellIs" dxfId="1017" priority="1251" operator="equal">
      <formula>"OPORTUNIDADE"</formula>
    </cfRule>
  </conditionalFormatting>
  <conditionalFormatting sqref="Z146:Z148">
    <cfRule type="cellIs" dxfId="1016" priority="1249" operator="equal">
      <formula>"NÃO"</formula>
    </cfRule>
    <cfRule type="cellIs" dxfId="1015" priority="1250" operator="equal">
      <formula>"SIM"</formula>
    </cfRule>
  </conditionalFormatting>
  <conditionalFormatting sqref="Y146:Y150">
    <cfRule type="cellIs" dxfId="1014" priority="1248" operator="equal">
      <formula>"OPORTUNIDADE"</formula>
    </cfRule>
  </conditionalFormatting>
  <conditionalFormatting sqref="Y146:Y150">
    <cfRule type="cellIs" dxfId="1013" priority="1246" operator="equal">
      <formula>"NÃO"</formula>
    </cfRule>
    <cfRule type="cellIs" dxfId="1012" priority="1247" operator="equal">
      <formula>"SIM"</formula>
    </cfRule>
  </conditionalFormatting>
  <conditionalFormatting sqref="Y146:Y150">
    <cfRule type="cellIs" dxfId="1011" priority="1245" operator="equal">
      <formula>"OPORTUNIDADE"</formula>
    </cfRule>
  </conditionalFormatting>
  <conditionalFormatting sqref="Y146:Y150">
    <cfRule type="cellIs" dxfId="1010" priority="1243" operator="equal">
      <formula>"NÃO"</formula>
    </cfRule>
    <cfRule type="cellIs" dxfId="1009" priority="1244" operator="equal">
      <formula>"SIM"</formula>
    </cfRule>
  </conditionalFormatting>
  <conditionalFormatting sqref="Y146:Y150">
    <cfRule type="cellIs" dxfId="1008" priority="1242" operator="equal">
      <formula>"OPORTUNIDADE"</formula>
    </cfRule>
  </conditionalFormatting>
  <conditionalFormatting sqref="Y146:Y150">
    <cfRule type="cellIs" dxfId="1007" priority="1240" operator="equal">
      <formula>"NÃO"</formula>
    </cfRule>
    <cfRule type="cellIs" dxfId="1006" priority="1241" operator="equal">
      <formula>"SIM"</formula>
    </cfRule>
  </conditionalFormatting>
  <conditionalFormatting sqref="Y146:Y150">
    <cfRule type="cellIs" dxfId="1005" priority="1239" operator="equal">
      <formula>"OPORTUNIDADE"</formula>
    </cfRule>
  </conditionalFormatting>
  <conditionalFormatting sqref="Y146:Y150">
    <cfRule type="cellIs" dxfId="1004" priority="1237" operator="equal">
      <formula>"NÃO"</formula>
    </cfRule>
    <cfRule type="cellIs" dxfId="1003" priority="1238" operator="equal">
      <formula>"SIM"</formula>
    </cfRule>
  </conditionalFormatting>
  <conditionalFormatting sqref="Y146:Y150">
    <cfRule type="cellIs" dxfId="1002" priority="1236" operator="equal">
      <formula>"OPORTUNIDADE"</formula>
    </cfRule>
  </conditionalFormatting>
  <conditionalFormatting sqref="Y146:Y150">
    <cfRule type="cellIs" dxfId="1001" priority="1234" operator="equal">
      <formula>"NÃO"</formula>
    </cfRule>
    <cfRule type="cellIs" dxfId="1000" priority="1235" operator="equal">
      <formula>"SIM"</formula>
    </cfRule>
  </conditionalFormatting>
  <conditionalFormatting sqref="Y146:Y150">
    <cfRule type="cellIs" dxfId="999" priority="1233" operator="equal">
      <formula>"OPORTUNIDADE"</formula>
    </cfRule>
  </conditionalFormatting>
  <conditionalFormatting sqref="Y146:Y150">
    <cfRule type="cellIs" dxfId="998" priority="1231" operator="equal">
      <formula>"NÃO"</formula>
    </cfRule>
    <cfRule type="cellIs" dxfId="997" priority="1232" operator="equal">
      <formula>"SIM"</formula>
    </cfRule>
  </conditionalFormatting>
  <conditionalFormatting sqref="Y146:Y150">
    <cfRule type="cellIs" dxfId="996" priority="1230" operator="equal">
      <formula>"OPORTUNIDADE"</formula>
    </cfRule>
  </conditionalFormatting>
  <conditionalFormatting sqref="Y146:Y150">
    <cfRule type="cellIs" dxfId="995" priority="1228" operator="equal">
      <formula>"NÃO"</formula>
    </cfRule>
    <cfRule type="cellIs" dxfId="994" priority="1229" operator="equal">
      <formula>"SIM"</formula>
    </cfRule>
  </conditionalFormatting>
  <conditionalFormatting sqref="Y146:Y150">
    <cfRule type="cellIs" dxfId="993" priority="1227" operator="equal">
      <formula>"OPORTUNIDADE"</formula>
    </cfRule>
  </conditionalFormatting>
  <conditionalFormatting sqref="Y146:Y150">
    <cfRule type="cellIs" dxfId="992" priority="1225" operator="equal">
      <formula>"NÃO"</formula>
    </cfRule>
    <cfRule type="cellIs" dxfId="991" priority="1226" operator="equal">
      <formula>"SIM"</formula>
    </cfRule>
  </conditionalFormatting>
  <conditionalFormatting sqref="Y146:Y150">
    <cfRule type="cellIs" dxfId="990" priority="1224" operator="equal">
      <formula>"OPORTUNIDADE"</formula>
    </cfRule>
  </conditionalFormatting>
  <conditionalFormatting sqref="Y146:Y150">
    <cfRule type="cellIs" dxfId="989" priority="1222" operator="equal">
      <formula>"NÃO"</formula>
    </cfRule>
    <cfRule type="cellIs" dxfId="988" priority="1223" operator="equal">
      <formula>"SIM"</formula>
    </cfRule>
  </conditionalFormatting>
  <conditionalFormatting sqref="Y146:Y150">
    <cfRule type="cellIs" dxfId="987" priority="1221" operator="equal">
      <formula>"OPORTUNIDADE"</formula>
    </cfRule>
  </conditionalFormatting>
  <conditionalFormatting sqref="Y146:Y150">
    <cfRule type="cellIs" dxfId="986" priority="1219" operator="equal">
      <formula>"NÃO"</formula>
    </cfRule>
    <cfRule type="cellIs" dxfId="985" priority="1220" operator="equal">
      <formula>"SIM"</formula>
    </cfRule>
  </conditionalFormatting>
  <conditionalFormatting sqref="Y146:Y150">
    <cfRule type="cellIs" dxfId="984" priority="1218" operator="equal">
      <formula>"OPORTUNIDADE"</formula>
    </cfRule>
  </conditionalFormatting>
  <conditionalFormatting sqref="Y146:Y150">
    <cfRule type="cellIs" dxfId="983" priority="1216" operator="equal">
      <formula>"NÃO"</formula>
    </cfRule>
    <cfRule type="cellIs" dxfId="982" priority="1217" operator="equal">
      <formula>"SIM"</formula>
    </cfRule>
  </conditionalFormatting>
  <conditionalFormatting sqref="Y146:Y150">
    <cfRule type="cellIs" dxfId="981" priority="1215" operator="equal">
      <formula>"OPORTUNIDADE"</formula>
    </cfRule>
  </conditionalFormatting>
  <conditionalFormatting sqref="Y146:Y150">
    <cfRule type="cellIs" dxfId="980" priority="1213" operator="equal">
      <formula>"NÃO"</formula>
    </cfRule>
    <cfRule type="cellIs" dxfId="979" priority="1214" operator="equal">
      <formula>"SIM"</formula>
    </cfRule>
  </conditionalFormatting>
  <conditionalFormatting sqref="Y146:Y150">
    <cfRule type="cellIs" dxfId="978" priority="1212" operator="equal">
      <formula>"OPORTUNIDADE"</formula>
    </cfRule>
  </conditionalFormatting>
  <conditionalFormatting sqref="Y146:Y150">
    <cfRule type="cellIs" dxfId="977" priority="1210" operator="equal">
      <formula>"NÃO"</formula>
    </cfRule>
    <cfRule type="cellIs" dxfId="976" priority="1211" operator="equal">
      <formula>"SIM"</formula>
    </cfRule>
  </conditionalFormatting>
  <conditionalFormatting sqref="Y146:Y150">
    <cfRule type="cellIs" dxfId="975" priority="1209" operator="equal">
      <formula>"OPORTUNIDADE"</formula>
    </cfRule>
  </conditionalFormatting>
  <conditionalFormatting sqref="Y146:Y150">
    <cfRule type="cellIs" dxfId="974" priority="1207" operator="equal">
      <formula>"NÃO"</formula>
    </cfRule>
    <cfRule type="cellIs" dxfId="973" priority="1208" operator="equal">
      <formula>"SIM"</formula>
    </cfRule>
  </conditionalFormatting>
  <conditionalFormatting sqref="Y146:Y150">
    <cfRule type="cellIs" dxfId="972" priority="1206" operator="equal">
      <formula>"OPORTUNIDADE"</formula>
    </cfRule>
  </conditionalFormatting>
  <conditionalFormatting sqref="Y146:Y150">
    <cfRule type="cellIs" dxfId="971" priority="1204" operator="equal">
      <formula>"NÃO"</formula>
    </cfRule>
    <cfRule type="cellIs" dxfId="970" priority="1205" operator="equal">
      <formula>"SIM"</formula>
    </cfRule>
  </conditionalFormatting>
  <conditionalFormatting sqref="Y146:Y150">
    <cfRule type="cellIs" dxfId="969" priority="1203" operator="equal">
      <formula>"OPORTUNIDADE"</formula>
    </cfRule>
  </conditionalFormatting>
  <conditionalFormatting sqref="Y146:Y150">
    <cfRule type="cellIs" dxfId="968" priority="1201" operator="equal">
      <formula>"NÃO"</formula>
    </cfRule>
    <cfRule type="cellIs" dxfId="967" priority="1202" operator="equal">
      <formula>"SIM"</formula>
    </cfRule>
  </conditionalFormatting>
  <conditionalFormatting sqref="Y146:Y150">
    <cfRule type="cellIs" dxfId="966" priority="1200" operator="equal">
      <formula>"OPORTUNIDADE"</formula>
    </cfRule>
  </conditionalFormatting>
  <conditionalFormatting sqref="Y146:Y150">
    <cfRule type="cellIs" dxfId="965" priority="1198" operator="equal">
      <formula>"NÃO"</formula>
    </cfRule>
    <cfRule type="cellIs" dxfId="964" priority="1199" operator="equal">
      <formula>"SIM"</formula>
    </cfRule>
  </conditionalFormatting>
  <conditionalFormatting sqref="Y146:Y150">
    <cfRule type="cellIs" dxfId="963" priority="1197" operator="equal">
      <formula>"OPORTUNIDADE"</formula>
    </cfRule>
  </conditionalFormatting>
  <conditionalFormatting sqref="Y146:Y150">
    <cfRule type="cellIs" dxfId="962" priority="1195" operator="equal">
      <formula>"NÃO"</formula>
    </cfRule>
    <cfRule type="cellIs" dxfId="961" priority="1196" operator="equal">
      <formula>"SIM"</formula>
    </cfRule>
  </conditionalFormatting>
  <conditionalFormatting sqref="Y146:Y150">
    <cfRule type="cellIs" dxfId="960" priority="1194" operator="equal">
      <formula>"OPORTUNIDADE"</formula>
    </cfRule>
  </conditionalFormatting>
  <conditionalFormatting sqref="Y146:Y150">
    <cfRule type="cellIs" dxfId="959" priority="1192" operator="equal">
      <formula>"NÃO"</formula>
    </cfRule>
    <cfRule type="cellIs" dxfId="958" priority="1193" operator="equal">
      <formula>"SIM"</formula>
    </cfRule>
  </conditionalFormatting>
  <conditionalFormatting sqref="Y146:Y150">
    <cfRule type="cellIs" dxfId="957" priority="1191" operator="equal">
      <formula>"OPORTUNIDADE"</formula>
    </cfRule>
  </conditionalFormatting>
  <conditionalFormatting sqref="Y146:Y150">
    <cfRule type="cellIs" dxfId="956" priority="1189" operator="equal">
      <formula>"NÃO"</formula>
    </cfRule>
    <cfRule type="cellIs" dxfId="955" priority="1190" operator="equal">
      <formula>"SIM"</formula>
    </cfRule>
  </conditionalFormatting>
  <conditionalFormatting sqref="Z146:Z148">
    <cfRule type="cellIs" dxfId="954" priority="1188" operator="equal">
      <formula>"OPORTUNIDADE"</formula>
    </cfRule>
  </conditionalFormatting>
  <conditionalFormatting sqref="Z146:Z148">
    <cfRule type="cellIs" dxfId="953" priority="1186" operator="equal">
      <formula>"NÃO"</formula>
    </cfRule>
    <cfRule type="cellIs" dxfId="952" priority="1187" operator="equal">
      <formula>"SIM"</formula>
    </cfRule>
  </conditionalFormatting>
  <conditionalFormatting sqref="Z146:Z148">
    <cfRule type="cellIs" dxfId="951" priority="1185" operator="equal">
      <formula>"OPORTUNIDADE"</formula>
    </cfRule>
  </conditionalFormatting>
  <conditionalFormatting sqref="Z146:Z148">
    <cfRule type="cellIs" dxfId="950" priority="1183" operator="equal">
      <formula>"NÃO"</formula>
    </cfRule>
    <cfRule type="cellIs" dxfId="949" priority="1184" operator="equal">
      <formula>"SIM"</formula>
    </cfRule>
  </conditionalFormatting>
  <conditionalFormatting sqref="Y146:Y150">
    <cfRule type="cellIs" dxfId="948" priority="1182" operator="equal">
      <formula>"OPORTUNIDADE"</formula>
    </cfRule>
  </conditionalFormatting>
  <conditionalFormatting sqref="Y146:Y150">
    <cfRule type="cellIs" dxfId="947" priority="1180" operator="equal">
      <formula>"NÃO"</formula>
    </cfRule>
    <cfRule type="cellIs" dxfId="946" priority="1181" operator="equal">
      <formula>"SIM"</formula>
    </cfRule>
  </conditionalFormatting>
  <conditionalFormatting sqref="Y146:Y150">
    <cfRule type="cellIs" dxfId="945" priority="1179" operator="equal">
      <formula>"OPORTUNIDADE"</formula>
    </cfRule>
  </conditionalFormatting>
  <conditionalFormatting sqref="Y146:Y150">
    <cfRule type="cellIs" dxfId="944" priority="1177" operator="equal">
      <formula>"NÃO"</formula>
    </cfRule>
    <cfRule type="cellIs" dxfId="943" priority="1178" operator="equal">
      <formula>"SIM"</formula>
    </cfRule>
  </conditionalFormatting>
  <conditionalFormatting sqref="Z146:Z148">
    <cfRule type="cellIs" dxfId="942" priority="1176" operator="equal">
      <formula>"OPORTUNIDADE"</formula>
    </cfRule>
  </conditionalFormatting>
  <conditionalFormatting sqref="Z146:Z148">
    <cfRule type="cellIs" dxfId="941" priority="1174" operator="equal">
      <formula>"NÃO"</formula>
    </cfRule>
    <cfRule type="cellIs" dxfId="940" priority="1175" operator="equal">
      <formula>"SIM"</formula>
    </cfRule>
  </conditionalFormatting>
  <conditionalFormatting sqref="Z146:Z148">
    <cfRule type="cellIs" dxfId="939" priority="1173" operator="equal">
      <formula>"OPORTUNIDADE"</formula>
    </cfRule>
  </conditionalFormatting>
  <conditionalFormatting sqref="Z146:Z148">
    <cfRule type="cellIs" dxfId="938" priority="1171" operator="equal">
      <formula>"NÃO"</formula>
    </cfRule>
    <cfRule type="cellIs" dxfId="937" priority="1172" operator="equal">
      <formula>"SIM"</formula>
    </cfRule>
  </conditionalFormatting>
  <conditionalFormatting sqref="Z146:Z148">
    <cfRule type="cellIs" dxfId="936" priority="1170" operator="equal">
      <formula>"OPORTUNIDADE"</formula>
    </cfRule>
  </conditionalFormatting>
  <conditionalFormatting sqref="Z146:Z148">
    <cfRule type="cellIs" dxfId="935" priority="1168" operator="equal">
      <formula>"NÃO"</formula>
    </cfRule>
    <cfRule type="cellIs" dxfId="934" priority="1169" operator="equal">
      <formula>"SIM"</formula>
    </cfRule>
  </conditionalFormatting>
  <conditionalFormatting sqref="Z146:Z148">
    <cfRule type="cellIs" dxfId="933" priority="1167" operator="equal">
      <formula>"OPORTUNIDADE"</formula>
    </cfRule>
  </conditionalFormatting>
  <conditionalFormatting sqref="Z146:Z148">
    <cfRule type="cellIs" dxfId="932" priority="1165" operator="equal">
      <formula>"NÃO"</formula>
    </cfRule>
    <cfRule type="cellIs" dxfId="931" priority="1166" operator="equal">
      <formula>"SIM"</formula>
    </cfRule>
  </conditionalFormatting>
  <conditionalFormatting sqref="Y146:Y150">
    <cfRule type="cellIs" dxfId="930" priority="1164" operator="equal">
      <formula>"OPORTUNIDADE"</formula>
    </cfRule>
  </conditionalFormatting>
  <conditionalFormatting sqref="Y146:Y150">
    <cfRule type="cellIs" dxfId="929" priority="1162" operator="equal">
      <formula>"NÃO"</formula>
    </cfRule>
    <cfRule type="cellIs" dxfId="928" priority="1163" operator="equal">
      <formula>"SIM"</formula>
    </cfRule>
  </conditionalFormatting>
  <conditionalFormatting sqref="Y146:Y150">
    <cfRule type="cellIs" dxfId="927" priority="1161" operator="equal">
      <formula>"OPORTUNIDADE"</formula>
    </cfRule>
  </conditionalFormatting>
  <conditionalFormatting sqref="Y146:Y150">
    <cfRule type="cellIs" dxfId="926" priority="1159" operator="equal">
      <formula>"NÃO"</formula>
    </cfRule>
    <cfRule type="cellIs" dxfId="925" priority="1160" operator="equal">
      <formula>"SIM"</formula>
    </cfRule>
  </conditionalFormatting>
  <conditionalFormatting sqref="Y146:Y150">
    <cfRule type="cellIs" dxfId="924" priority="1158" operator="equal">
      <formula>"OPORTUNIDADE"</formula>
    </cfRule>
  </conditionalFormatting>
  <conditionalFormatting sqref="Y146:Y150">
    <cfRule type="cellIs" dxfId="923" priority="1156" operator="equal">
      <formula>"NÃO"</formula>
    </cfRule>
    <cfRule type="cellIs" dxfId="922" priority="1157" operator="equal">
      <formula>"SIM"</formula>
    </cfRule>
  </conditionalFormatting>
  <conditionalFormatting sqref="Y146:Y150">
    <cfRule type="cellIs" dxfId="921" priority="1155" operator="equal">
      <formula>"OPORTUNIDADE"</formula>
    </cfRule>
  </conditionalFormatting>
  <conditionalFormatting sqref="Y146:Y150">
    <cfRule type="cellIs" dxfId="920" priority="1153" operator="equal">
      <formula>"NÃO"</formula>
    </cfRule>
    <cfRule type="cellIs" dxfId="919" priority="1154" operator="equal">
      <formula>"SIM"</formula>
    </cfRule>
  </conditionalFormatting>
  <conditionalFormatting sqref="Y146:Y150">
    <cfRule type="cellIs" dxfId="918" priority="1152" operator="equal">
      <formula>"OPORTUNIDADE"</formula>
    </cfRule>
  </conditionalFormatting>
  <conditionalFormatting sqref="Y146:Y150">
    <cfRule type="cellIs" dxfId="917" priority="1150" operator="equal">
      <formula>"NÃO"</formula>
    </cfRule>
    <cfRule type="cellIs" dxfId="916" priority="1151" operator="equal">
      <formula>"SIM"</formula>
    </cfRule>
  </conditionalFormatting>
  <conditionalFormatting sqref="Y146:Y150">
    <cfRule type="cellIs" dxfId="915" priority="1149" operator="equal">
      <formula>"OPORTUNIDADE"</formula>
    </cfRule>
  </conditionalFormatting>
  <conditionalFormatting sqref="Y146:Y150">
    <cfRule type="cellIs" dxfId="914" priority="1147" operator="equal">
      <formula>"NÃO"</formula>
    </cfRule>
    <cfRule type="cellIs" dxfId="913" priority="1148" operator="equal">
      <formula>"SIM"</formula>
    </cfRule>
  </conditionalFormatting>
  <conditionalFormatting sqref="Y152">
    <cfRule type="cellIs" dxfId="912" priority="840" operator="equal">
      <formula>"OPORTUNIDADE"</formula>
    </cfRule>
  </conditionalFormatting>
  <conditionalFormatting sqref="Y152">
    <cfRule type="cellIs" dxfId="911" priority="838" operator="equal">
      <formula>"NÃO"</formula>
    </cfRule>
    <cfRule type="cellIs" dxfId="910" priority="839" operator="equal">
      <formula>"SIM"</formula>
    </cfRule>
  </conditionalFormatting>
  <conditionalFormatting sqref="Y152">
    <cfRule type="cellIs" dxfId="909" priority="837" operator="equal">
      <formula>"OPORTUNIDADE"</formula>
    </cfRule>
  </conditionalFormatting>
  <conditionalFormatting sqref="Y152">
    <cfRule type="cellIs" dxfId="908" priority="835" operator="equal">
      <formula>"NÃO"</formula>
    </cfRule>
    <cfRule type="cellIs" dxfId="907" priority="836" operator="equal">
      <formula>"SIM"</formula>
    </cfRule>
  </conditionalFormatting>
  <conditionalFormatting sqref="Y152">
    <cfRule type="cellIs" dxfId="906" priority="834" operator="equal">
      <formula>"OPORTUNIDADE"</formula>
    </cfRule>
  </conditionalFormatting>
  <conditionalFormatting sqref="Y152">
    <cfRule type="cellIs" dxfId="905" priority="832" operator="equal">
      <formula>"NÃO"</formula>
    </cfRule>
    <cfRule type="cellIs" dxfId="904" priority="833" operator="equal">
      <formula>"SIM"</formula>
    </cfRule>
  </conditionalFormatting>
  <conditionalFormatting sqref="Y152">
    <cfRule type="cellIs" dxfId="903" priority="831" operator="equal">
      <formula>"OPORTUNIDADE"</formula>
    </cfRule>
  </conditionalFormatting>
  <conditionalFormatting sqref="Y152">
    <cfRule type="cellIs" dxfId="902" priority="829" operator="equal">
      <formula>"NÃO"</formula>
    </cfRule>
    <cfRule type="cellIs" dxfId="901" priority="830" operator="equal">
      <formula>"SIM"</formula>
    </cfRule>
  </conditionalFormatting>
  <conditionalFormatting sqref="Y152">
    <cfRule type="cellIs" dxfId="900" priority="828" operator="equal">
      <formula>"OPORTUNIDADE"</formula>
    </cfRule>
  </conditionalFormatting>
  <conditionalFormatting sqref="Y152">
    <cfRule type="cellIs" dxfId="899" priority="826" operator="equal">
      <formula>"NÃO"</formula>
    </cfRule>
    <cfRule type="cellIs" dxfId="898" priority="827" operator="equal">
      <formula>"SIM"</formula>
    </cfRule>
  </conditionalFormatting>
  <conditionalFormatting sqref="Y152">
    <cfRule type="cellIs" dxfId="897" priority="825" operator="equal">
      <formula>"OPORTUNIDADE"</formula>
    </cfRule>
  </conditionalFormatting>
  <conditionalFormatting sqref="Y152">
    <cfRule type="cellIs" dxfId="896" priority="823" operator="equal">
      <formula>"NÃO"</formula>
    </cfRule>
    <cfRule type="cellIs" dxfId="895" priority="824" operator="equal">
      <formula>"SIM"</formula>
    </cfRule>
  </conditionalFormatting>
  <conditionalFormatting sqref="Y152">
    <cfRule type="cellIs" dxfId="894" priority="822" operator="equal">
      <formula>"OPORTUNIDADE"</formula>
    </cfRule>
  </conditionalFormatting>
  <conditionalFormatting sqref="Y152">
    <cfRule type="cellIs" dxfId="893" priority="820" operator="equal">
      <formula>"NÃO"</formula>
    </cfRule>
    <cfRule type="cellIs" dxfId="892" priority="821" operator="equal">
      <formula>"SIM"</formula>
    </cfRule>
  </conditionalFormatting>
  <conditionalFormatting sqref="Y152">
    <cfRule type="cellIs" dxfId="891" priority="819" operator="equal">
      <formula>"OPORTUNIDADE"</formula>
    </cfRule>
  </conditionalFormatting>
  <conditionalFormatting sqref="Y152">
    <cfRule type="cellIs" dxfId="890" priority="817" operator="equal">
      <formula>"NÃO"</formula>
    </cfRule>
    <cfRule type="cellIs" dxfId="889" priority="818" operator="equal">
      <formula>"SIM"</formula>
    </cfRule>
  </conditionalFormatting>
  <conditionalFormatting sqref="Y152">
    <cfRule type="cellIs" dxfId="888" priority="816" operator="equal">
      <formula>"OPORTUNIDADE"</formula>
    </cfRule>
  </conditionalFormatting>
  <conditionalFormatting sqref="Y152">
    <cfRule type="cellIs" dxfId="887" priority="814" operator="equal">
      <formula>"NÃO"</formula>
    </cfRule>
    <cfRule type="cellIs" dxfId="886" priority="815" operator="equal">
      <formula>"SIM"</formula>
    </cfRule>
  </conditionalFormatting>
  <conditionalFormatting sqref="Y152">
    <cfRule type="cellIs" dxfId="885" priority="813" operator="equal">
      <formula>"OPORTUNIDADE"</formula>
    </cfRule>
  </conditionalFormatting>
  <conditionalFormatting sqref="Y152">
    <cfRule type="cellIs" dxfId="884" priority="811" operator="equal">
      <formula>"NÃO"</formula>
    </cfRule>
    <cfRule type="cellIs" dxfId="883" priority="812" operator="equal">
      <formula>"SIM"</formula>
    </cfRule>
  </conditionalFormatting>
  <conditionalFormatting sqref="Y152">
    <cfRule type="cellIs" dxfId="882" priority="810" operator="equal">
      <formula>"OPORTUNIDADE"</formula>
    </cfRule>
  </conditionalFormatting>
  <conditionalFormatting sqref="Y152">
    <cfRule type="cellIs" dxfId="881" priority="808" operator="equal">
      <formula>"NÃO"</formula>
    </cfRule>
    <cfRule type="cellIs" dxfId="880" priority="809" operator="equal">
      <formula>"SIM"</formula>
    </cfRule>
  </conditionalFormatting>
  <conditionalFormatting sqref="Z152">
    <cfRule type="cellIs" dxfId="879" priority="807" operator="equal">
      <formula>"OPORTUNIDADE"</formula>
    </cfRule>
  </conditionalFormatting>
  <conditionalFormatting sqref="Z152">
    <cfRule type="cellIs" dxfId="878" priority="805" operator="equal">
      <formula>"NÃO"</formula>
    </cfRule>
    <cfRule type="cellIs" dxfId="877" priority="806" operator="equal">
      <formula>"SIM"</formula>
    </cfRule>
  </conditionalFormatting>
  <conditionalFormatting sqref="Y152">
    <cfRule type="cellIs" dxfId="876" priority="804" operator="equal">
      <formula>"OPORTUNIDADE"</formula>
    </cfRule>
  </conditionalFormatting>
  <conditionalFormatting sqref="Y152">
    <cfRule type="cellIs" dxfId="875" priority="802" operator="equal">
      <formula>"NÃO"</formula>
    </cfRule>
    <cfRule type="cellIs" dxfId="874" priority="803" operator="equal">
      <formula>"SIM"</formula>
    </cfRule>
  </conditionalFormatting>
  <conditionalFormatting sqref="Y152">
    <cfRule type="cellIs" dxfId="873" priority="801" operator="equal">
      <formula>"OPORTUNIDADE"</formula>
    </cfRule>
  </conditionalFormatting>
  <conditionalFormatting sqref="Y152">
    <cfRule type="cellIs" dxfId="872" priority="799" operator="equal">
      <formula>"NÃO"</formula>
    </cfRule>
    <cfRule type="cellIs" dxfId="871" priority="800" operator="equal">
      <formula>"SIM"</formula>
    </cfRule>
  </conditionalFormatting>
  <conditionalFormatting sqref="Y152">
    <cfRule type="cellIs" dxfId="870" priority="798" operator="equal">
      <formula>"OPORTUNIDADE"</formula>
    </cfRule>
  </conditionalFormatting>
  <conditionalFormatting sqref="Y152">
    <cfRule type="cellIs" dxfId="869" priority="796" operator="equal">
      <formula>"NÃO"</formula>
    </cfRule>
    <cfRule type="cellIs" dxfId="868" priority="797" operator="equal">
      <formula>"SIM"</formula>
    </cfRule>
  </conditionalFormatting>
  <conditionalFormatting sqref="Y152">
    <cfRule type="cellIs" dxfId="867" priority="795" operator="equal">
      <formula>"OPORTUNIDADE"</formula>
    </cfRule>
  </conditionalFormatting>
  <conditionalFormatting sqref="Y152">
    <cfRule type="cellIs" dxfId="866" priority="793" operator="equal">
      <formula>"NÃO"</formula>
    </cfRule>
    <cfRule type="cellIs" dxfId="865" priority="794" operator="equal">
      <formula>"SIM"</formula>
    </cfRule>
  </conditionalFormatting>
  <conditionalFormatting sqref="Y152">
    <cfRule type="cellIs" dxfId="864" priority="792" operator="equal">
      <formula>"OPORTUNIDADE"</formula>
    </cfRule>
  </conditionalFormatting>
  <conditionalFormatting sqref="Y152">
    <cfRule type="cellIs" dxfId="863" priority="790" operator="equal">
      <formula>"NÃO"</formula>
    </cfRule>
    <cfRule type="cellIs" dxfId="862" priority="791" operator="equal">
      <formula>"SIM"</formula>
    </cfRule>
  </conditionalFormatting>
  <conditionalFormatting sqref="Y152">
    <cfRule type="cellIs" dxfId="861" priority="789" operator="equal">
      <formula>"OPORTUNIDADE"</formula>
    </cfRule>
  </conditionalFormatting>
  <conditionalFormatting sqref="Y152">
    <cfRule type="cellIs" dxfId="860" priority="787" operator="equal">
      <formula>"NÃO"</formula>
    </cfRule>
    <cfRule type="cellIs" dxfId="859" priority="788" operator="equal">
      <formula>"SIM"</formula>
    </cfRule>
  </conditionalFormatting>
  <conditionalFormatting sqref="Y153">
    <cfRule type="cellIs" dxfId="858" priority="786" operator="equal">
      <formula>"OPORTUNIDADE"</formula>
    </cfRule>
  </conditionalFormatting>
  <conditionalFormatting sqref="Y153">
    <cfRule type="cellIs" dxfId="857" priority="784" operator="equal">
      <formula>"NÃO"</formula>
    </cfRule>
    <cfRule type="cellIs" dxfId="856" priority="785" operator="equal">
      <formula>"SIM"</formula>
    </cfRule>
  </conditionalFormatting>
  <conditionalFormatting sqref="Y153">
    <cfRule type="cellIs" dxfId="855" priority="783" operator="equal">
      <formula>"OPORTUNIDADE"</formula>
    </cfRule>
  </conditionalFormatting>
  <conditionalFormatting sqref="Y153">
    <cfRule type="cellIs" dxfId="854" priority="781" operator="equal">
      <formula>"NÃO"</formula>
    </cfRule>
    <cfRule type="cellIs" dxfId="853" priority="782" operator="equal">
      <formula>"SIM"</formula>
    </cfRule>
  </conditionalFormatting>
  <conditionalFormatting sqref="Y153">
    <cfRule type="cellIs" dxfId="852" priority="780" operator="equal">
      <formula>"OPORTUNIDADE"</formula>
    </cfRule>
  </conditionalFormatting>
  <conditionalFormatting sqref="Y153">
    <cfRule type="cellIs" dxfId="851" priority="778" operator="equal">
      <formula>"NÃO"</formula>
    </cfRule>
    <cfRule type="cellIs" dxfId="850" priority="779" operator="equal">
      <formula>"SIM"</formula>
    </cfRule>
  </conditionalFormatting>
  <conditionalFormatting sqref="Y153">
    <cfRule type="cellIs" dxfId="849" priority="777" operator="equal">
      <formula>"OPORTUNIDADE"</formula>
    </cfRule>
  </conditionalFormatting>
  <conditionalFormatting sqref="Y153">
    <cfRule type="cellIs" dxfId="848" priority="775" operator="equal">
      <formula>"NÃO"</formula>
    </cfRule>
    <cfRule type="cellIs" dxfId="847" priority="776" operator="equal">
      <formula>"SIM"</formula>
    </cfRule>
  </conditionalFormatting>
  <conditionalFormatting sqref="Y153">
    <cfRule type="cellIs" dxfId="846" priority="774" operator="equal">
      <formula>"OPORTUNIDADE"</formula>
    </cfRule>
  </conditionalFormatting>
  <conditionalFormatting sqref="Y153">
    <cfRule type="cellIs" dxfId="845" priority="772" operator="equal">
      <formula>"NÃO"</formula>
    </cfRule>
    <cfRule type="cellIs" dxfId="844" priority="773" operator="equal">
      <formula>"SIM"</formula>
    </cfRule>
  </conditionalFormatting>
  <conditionalFormatting sqref="Y153">
    <cfRule type="cellIs" dxfId="843" priority="771" operator="equal">
      <formula>"OPORTUNIDADE"</formula>
    </cfRule>
  </conditionalFormatting>
  <conditionalFormatting sqref="Y153">
    <cfRule type="cellIs" dxfId="842" priority="769" operator="equal">
      <formula>"NÃO"</formula>
    </cfRule>
    <cfRule type="cellIs" dxfId="841" priority="770" operator="equal">
      <formula>"SIM"</formula>
    </cfRule>
  </conditionalFormatting>
  <conditionalFormatting sqref="Y153">
    <cfRule type="cellIs" dxfId="840" priority="768" operator="equal">
      <formula>"OPORTUNIDADE"</formula>
    </cfRule>
  </conditionalFormatting>
  <conditionalFormatting sqref="Y153">
    <cfRule type="cellIs" dxfId="839" priority="766" operator="equal">
      <formula>"NÃO"</formula>
    </cfRule>
    <cfRule type="cellIs" dxfId="838" priority="767" operator="equal">
      <formula>"SIM"</formula>
    </cfRule>
  </conditionalFormatting>
  <conditionalFormatting sqref="Y153">
    <cfRule type="cellIs" dxfId="837" priority="765" operator="equal">
      <formula>"OPORTUNIDADE"</formula>
    </cfRule>
  </conditionalFormatting>
  <conditionalFormatting sqref="Y153">
    <cfRule type="cellIs" dxfId="836" priority="763" operator="equal">
      <formula>"NÃO"</formula>
    </cfRule>
    <cfRule type="cellIs" dxfId="835" priority="764" operator="equal">
      <formula>"SIM"</formula>
    </cfRule>
  </conditionalFormatting>
  <conditionalFormatting sqref="Y153">
    <cfRule type="cellIs" dxfId="834" priority="762" operator="equal">
      <formula>"OPORTUNIDADE"</formula>
    </cfRule>
  </conditionalFormatting>
  <conditionalFormatting sqref="Y153">
    <cfRule type="cellIs" dxfId="833" priority="760" operator="equal">
      <formula>"NÃO"</formula>
    </cfRule>
    <cfRule type="cellIs" dxfId="832" priority="761" operator="equal">
      <formula>"SIM"</formula>
    </cfRule>
  </conditionalFormatting>
  <conditionalFormatting sqref="Y153">
    <cfRule type="cellIs" dxfId="831" priority="759" operator="equal">
      <formula>"OPORTUNIDADE"</formula>
    </cfRule>
  </conditionalFormatting>
  <conditionalFormatting sqref="Y153">
    <cfRule type="cellIs" dxfId="830" priority="757" operator="equal">
      <formula>"NÃO"</formula>
    </cfRule>
    <cfRule type="cellIs" dxfId="829" priority="758" operator="equal">
      <formula>"SIM"</formula>
    </cfRule>
  </conditionalFormatting>
  <conditionalFormatting sqref="Y153">
    <cfRule type="cellIs" dxfId="828" priority="756" operator="equal">
      <formula>"OPORTUNIDADE"</formula>
    </cfRule>
  </conditionalFormatting>
  <conditionalFormatting sqref="Y153">
    <cfRule type="cellIs" dxfId="827" priority="754" operator="equal">
      <formula>"NÃO"</formula>
    </cfRule>
    <cfRule type="cellIs" dxfId="826" priority="755" operator="equal">
      <formula>"SIM"</formula>
    </cfRule>
  </conditionalFormatting>
  <conditionalFormatting sqref="Y153">
    <cfRule type="cellIs" dxfId="825" priority="753" operator="equal">
      <formula>"OPORTUNIDADE"</formula>
    </cfRule>
  </conditionalFormatting>
  <conditionalFormatting sqref="Y153">
    <cfRule type="cellIs" dxfId="824" priority="751" operator="equal">
      <formula>"NÃO"</formula>
    </cfRule>
    <cfRule type="cellIs" dxfId="823" priority="752" operator="equal">
      <formula>"SIM"</formula>
    </cfRule>
  </conditionalFormatting>
  <conditionalFormatting sqref="Y153">
    <cfRule type="cellIs" dxfId="822" priority="750" operator="equal">
      <formula>"OPORTUNIDADE"</formula>
    </cfRule>
  </conditionalFormatting>
  <conditionalFormatting sqref="Y153">
    <cfRule type="cellIs" dxfId="821" priority="748" operator="equal">
      <formula>"NÃO"</formula>
    </cfRule>
    <cfRule type="cellIs" dxfId="820" priority="749" operator="equal">
      <formula>"SIM"</formula>
    </cfRule>
  </conditionalFormatting>
  <conditionalFormatting sqref="Y153">
    <cfRule type="cellIs" dxfId="819" priority="747" operator="equal">
      <formula>"OPORTUNIDADE"</formula>
    </cfRule>
  </conditionalFormatting>
  <conditionalFormatting sqref="Y153">
    <cfRule type="cellIs" dxfId="818" priority="745" operator="equal">
      <formula>"NÃO"</formula>
    </cfRule>
    <cfRule type="cellIs" dxfId="817" priority="746" operator="equal">
      <formula>"SIM"</formula>
    </cfRule>
  </conditionalFormatting>
  <conditionalFormatting sqref="Y153">
    <cfRule type="cellIs" dxfId="816" priority="744" operator="equal">
      <formula>"OPORTUNIDADE"</formula>
    </cfRule>
  </conditionalFormatting>
  <conditionalFormatting sqref="Y153">
    <cfRule type="cellIs" dxfId="815" priority="742" operator="equal">
      <formula>"NÃO"</formula>
    </cfRule>
    <cfRule type="cellIs" dxfId="814" priority="743" operator="equal">
      <formula>"SIM"</formula>
    </cfRule>
  </conditionalFormatting>
  <conditionalFormatting sqref="Y153">
    <cfRule type="cellIs" dxfId="813" priority="741" operator="equal">
      <formula>"OPORTUNIDADE"</formula>
    </cfRule>
  </conditionalFormatting>
  <conditionalFormatting sqref="Y153">
    <cfRule type="cellIs" dxfId="812" priority="739" operator="equal">
      <formula>"NÃO"</formula>
    </cfRule>
    <cfRule type="cellIs" dxfId="811" priority="740" operator="equal">
      <formula>"SIM"</formula>
    </cfRule>
  </conditionalFormatting>
  <conditionalFormatting sqref="Y153">
    <cfRule type="cellIs" dxfId="810" priority="738" operator="equal">
      <formula>"OPORTUNIDADE"</formula>
    </cfRule>
  </conditionalFormatting>
  <conditionalFormatting sqref="Y153">
    <cfRule type="cellIs" dxfId="809" priority="736" operator="equal">
      <formula>"NÃO"</formula>
    </cfRule>
    <cfRule type="cellIs" dxfId="808" priority="737" operator="equal">
      <formula>"SIM"</formula>
    </cfRule>
  </conditionalFormatting>
  <conditionalFormatting sqref="Y153">
    <cfRule type="cellIs" dxfId="807" priority="735" operator="equal">
      <formula>"OPORTUNIDADE"</formula>
    </cfRule>
  </conditionalFormatting>
  <conditionalFormatting sqref="Y153">
    <cfRule type="cellIs" dxfId="806" priority="733" operator="equal">
      <formula>"NÃO"</formula>
    </cfRule>
    <cfRule type="cellIs" dxfId="805" priority="734" operator="equal">
      <formula>"SIM"</formula>
    </cfRule>
  </conditionalFormatting>
  <conditionalFormatting sqref="Y153">
    <cfRule type="cellIs" dxfId="804" priority="732" operator="equal">
      <formula>"OPORTUNIDADE"</formula>
    </cfRule>
  </conditionalFormatting>
  <conditionalFormatting sqref="Y153">
    <cfRule type="cellIs" dxfId="803" priority="730" operator="equal">
      <formula>"NÃO"</formula>
    </cfRule>
    <cfRule type="cellIs" dxfId="802" priority="731" operator="equal">
      <formula>"SIM"</formula>
    </cfRule>
  </conditionalFormatting>
  <conditionalFormatting sqref="Y153">
    <cfRule type="cellIs" dxfId="801" priority="729" operator="equal">
      <formula>"OPORTUNIDADE"</formula>
    </cfRule>
  </conditionalFormatting>
  <conditionalFormatting sqref="Y153">
    <cfRule type="cellIs" dxfId="800" priority="727" operator="equal">
      <formula>"NÃO"</formula>
    </cfRule>
    <cfRule type="cellIs" dxfId="799" priority="728" operator="equal">
      <formula>"SIM"</formula>
    </cfRule>
  </conditionalFormatting>
  <conditionalFormatting sqref="Y153">
    <cfRule type="cellIs" dxfId="798" priority="726" operator="equal">
      <formula>"OPORTUNIDADE"</formula>
    </cfRule>
  </conditionalFormatting>
  <conditionalFormatting sqref="Y153">
    <cfRule type="cellIs" dxfId="797" priority="724" operator="equal">
      <formula>"NÃO"</formula>
    </cfRule>
    <cfRule type="cellIs" dxfId="796" priority="725" operator="equal">
      <formula>"SIM"</formula>
    </cfRule>
  </conditionalFormatting>
  <conditionalFormatting sqref="Y153">
    <cfRule type="cellIs" dxfId="795" priority="723" operator="equal">
      <formula>"OPORTUNIDADE"</formula>
    </cfRule>
  </conditionalFormatting>
  <conditionalFormatting sqref="Y153">
    <cfRule type="cellIs" dxfId="794" priority="721" operator="equal">
      <formula>"NÃO"</formula>
    </cfRule>
    <cfRule type="cellIs" dxfId="793" priority="722" operator="equal">
      <formula>"SIM"</formula>
    </cfRule>
  </conditionalFormatting>
  <conditionalFormatting sqref="Y153">
    <cfRule type="cellIs" dxfId="792" priority="720" operator="equal">
      <formula>"OPORTUNIDADE"</formula>
    </cfRule>
  </conditionalFormatting>
  <conditionalFormatting sqref="Y153">
    <cfRule type="cellIs" dxfId="791" priority="718" operator="equal">
      <formula>"NÃO"</formula>
    </cfRule>
    <cfRule type="cellIs" dxfId="790" priority="719" operator="equal">
      <formula>"SIM"</formula>
    </cfRule>
  </conditionalFormatting>
  <conditionalFormatting sqref="Y153">
    <cfRule type="cellIs" dxfId="789" priority="717" operator="equal">
      <formula>"OPORTUNIDADE"</formula>
    </cfRule>
  </conditionalFormatting>
  <conditionalFormatting sqref="Y153">
    <cfRule type="cellIs" dxfId="788" priority="715" operator="equal">
      <formula>"NÃO"</formula>
    </cfRule>
    <cfRule type="cellIs" dxfId="787" priority="716" operator="equal">
      <formula>"SIM"</formula>
    </cfRule>
  </conditionalFormatting>
  <conditionalFormatting sqref="Y153">
    <cfRule type="cellIs" dxfId="786" priority="714" operator="equal">
      <formula>"OPORTUNIDADE"</formula>
    </cfRule>
  </conditionalFormatting>
  <conditionalFormatting sqref="Y153">
    <cfRule type="cellIs" dxfId="785" priority="712" operator="equal">
      <formula>"NÃO"</formula>
    </cfRule>
    <cfRule type="cellIs" dxfId="784" priority="713" operator="equal">
      <formula>"SIM"</formula>
    </cfRule>
  </conditionalFormatting>
  <conditionalFormatting sqref="Y153">
    <cfRule type="cellIs" dxfId="783" priority="711" operator="equal">
      <formula>"OPORTUNIDADE"</formula>
    </cfRule>
  </conditionalFormatting>
  <conditionalFormatting sqref="Y153">
    <cfRule type="cellIs" dxfId="782" priority="709" operator="equal">
      <formula>"NÃO"</formula>
    </cfRule>
    <cfRule type="cellIs" dxfId="781" priority="710" operator="equal">
      <formula>"SIM"</formula>
    </cfRule>
  </conditionalFormatting>
  <conditionalFormatting sqref="Y153">
    <cfRule type="cellIs" dxfId="780" priority="708" operator="equal">
      <formula>"OPORTUNIDADE"</formula>
    </cfRule>
  </conditionalFormatting>
  <conditionalFormatting sqref="Y153">
    <cfRule type="cellIs" dxfId="779" priority="706" operator="equal">
      <formula>"NÃO"</formula>
    </cfRule>
    <cfRule type="cellIs" dxfId="778" priority="707" operator="equal">
      <formula>"SIM"</formula>
    </cfRule>
  </conditionalFormatting>
  <conditionalFormatting sqref="Y153">
    <cfRule type="cellIs" dxfId="777" priority="705" operator="equal">
      <formula>"OPORTUNIDADE"</formula>
    </cfRule>
  </conditionalFormatting>
  <conditionalFormatting sqref="Y153">
    <cfRule type="cellIs" dxfId="776" priority="703" operator="equal">
      <formula>"NÃO"</formula>
    </cfRule>
    <cfRule type="cellIs" dxfId="775" priority="704" operator="equal">
      <formula>"SIM"</formula>
    </cfRule>
  </conditionalFormatting>
  <conditionalFormatting sqref="Y153">
    <cfRule type="cellIs" dxfId="774" priority="702" operator="equal">
      <formula>"OPORTUNIDADE"</formula>
    </cfRule>
  </conditionalFormatting>
  <conditionalFormatting sqref="Y153">
    <cfRule type="cellIs" dxfId="773" priority="700" operator="equal">
      <formula>"NÃO"</formula>
    </cfRule>
    <cfRule type="cellIs" dxfId="772" priority="701" operator="equal">
      <formula>"SIM"</formula>
    </cfRule>
  </conditionalFormatting>
  <conditionalFormatting sqref="Y153">
    <cfRule type="cellIs" dxfId="771" priority="699" operator="equal">
      <formula>"OPORTUNIDADE"</formula>
    </cfRule>
  </conditionalFormatting>
  <conditionalFormatting sqref="Y153">
    <cfRule type="cellIs" dxfId="770" priority="697" operator="equal">
      <formula>"NÃO"</formula>
    </cfRule>
    <cfRule type="cellIs" dxfId="769" priority="698" operator="equal">
      <formula>"SIM"</formula>
    </cfRule>
  </conditionalFormatting>
  <conditionalFormatting sqref="Y153">
    <cfRule type="cellIs" dxfId="768" priority="696" operator="equal">
      <formula>"OPORTUNIDADE"</formula>
    </cfRule>
  </conditionalFormatting>
  <conditionalFormatting sqref="Y153">
    <cfRule type="cellIs" dxfId="767" priority="694" operator="equal">
      <formula>"NÃO"</formula>
    </cfRule>
    <cfRule type="cellIs" dxfId="766" priority="695" operator="equal">
      <formula>"SIM"</formula>
    </cfRule>
  </conditionalFormatting>
  <conditionalFormatting sqref="Y153">
    <cfRule type="cellIs" dxfId="765" priority="693" operator="equal">
      <formula>"OPORTUNIDADE"</formula>
    </cfRule>
  </conditionalFormatting>
  <conditionalFormatting sqref="Y153">
    <cfRule type="cellIs" dxfId="764" priority="691" operator="equal">
      <formula>"NÃO"</formula>
    </cfRule>
    <cfRule type="cellIs" dxfId="763" priority="692" operator="equal">
      <formula>"SIM"</formula>
    </cfRule>
  </conditionalFormatting>
  <conditionalFormatting sqref="Y153">
    <cfRule type="cellIs" dxfId="762" priority="690" operator="equal">
      <formula>"OPORTUNIDADE"</formula>
    </cfRule>
  </conditionalFormatting>
  <conditionalFormatting sqref="Y153">
    <cfRule type="cellIs" dxfId="761" priority="688" operator="equal">
      <formula>"NÃO"</formula>
    </cfRule>
    <cfRule type="cellIs" dxfId="760" priority="689" operator="equal">
      <formula>"SIM"</formula>
    </cfRule>
  </conditionalFormatting>
  <conditionalFormatting sqref="BJ129:BK129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59" priority="675" operator="equal">
      <formula>"OPORTUNIDADE"</formula>
    </cfRule>
  </conditionalFormatting>
  <conditionalFormatting sqref="Y144">
    <cfRule type="cellIs" dxfId="758" priority="673" operator="equal">
      <formula>"NÃO"</formula>
    </cfRule>
    <cfRule type="cellIs" dxfId="757" priority="674" operator="equal">
      <formula>"SIM"</formula>
    </cfRule>
  </conditionalFormatting>
  <conditionalFormatting sqref="Z144">
    <cfRule type="cellIs" dxfId="756" priority="672" operator="equal">
      <formula>"OPORTUNIDADE"</formula>
    </cfRule>
  </conditionalFormatting>
  <conditionalFormatting sqref="Z144">
    <cfRule type="cellIs" dxfId="755" priority="670" operator="equal">
      <formula>"NÃO"</formula>
    </cfRule>
    <cfRule type="cellIs" dxfId="754" priority="671" operator="equal">
      <formula>"SIM"</formula>
    </cfRule>
  </conditionalFormatting>
  <conditionalFormatting sqref="Y144">
    <cfRule type="cellIs" dxfId="753" priority="669" operator="equal">
      <formula>"OPORTUNIDADE"</formula>
    </cfRule>
  </conditionalFormatting>
  <conditionalFormatting sqref="Y144">
    <cfRule type="cellIs" dxfId="752" priority="667" operator="equal">
      <formula>"NÃO"</formula>
    </cfRule>
    <cfRule type="cellIs" dxfId="751" priority="668" operator="equal">
      <formula>"SIM"</formula>
    </cfRule>
  </conditionalFormatting>
  <conditionalFormatting sqref="Y144">
    <cfRule type="cellIs" dxfId="750" priority="666" operator="equal">
      <formula>"OPORTUNIDADE"</formula>
    </cfRule>
  </conditionalFormatting>
  <conditionalFormatting sqref="Y144">
    <cfRule type="cellIs" dxfId="749" priority="664" operator="equal">
      <formula>"NÃO"</formula>
    </cfRule>
    <cfRule type="cellIs" dxfId="748" priority="665" operator="equal">
      <formula>"SIM"</formula>
    </cfRule>
  </conditionalFormatting>
  <conditionalFormatting sqref="Z144">
    <cfRule type="cellIs" dxfId="747" priority="663" operator="equal">
      <formula>"OPORTUNIDADE"</formula>
    </cfRule>
  </conditionalFormatting>
  <conditionalFormatting sqref="Z144">
    <cfRule type="cellIs" dxfId="746" priority="661" operator="equal">
      <formula>"NÃO"</formula>
    </cfRule>
    <cfRule type="cellIs" dxfId="745" priority="662" operator="equal">
      <formula>"SIM"</formula>
    </cfRule>
  </conditionalFormatting>
  <conditionalFormatting sqref="Y144">
    <cfRule type="cellIs" dxfId="744" priority="660" operator="equal">
      <formula>"OPORTUNIDADE"</formula>
    </cfRule>
  </conditionalFormatting>
  <conditionalFormatting sqref="Y144">
    <cfRule type="cellIs" dxfId="743" priority="658" operator="equal">
      <formula>"NÃO"</formula>
    </cfRule>
    <cfRule type="cellIs" dxfId="742" priority="659" operator="equal">
      <formula>"SIM"</formula>
    </cfRule>
  </conditionalFormatting>
  <conditionalFormatting sqref="Z144">
    <cfRule type="cellIs" dxfId="741" priority="657" operator="equal">
      <formula>"OPORTUNIDADE"</formula>
    </cfRule>
  </conditionalFormatting>
  <conditionalFormatting sqref="Z144">
    <cfRule type="cellIs" dxfId="740" priority="655" operator="equal">
      <formula>"NÃO"</formula>
    </cfRule>
    <cfRule type="cellIs" dxfId="739" priority="656" operator="equal">
      <formula>"SIM"</formula>
    </cfRule>
  </conditionalFormatting>
  <conditionalFormatting sqref="Z144">
    <cfRule type="cellIs" dxfId="738" priority="654" operator="equal">
      <formula>"OPORTUNIDADE"</formula>
    </cfRule>
  </conditionalFormatting>
  <conditionalFormatting sqref="Z144">
    <cfRule type="cellIs" dxfId="737" priority="652" operator="equal">
      <formula>"NÃO"</formula>
    </cfRule>
    <cfRule type="cellIs" dxfId="736" priority="653" operator="equal">
      <formula>"SIM"</formula>
    </cfRule>
  </conditionalFormatting>
  <conditionalFormatting sqref="Y144">
    <cfRule type="cellIs" dxfId="735" priority="651" operator="equal">
      <formula>"OPORTUNIDADE"</formula>
    </cfRule>
  </conditionalFormatting>
  <conditionalFormatting sqref="Y144">
    <cfRule type="cellIs" dxfId="734" priority="649" operator="equal">
      <formula>"NÃO"</formula>
    </cfRule>
    <cfRule type="cellIs" dxfId="733" priority="650" operator="equal">
      <formula>"SIM"</formula>
    </cfRule>
  </conditionalFormatting>
  <conditionalFormatting sqref="Y149">
    <cfRule type="cellIs" dxfId="732" priority="648" operator="equal">
      <formula>"OPORTUNIDADE"</formula>
    </cfRule>
  </conditionalFormatting>
  <conditionalFormatting sqref="Y149">
    <cfRule type="cellIs" dxfId="731" priority="646" operator="equal">
      <formula>"NÃO"</formula>
    </cfRule>
    <cfRule type="cellIs" dxfId="730" priority="647" operator="equal">
      <formula>"SIM"</formula>
    </cfRule>
  </conditionalFormatting>
  <conditionalFormatting sqref="Y149">
    <cfRule type="cellIs" dxfId="729" priority="645" operator="equal">
      <formula>"OPORTUNIDADE"</formula>
    </cfRule>
  </conditionalFormatting>
  <conditionalFormatting sqref="Y149">
    <cfRule type="cellIs" dxfId="728" priority="643" operator="equal">
      <formula>"NÃO"</formula>
    </cfRule>
    <cfRule type="cellIs" dxfId="727" priority="644" operator="equal">
      <formula>"SIM"</formula>
    </cfRule>
  </conditionalFormatting>
  <conditionalFormatting sqref="Y149">
    <cfRule type="cellIs" dxfId="726" priority="642" operator="equal">
      <formula>"OPORTUNIDADE"</formula>
    </cfRule>
  </conditionalFormatting>
  <conditionalFormatting sqref="Y149">
    <cfRule type="cellIs" dxfId="725" priority="640" operator="equal">
      <formula>"NÃO"</formula>
    </cfRule>
    <cfRule type="cellIs" dxfId="724" priority="641" operator="equal">
      <formula>"SIM"</formula>
    </cfRule>
  </conditionalFormatting>
  <conditionalFormatting sqref="Y149">
    <cfRule type="cellIs" dxfId="723" priority="639" operator="equal">
      <formula>"OPORTUNIDADE"</formula>
    </cfRule>
  </conditionalFormatting>
  <conditionalFormatting sqref="Y149">
    <cfRule type="cellIs" dxfId="722" priority="637" operator="equal">
      <formula>"NÃO"</formula>
    </cfRule>
    <cfRule type="cellIs" dxfId="721" priority="638" operator="equal">
      <formula>"SIM"</formula>
    </cfRule>
  </conditionalFormatting>
  <conditionalFormatting sqref="Z149">
    <cfRule type="cellIs" dxfId="720" priority="636" operator="equal">
      <formula>"OPORTUNIDADE"</formula>
    </cfRule>
  </conditionalFormatting>
  <conditionalFormatting sqref="Z149">
    <cfRule type="cellIs" dxfId="719" priority="634" operator="equal">
      <formula>"NÃO"</formula>
    </cfRule>
    <cfRule type="cellIs" dxfId="718" priority="635" operator="equal">
      <formula>"SIM"</formula>
    </cfRule>
  </conditionalFormatting>
  <conditionalFormatting sqref="Z149">
    <cfRule type="cellIs" dxfId="717" priority="633" operator="equal">
      <formula>"OPORTUNIDADE"</formula>
    </cfRule>
  </conditionalFormatting>
  <conditionalFormatting sqref="Z149">
    <cfRule type="cellIs" dxfId="716" priority="631" operator="equal">
      <formula>"NÃO"</formula>
    </cfRule>
    <cfRule type="cellIs" dxfId="715" priority="632" operator="equal">
      <formula>"SIM"</formula>
    </cfRule>
  </conditionalFormatting>
  <conditionalFormatting sqref="Y149">
    <cfRule type="cellIs" dxfId="714" priority="630" operator="equal">
      <formula>"OPORTUNIDADE"</formula>
    </cfRule>
  </conditionalFormatting>
  <conditionalFormatting sqref="Y149">
    <cfRule type="cellIs" dxfId="713" priority="628" operator="equal">
      <formula>"NÃO"</formula>
    </cfRule>
    <cfRule type="cellIs" dxfId="712" priority="629" operator="equal">
      <formula>"SIM"</formula>
    </cfRule>
  </conditionalFormatting>
  <conditionalFormatting sqref="Z149">
    <cfRule type="cellIs" dxfId="711" priority="627" operator="equal">
      <formula>"OPORTUNIDADE"</formula>
    </cfRule>
  </conditionalFormatting>
  <conditionalFormatting sqref="Z149">
    <cfRule type="cellIs" dxfId="710" priority="625" operator="equal">
      <formula>"NÃO"</formula>
    </cfRule>
    <cfRule type="cellIs" dxfId="709" priority="626" operator="equal">
      <formula>"SIM"</formula>
    </cfRule>
  </conditionalFormatting>
  <conditionalFormatting sqref="Y149">
    <cfRule type="cellIs" dxfId="708" priority="624" operator="equal">
      <formula>"OPORTUNIDADE"</formula>
    </cfRule>
  </conditionalFormatting>
  <conditionalFormatting sqref="Y149">
    <cfRule type="cellIs" dxfId="707" priority="622" operator="equal">
      <formula>"NÃO"</formula>
    </cfRule>
    <cfRule type="cellIs" dxfId="706" priority="623" operator="equal">
      <formula>"SIM"</formula>
    </cfRule>
  </conditionalFormatting>
  <conditionalFormatting sqref="Z149">
    <cfRule type="cellIs" dxfId="705" priority="621" operator="equal">
      <formula>"OPORTUNIDADE"</formula>
    </cfRule>
  </conditionalFormatting>
  <conditionalFormatting sqref="Z149">
    <cfRule type="cellIs" dxfId="704" priority="619" operator="equal">
      <formula>"NÃO"</formula>
    </cfRule>
    <cfRule type="cellIs" dxfId="703" priority="620" operator="equal">
      <formula>"SIM"</formula>
    </cfRule>
  </conditionalFormatting>
  <conditionalFormatting sqref="Z149">
    <cfRule type="cellIs" dxfId="702" priority="618" operator="equal">
      <formula>"OPORTUNIDADE"</formula>
    </cfRule>
  </conditionalFormatting>
  <conditionalFormatting sqref="Z149">
    <cfRule type="cellIs" dxfId="701" priority="616" operator="equal">
      <formula>"NÃO"</formula>
    </cfRule>
    <cfRule type="cellIs" dxfId="700" priority="617" operator="equal">
      <formula>"SIM"</formula>
    </cfRule>
  </conditionalFormatting>
  <conditionalFormatting sqref="Z149">
    <cfRule type="cellIs" dxfId="699" priority="615" operator="equal">
      <formula>"OPORTUNIDADE"</formula>
    </cfRule>
  </conditionalFormatting>
  <conditionalFormatting sqref="Z149">
    <cfRule type="cellIs" dxfId="698" priority="613" operator="equal">
      <formula>"NÃO"</formula>
    </cfRule>
    <cfRule type="cellIs" dxfId="697" priority="614" operator="equal">
      <formula>"SIM"</formula>
    </cfRule>
  </conditionalFormatting>
  <conditionalFormatting sqref="Z149">
    <cfRule type="cellIs" dxfId="696" priority="612" operator="equal">
      <formula>"OPORTUNIDADE"</formula>
    </cfRule>
  </conditionalFormatting>
  <conditionalFormatting sqref="Z149">
    <cfRule type="cellIs" dxfId="695" priority="610" operator="equal">
      <formula>"NÃO"</formula>
    </cfRule>
    <cfRule type="cellIs" dxfId="694" priority="611" operator="equal">
      <formula>"SIM"</formula>
    </cfRule>
  </conditionalFormatting>
  <conditionalFormatting sqref="Y149">
    <cfRule type="cellIs" dxfId="693" priority="609" operator="equal">
      <formula>"OPORTUNIDADE"</formula>
    </cfRule>
  </conditionalFormatting>
  <conditionalFormatting sqref="Y149">
    <cfRule type="cellIs" dxfId="692" priority="607" operator="equal">
      <formula>"NÃO"</formula>
    </cfRule>
    <cfRule type="cellIs" dxfId="691" priority="608" operator="equal">
      <formula>"SIM"</formula>
    </cfRule>
  </conditionalFormatting>
  <conditionalFormatting sqref="Y149">
    <cfRule type="cellIs" dxfId="690" priority="606" operator="equal">
      <formula>"OPORTUNIDADE"</formula>
    </cfRule>
  </conditionalFormatting>
  <conditionalFormatting sqref="Y149">
    <cfRule type="cellIs" dxfId="689" priority="604" operator="equal">
      <formula>"NÃO"</formula>
    </cfRule>
    <cfRule type="cellIs" dxfId="688" priority="605" operator="equal">
      <formula>"SIM"</formula>
    </cfRule>
  </conditionalFormatting>
  <conditionalFormatting sqref="Y149">
    <cfRule type="cellIs" dxfId="687" priority="603" operator="equal">
      <formula>"OPORTUNIDADE"</formula>
    </cfRule>
  </conditionalFormatting>
  <conditionalFormatting sqref="Y149">
    <cfRule type="cellIs" dxfId="686" priority="601" operator="equal">
      <formula>"NÃO"</formula>
    </cfRule>
    <cfRule type="cellIs" dxfId="685" priority="602" operator="equal">
      <formula>"SIM"</formula>
    </cfRule>
  </conditionalFormatting>
  <conditionalFormatting sqref="Y149">
    <cfRule type="cellIs" dxfId="684" priority="600" operator="equal">
      <formula>"OPORTUNIDADE"</formula>
    </cfRule>
  </conditionalFormatting>
  <conditionalFormatting sqref="Y149">
    <cfRule type="cellIs" dxfId="683" priority="598" operator="equal">
      <formula>"NÃO"</formula>
    </cfRule>
    <cfRule type="cellIs" dxfId="682" priority="599" operator="equal">
      <formula>"SIM"</formula>
    </cfRule>
  </conditionalFormatting>
  <conditionalFormatting sqref="Y152">
    <cfRule type="cellIs" dxfId="681" priority="597" operator="equal">
      <formula>"OPORTUNIDADE"</formula>
    </cfRule>
  </conditionalFormatting>
  <conditionalFormatting sqref="Y152">
    <cfRule type="cellIs" dxfId="680" priority="595" operator="equal">
      <formula>"NÃO"</formula>
    </cfRule>
    <cfRule type="cellIs" dxfId="679" priority="596" operator="equal">
      <formula>"SIM"</formula>
    </cfRule>
  </conditionalFormatting>
  <conditionalFormatting sqref="Y152">
    <cfRule type="cellIs" dxfId="678" priority="594" operator="equal">
      <formula>"OPORTUNIDADE"</formula>
    </cfRule>
  </conditionalFormatting>
  <conditionalFormatting sqref="Y152">
    <cfRule type="cellIs" dxfId="677" priority="592" operator="equal">
      <formula>"NÃO"</formula>
    </cfRule>
    <cfRule type="cellIs" dxfId="676" priority="593" operator="equal">
      <formula>"SIM"</formula>
    </cfRule>
  </conditionalFormatting>
  <conditionalFormatting sqref="Y152">
    <cfRule type="cellIs" dxfId="675" priority="591" operator="equal">
      <formula>"OPORTUNIDADE"</formula>
    </cfRule>
  </conditionalFormatting>
  <conditionalFormatting sqref="Y152">
    <cfRule type="cellIs" dxfId="674" priority="589" operator="equal">
      <formula>"NÃO"</formula>
    </cfRule>
    <cfRule type="cellIs" dxfId="673" priority="590" operator="equal">
      <formula>"SIM"</formula>
    </cfRule>
  </conditionalFormatting>
  <conditionalFormatting sqref="Y152">
    <cfRule type="cellIs" dxfId="672" priority="588" operator="equal">
      <formula>"OPORTUNIDADE"</formula>
    </cfRule>
  </conditionalFormatting>
  <conditionalFormatting sqref="Y152">
    <cfRule type="cellIs" dxfId="671" priority="586" operator="equal">
      <formula>"NÃO"</formula>
    </cfRule>
    <cfRule type="cellIs" dxfId="670" priority="587" operator="equal">
      <formula>"SIM"</formula>
    </cfRule>
  </conditionalFormatting>
  <conditionalFormatting sqref="Y152">
    <cfRule type="cellIs" dxfId="669" priority="585" operator="equal">
      <formula>"OPORTUNIDADE"</formula>
    </cfRule>
  </conditionalFormatting>
  <conditionalFormatting sqref="Y152">
    <cfRule type="cellIs" dxfId="668" priority="583" operator="equal">
      <formula>"NÃO"</formula>
    </cfRule>
    <cfRule type="cellIs" dxfId="667" priority="584" operator="equal">
      <formula>"SIM"</formula>
    </cfRule>
  </conditionalFormatting>
  <conditionalFormatting sqref="Y152">
    <cfRule type="cellIs" dxfId="666" priority="582" operator="equal">
      <formula>"OPORTUNIDADE"</formula>
    </cfRule>
  </conditionalFormatting>
  <conditionalFormatting sqref="Y152">
    <cfRule type="cellIs" dxfId="665" priority="580" operator="equal">
      <formula>"NÃO"</formula>
    </cfRule>
    <cfRule type="cellIs" dxfId="664" priority="581" operator="equal">
      <formula>"SIM"</formula>
    </cfRule>
  </conditionalFormatting>
  <conditionalFormatting sqref="Y152">
    <cfRule type="cellIs" dxfId="663" priority="579" operator="equal">
      <formula>"OPORTUNIDADE"</formula>
    </cfRule>
  </conditionalFormatting>
  <conditionalFormatting sqref="Y152">
    <cfRule type="cellIs" dxfId="662" priority="577" operator="equal">
      <formula>"NÃO"</formula>
    </cfRule>
    <cfRule type="cellIs" dxfId="661" priority="578" operator="equal">
      <formula>"SIM"</formula>
    </cfRule>
  </conditionalFormatting>
  <conditionalFormatting sqref="Y152">
    <cfRule type="cellIs" dxfId="660" priority="576" operator="equal">
      <formula>"OPORTUNIDADE"</formula>
    </cfRule>
  </conditionalFormatting>
  <conditionalFormatting sqref="Y152">
    <cfRule type="cellIs" dxfId="659" priority="574" operator="equal">
      <formula>"NÃO"</formula>
    </cfRule>
    <cfRule type="cellIs" dxfId="658" priority="575" operator="equal">
      <formula>"SIM"</formula>
    </cfRule>
  </conditionalFormatting>
  <conditionalFormatting sqref="Y152">
    <cfRule type="cellIs" dxfId="657" priority="573" operator="equal">
      <formula>"OPORTUNIDADE"</formula>
    </cfRule>
  </conditionalFormatting>
  <conditionalFormatting sqref="Y152">
    <cfRule type="cellIs" dxfId="656" priority="571" operator="equal">
      <formula>"NÃO"</formula>
    </cfRule>
    <cfRule type="cellIs" dxfId="655" priority="572" operator="equal">
      <formula>"SIM"</formula>
    </cfRule>
  </conditionalFormatting>
  <conditionalFormatting sqref="Y152">
    <cfRule type="cellIs" dxfId="654" priority="570" operator="equal">
      <formula>"OPORTUNIDADE"</formula>
    </cfRule>
  </conditionalFormatting>
  <conditionalFormatting sqref="Y152">
    <cfRule type="cellIs" dxfId="653" priority="568" operator="equal">
      <formula>"NÃO"</formula>
    </cfRule>
    <cfRule type="cellIs" dxfId="652" priority="569" operator="equal">
      <formula>"SIM"</formula>
    </cfRule>
  </conditionalFormatting>
  <conditionalFormatting sqref="Y152">
    <cfRule type="cellIs" dxfId="651" priority="567" operator="equal">
      <formula>"OPORTUNIDADE"</formula>
    </cfRule>
  </conditionalFormatting>
  <conditionalFormatting sqref="Y152">
    <cfRule type="cellIs" dxfId="650" priority="565" operator="equal">
      <formula>"NÃO"</formula>
    </cfRule>
    <cfRule type="cellIs" dxfId="649" priority="566" operator="equal">
      <formula>"SIM"</formula>
    </cfRule>
  </conditionalFormatting>
  <conditionalFormatting sqref="Y152">
    <cfRule type="cellIs" dxfId="648" priority="564" operator="equal">
      <formula>"OPORTUNIDADE"</formula>
    </cfRule>
  </conditionalFormatting>
  <conditionalFormatting sqref="Y152">
    <cfRule type="cellIs" dxfId="647" priority="562" operator="equal">
      <formula>"NÃO"</formula>
    </cfRule>
    <cfRule type="cellIs" dxfId="646" priority="563" operator="equal">
      <formula>"SIM"</formula>
    </cfRule>
  </conditionalFormatting>
  <conditionalFormatting sqref="Y152">
    <cfRule type="cellIs" dxfId="645" priority="561" operator="equal">
      <formula>"OPORTUNIDADE"</formula>
    </cfRule>
  </conditionalFormatting>
  <conditionalFormatting sqref="Y152">
    <cfRule type="cellIs" dxfId="644" priority="559" operator="equal">
      <formula>"NÃO"</formula>
    </cfRule>
    <cfRule type="cellIs" dxfId="643" priority="560" operator="equal">
      <formula>"SIM"</formula>
    </cfRule>
  </conditionalFormatting>
  <conditionalFormatting sqref="Y152">
    <cfRule type="cellIs" dxfId="642" priority="558" operator="equal">
      <formula>"OPORTUNIDADE"</formula>
    </cfRule>
  </conditionalFormatting>
  <conditionalFormatting sqref="Y152">
    <cfRule type="cellIs" dxfId="641" priority="556" operator="equal">
      <formula>"NÃO"</formula>
    </cfRule>
    <cfRule type="cellIs" dxfId="640" priority="557" operator="equal">
      <formula>"SIM"</formula>
    </cfRule>
  </conditionalFormatting>
  <conditionalFormatting sqref="Y152">
    <cfRule type="cellIs" dxfId="639" priority="555" operator="equal">
      <formula>"OPORTUNIDADE"</formula>
    </cfRule>
  </conditionalFormatting>
  <conditionalFormatting sqref="Y152">
    <cfRule type="cellIs" dxfId="638" priority="553" operator="equal">
      <formula>"NÃO"</formula>
    </cfRule>
    <cfRule type="cellIs" dxfId="637" priority="554" operator="equal">
      <formula>"SIM"</formula>
    </cfRule>
  </conditionalFormatting>
  <conditionalFormatting sqref="Y152">
    <cfRule type="cellIs" dxfId="636" priority="552" operator="equal">
      <formula>"OPORTUNIDADE"</formula>
    </cfRule>
  </conditionalFormatting>
  <conditionalFormatting sqref="Y152">
    <cfRule type="cellIs" dxfId="635" priority="550" operator="equal">
      <formula>"NÃO"</formula>
    </cfRule>
    <cfRule type="cellIs" dxfId="634" priority="551" operator="equal">
      <formula>"SIM"</formula>
    </cfRule>
  </conditionalFormatting>
  <conditionalFormatting sqref="Y152">
    <cfRule type="cellIs" dxfId="633" priority="549" operator="equal">
      <formula>"OPORTUNIDADE"</formula>
    </cfRule>
  </conditionalFormatting>
  <conditionalFormatting sqref="Y152">
    <cfRule type="cellIs" dxfId="632" priority="547" operator="equal">
      <formula>"NÃO"</formula>
    </cfRule>
    <cfRule type="cellIs" dxfId="631" priority="548" operator="equal">
      <formula>"SIM"</formula>
    </cfRule>
  </conditionalFormatting>
  <conditionalFormatting sqref="Y152">
    <cfRule type="cellIs" dxfId="630" priority="546" operator="equal">
      <formula>"OPORTUNIDADE"</formula>
    </cfRule>
  </conditionalFormatting>
  <conditionalFormatting sqref="Y152">
    <cfRule type="cellIs" dxfId="629" priority="544" operator="equal">
      <formula>"NÃO"</formula>
    </cfRule>
    <cfRule type="cellIs" dxfId="628" priority="545" operator="equal">
      <formula>"SIM"</formula>
    </cfRule>
  </conditionalFormatting>
  <conditionalFormatting sqref="Y152">
    <cfRule type="cellIs" dxfId="627" priority="543" operator="equal">
      <formula>"OPORTUNIDADE"</formula>
    </cfRule>
  </conditionalFormatting>
  <conditionalFormatting sqref="Y152">
    <cfRule type="cellIs" dxfId="626" priority="541" operator="equal">
      <formula>"NÃO"</formula>
    </cfRule>
    <cfRule type="cellIs" dxfId="625" priority="542" operator="equal">
      <formula>"SIM"</formula>
    </cfRule>
  </conditionalFormatting>
  <conditionalFormatting sqref="Y152">
    <cfRule type="cellIs" dxfId="624" priority="540" operator="equal">
      <formula>"OPORTUNIDADE"</formula>
    </cfRule>
  </conditionalFormatting>
  <conditionalFormatting sqref="Y152">
    <cfRule type="cellIs" dxfId="623" priority="538" operator="equal">
      <formula>"NÃO"</formula>
    </cfRule>
    <cfRule type="cellIs" dxfId="622" priority="539" operator="equal">
      <formula>"SIM"</formula>
    </cfRule>
  </conditionalFormatting>
  <conditionalFormatting sqref="Y152">
    <cfRule type="cellIs" dxfId="621" priority="537" operator="equal">
      <formula>"OPORTUNIDADE"</formula>
    </cfRule>
  </conditionalFormatting>
  <conditionalFormatting sqref="Y152">
    <cfRule type="cellIs" dxfId="620" priority="535" operator="equal">
      <formula>"NÃO"</formula>
    </cfRule>
    <cfRule type="cellIs" dxfId="619" priority="536" operator="equal">
      <formula>"SIM"</formula>
    </cfRule>
  </conditionalFormatting>
  <conditionalFormatting sqref="Y152">
    <cfRule type="cellIs" dxfId="618" priority="534" operator="equal">
      <formula>"OPORTUNIDADE"</formula>
    </cfRule>
  </conditionalFormatting>
  <conditionalFormatting sqref="Y152">
    <cfRule type="cellIs" dxfId="617" priority="532" operator="equal">
      <formula>"NÃO"</formula>
    </cfRule>
    <cfRule type="cellIs" dxfId="616" priority="533" operator="equal">
      <formula>"SIM"</formula>
    </cfRule>
  </conditionalFormatting>
  <conditionalFormatting sqref="Y152">
    <cfRule type="cellIs" dxfId="615" priority="531" operator="equal">
      <formula>"OPORTUNIDADE"</formula>
    </cfRule>
  </conditionalFormatting>
  <conditionalFormatting sqref="Y152">
    <cfRule type="cellIs" dxfId="614" priority="529" operator="equal">
      <formula>"NÃO"</formula>
    </cfRule>
    <cfRule type="cellIs" dxfId="613" priority="530" operator="equal">
      <formula>"SIM"</formula>
    </cfRule>
  </conditionalFormatting>
  <conditionalFormatting sqref="Y152">
    <cfRule type="cellIs" dxfId="612" priority="528" operator="equal">
      <formula>"OPORTUNIDADE"</formula>
    </cfRule>
  </conditionalFormatting>
  <conditionalFormatting sqref="Y152">
    <cfRule type="cellIs" dxfId="611" priority="526" operator="equal">
      <formula>"NÃO"</formula>
    </cfRule>
    <cfRule type="cellIs" dxfId="610" priority="527" operator="equal">
      <formula>"SIM"</formula>
    </cfRule>
  </conditionalFormatting>
  <conditionalFormatting sqref="Y152">
    <cfRule type="cellIs" dxfId="609" priority="525" operator="equal">
      <formula>"OPORTUNIDADE"</formula>
    </cfRule>
  </conditionalFormatting>
  <conditionalFormatting sqref="Y152">
    <cfRule type="cellIs" dxfId="608" priority="523" operator="equal">
      <formula>"NÃO"</formula>
    </cfRule>
    <cfRule type="cellIs" dxfId="607" priority="524" operator="equal">
      <formula>"SIM"</formula>
    </cfRule>
  </conditionalFormatting>
  <conditionalFormatting sqref="Y152">
    <cfRule type="cellIs" dxfId="606" priority="522" operator="equal">
      <formula>"OPORTUNIDADE"</formula>
    </cfRule>
  </conditionalFormatting>
  <conditionalFormatting sqref="Y152">
    <cfRule type="cellIs" dxfId="605" priority="520" operator="equal">
      <formula>"NÃO"</formula>
    </cfRule>
    <cfRule type="cellIs" dxfId="604" priority="521" operator="equal">
      <formula>"SIM"</formula>
    </cfRule>
  </conditionalFormatting>
  <conditionalFormatting sqref="Y152">
    <cfRule type="cellIs" dxfId="603" priority="519" operator="equal">
      <formula>"OPORTUNIDADE"</formula>
    </cfRule>
  </conditionalFormatting>
  <conditionalFormatting sqref="Y152">
    <cfRule type="cellIs" dxfId="602" priority="517" operator="equal">
      <formula>"NÃO"</formula>
    </cfRule>
    <cfRule type="cellIs" dxfId="601" priority="518" operator="equal">
      <formula>"SIM"</formula>
    </cfRule>
  </conditionalFormatting>
  <conditionalFormatting sqref="Y152">
    <cfRule type="cellIs" dxfId="600" priority="516" operator="equal">
      <formula>"OPORTUNIDADE"</formula>
    </cfRule>
  </conditionalFormatting>
  <conditionalFormatting sqref="Y152">
    <cfRule type="cellIs" dxfId="599" priority="514" operator="equal">
      <formula>"NÃO"</formula>
    </cfRule>
    <cfRule type="cellIs" dxfId="598" priority="515" operator="equal">
      <formula>"SIM"</formula>
    </cfRule>
  </conditionalFormatting>
  <conditionalFormatting sqref="Y152">
    <cfRule type="cellIs" dxfId="597" priority="513" operator="equal">
      <formula>"OPORTUNIDADE"</formula>
    </cfRule>
  </conditionalFormatting>
  <conditionalFormatting sqref="Y152">
    <cfRule type="cellIs" dxfId="596" priority="511" operator="equal">
      <formula>"NÃO"</formula>
    </cfRule>
    <cfRule type="cellIs" dxfId="595" priority="512" operator="equal">
      <formula>"SIM"</formula>
    </cfRule>
  </conditionalFormatting>
  <conditionalFormatting sqref="Y152">
    <cfRule type="cellIs" dxfId="594" priority="510" operator="equal">
      <formula>"OPORTUNIDADE"</formula>
    </cfRule>
  </conditionalFormatting>
  <conditionalFormatting sqref="Y152">
    <cfRule type="cellIs" dxfId="593" priority="508" operator="equal">
      <formula>"NÃO"</formula>
    </cfRule>
    <cfRule type="cellIs" dxfId="592" priority="509" operator="equal">
      <formula>"SIM"</formula>
    </cfRule>
  </conditionalFormatting>
  <conditionalFormatting sqref="Y152">
    <cfRule type="cellIs" dxfId="591" priority="507" operator="equal">
      <formula>"OPORTUNIDADE"</formula>
    </cfRule>
  </conditionalFormatting>
  <conditionalFormatting sqref="Y152">
    <cfRule type="cellIs" dxfId="590" priority="505" operator="equal">
      <formula>"NÃO"</formula>
    </cfRule>
    <cfRule type="cellIs" dxfId="589" priority="506" operator="equal">
      <formula>"SIM"</formula>
    </cfRule>
  </conditionalFormatting>
  <conditionalFormatting sqref="Y152">
    <cfRule type="cellIs" dxfId="588" priority="504" operator="equal">
      <formula>"OPORTUNIDADE"</formula>
    </cfRule>
  </conditionalFormatting>
  <conditionalFormatting sqref="Y152">
    <cfRule type="cellIs" dxfId="587" priority="502" operator="equal">
      <formula>"NÃO"</formula>
    </cfRule>
    <cfRule type="cellIs" dxfId="586" priority="503" operator="equal">
      <formula>"SIM"</formula>
    </cfRule>
  </conditionalFormatting>
  <conditionalFormatting sqref="Y152">
    <cfRule type="cellIs" dxfId="585" priority="501" operator="equal">
      <formula>"OPORTUNIDADE"</formula>
    </cfRule>
  </conditionalFormatting>
  <conditionalFormatting sqref="Y152">
    <cfRule type="cellIs" dxfId="584" priority="499" operator="equal">
      <formula>"NÃO"</formula>
    </cfRule>
    <cfRule type="cellIs" dxfId="583" priority="500" operator="equal">
      <formula>"SIM"</formula>
    </cfRule>
  </conditionalFormatting>
  <conditionalFormatting sqref="Y152">
    <cfRule type="cellIs" dxfId="582" priority="498" operator="equal">
      <formula>"OPORTUNIDADE"</formula>
    </cfRule>
  </conditionalFormatting>
  <conditionalFormatting sqref="Y152">
    <cfRule type="cellIs" dxfId="581" priority="496" operator="equal">
      <formula>"NÃO"</formula>
    </cfRule>
    <cfRule type="cellIs" dxfId="580" priority="497" operator="equal">
      <formula>"SIM"</formula>
    </cfRule>
  </conditionalFormatting>
  <conditionalFormatting sqref="Z152">
    <cfRule type="cellIs" dxfId="579" priority="495" operator="equal">
      <formula>"OPORTUNIDADE"</formula>
    </cfRule>
  </conditionalFormatting>
  <conditionalFormatting sqref="Z152">
    <cfRule type="cellIs" dxfId="578" priority="493" operator="equal">
      <formula>"NÃO"</formula>
    </cfRule>
    <cfRule type="cellIs" dxfId="577" priority="494" operator="equal">
      <formula>"SIM"</formula>
    </cfRule>
  </conditionalFormatting>
  <conditionalFormatting sqref="Y153">
    <cfRule type="cellIs" dxfId="576" priority="492" operator="equal">
      <formula>"OPORTUNIDADE"</formula>
    </cfRule>
  </conditionalFormatting>
  <conditionalFormatting sqref="Y153">
    <cfRule type="cellIs" dxfId="575" priority="490" operator="equal">
      <formula>"NÃO"</formula>
    </cfRule>
    <cfRule type="cellIs" dxfId="574" priority="491" operator="equal">
      <formula>"SIM"</formula>
    </cfRule>
  </conditionalFormatting>
  <conditionalFormatting sqref="Y153">
    <cfRule type="cellIs" dxfId="573" priority="489" operator="equal">
      <formula>"OPORTUNIDADE"</formula>
    </cfRule>
  </conditionalFormatting>
  <conditionalFormatting sqref="Y153">
    <cfRule type="cellIs" dxfId="572" priority="487" operator="equal">
      <formula>"NÃO"</formula>
    </cfRule>
    <cfRule type="cellIs" dxfId="571" priority="488" operator="equal">
      <formula>"SIM"</formula>
    </cfRule>
  </conditionalFormatting>
  <conditionalFormatting sqref="Y153">
    <cfRule type="cellIs" dxfId="570" priority="486" operator="equal">
      <formula>"OPORTUNIDADE"</formula>
    </cfRule>
  </conditionalFormatting>
  <conditionalFormatting sqref="Y153">
    <cfRule type="cellIs" dxfId="569" priority="484" operator="equal">
      <formula>"NÃO"</formula>
    </cfRule>
    <cfRule type="cellIs" dxfId="568" priority="485" operator="equal">
      <formula>"SIM"</formula>
    </cfRule>
  </conditionalFormatting>
  <conditionalFormatting sqref="Y153">
    <cfRule type="cellIs" dxfId="567" priority="483" operator="equal">
      <formula>"OPORTUNIDADE"</formula>
    </cfRule>
  </conditionalFormatting>
  <conditionalFormatting sqref="Y153">
    <cfRule type="cellIs" dxfId="566" priority="481" operator="equal">
      <formula>"NÃO"</formula>
    </cfRule>
    <cfRule type="cellIs" dxfId="565" priority="482" operator="equal">
      <formula>"SIM"</formula>
    </cfRule>
  </conditionalFormatting>
  <conditionalFormatting sqref="Y153">
    <cfRule type="cellIs" dxfId="564" priority="480" operator="equal">
      <formula>"OPORTUNIDADE"</formula>
    </cfRule>
  </conditionalFormatting>
  <conditionalFormatting sqref="Y153">
    <cfRule type="cellIs" dxfId="563" priority="478" operator="equal">
      <formula>"NÃO"</formula>
    </cfRule>
    <cfRule type="cellIs" dxfId="562" priority="479" operator="equal">
      <formula>"SIM"</formula>
    </cfRule>
  </conditionalFormatting>
  <conditionalFormatting sqref="Y153">
    <cfRule type="cellIs" dxfId="561" priority="477" operator="equal">
      <formula>"OPORTUNIDADE"</formula>
    </cfRule>
  </conditionalFormatting>
  <conditionalFormatting sqref="Y153">
    <cfRule type="cellIs" dxfId="560" priority="475" operator="equal">
      <formula>"NÃO"</formula>
    </cfRule>
    <cfRule type="cellIs" dxfId="559" priority="476" operator="equal">
      <formula>"SIM"</formula>
    </cfRule>
  </conditionalFormatting>
  <conditionalFormatting sqref="Y153">
    <cfRule type="cellIs" dxfId="558" priority="474" operator="equal">
      <formula>"OPORTUNIDADE"</formula>
    </cfRule>
  </conditionalFormatting>
  <conditionalFormatting sqref="Y153">
    <cfRule type="cellIs" dxfId="557" priority="472" operator="equal">
      <formula>"NÃO"</formula>
    </cfRule>
    <cfRule type="cellIs" dxfId="556" priority="473" operator="equal">
      <formula>"SIM"</formula>
    </cfRule>
  </conditionalFormatting>
  <conditionalFormatting sqref="Y153">
    <cfRule type="cellIs" dxfId="555" priority="471" operator="equal">
      <formula>"OPORTUNIDADE"</formula>
    </cfRule>
  </conditionalFormatting>
  <conditionalFormatting sqref="Y153">
    <cfRule type="cellIs" dxfId="554" priority="469" operator="equal">
      <formula>"NÃO"</formula>
    </cfRule>
    <cfRule type="cellIs" dxfId="553" priority="470" operator="equal">
      <formula>"SIM"</formula>
    </cfRule>
  </conditionalFormatting>
  <conditionalFormatting sqref="Y153">
    <cfRule type="cellIs" dxfId="552" priority="468" operator="equal">
      <formula>"OPORTUNIDADE"</formula>
    </cfRule>
  </conditionalFormatting>
  <conditionalFormatting sqref="Y153">
    <cfRule type="cellIs" dxfId="551" priority="466" operator="equal">
      <formula>"NÃO"</formula>
    </cfRule>
    <cfRule type="cellIs" dxfId="550" priority="467" operator="equal">
      <formula>"SIM"</formula>
    </cfRule>
  </conditionalFormatting>
  <conditionalFormatting sqref="Y153">
    <cfRule type="cellIs" dxfId="549" priority="465" operator="equal">
      <formula>"OPORTUNIDADE"</formula>
    </cfRule>
  </conditionalFormatting>
  <conditionalFormatting sqref="Y153">
    <cfRule type="cellIs" dxfId="548" priority="463" operator="equal">
      <formula>"NÃO"</formula>
    </cfRule>
    <cfRule type="cellIs" dxfId="547" priority="464" operator="equal">
      <formula>"SIM"</formula>
    </cfRule>
  </conditionalFormatting>
  <conditionalFormatting sqref="Z153">
    <cfRule type="cellIs" dxfId="546" priority="462" operator="equal">
      <formula>"OPORTUNIDADE"</formula>
    </cfRule>
  </conditionalFormatting>
  <conditionalFormatting sqref="Z153">
    <cfRule type="cellIs" dxfId="545" priority="460" operator="equal">
      <formula>"NÃO"</formula>
    </cfRule>
    <cfRule type="cellIs" dxfId="544" priority="461" operator="equal">
      <formula>"SIM"</formula>
    </cfRule>
  </conditionalFormatting>
  <conditionalFormatting sqref="Y153">
    <cfRule type="cellIs" dxfId="543" priority="459" operator="equal">
      <formula>"OPORTUNIDADE"</formula>
    </cfRule>
  </conditionalFormatting>
  <conditionalFormatting sqref="Y153">
    <cfRule type="cellIs" dxfId="542" priority="457" operator="equal">
      <formula>"NÃO"</formula>
    </cfRule>
    <cfRule type="cellIs" dxfId="541" priority="458" operator="equal">
      <formula>"SIM"</formula>
    </cfRule>
  </conditionalFormatting>
  <conditionalFormatting sqref="Y153">
    <cfRule type="cellIs" dxfId="540" priority="456" operator="equal">
      <formula>"OPORTUNIDADE"</formula>
    </cfRule>
  </conditionalFormatting>
  <conditionalFormatting sqref="Y153">
    <cfRule type="cellIs" dxfId="539" priority="454" operator="equal">
      <formula>"NÃO"</formula>
    </cfRule>
    <cfRule type="cellIs" dxfId="538" priority="455" operator="equal">
      <formula>"SIM"</formula>
    </cfRule>
  </conditionalFormatting>
  <conditionalFormatting sqref="Y153">
    <cfRule type="cellIs" dxfId="537" priority="453" operator="equal">
      <formula>"OPORTUNIDADE"</formula>
    </cfRule>
  </conditionalFormatting>
  <conditionalFormatting sqref="Y153">
    <cfRule type="cellIs" dxfId="536" priority="451" operator="equal">
      <formula>"NÃO"</formula>
    </cfRule>
    <cfRule type="cellIs" dxfId="535" priority="452" operator="equal">
      <formula>"SIM"</formula>
    </cfRule>
  </conditionalFormatting>
  <conditionalFormatting sqref="Y153">
    <cfRule type="cellIs" dxfId="534" priority="450" operator="equal">
      <formula>"OPORTUNIDADE"</formula>
    </cfRule>
  </conditionalFormatting>
  <conditionalFormatting sqref="Y153">
    <cfRule type="cellIs" dxfId="533" priority="448" operator="equal">
      <formula>"NÃO"</formula>
    </cfRule>
    <cfRule type="cellIs" dxfId="532" priority="449" operator="equal">
      <formula>"SIM"</formula>
    </cfRule>
  </conditionalFormatting>
  <conditionalFormatting sqref="Y151">
    <cfRule type="cellIs" dxfId="531" priority="447" operator="equal">
      <formula>"OPORTUNIDADE"</formula>
    </cfRule>
  </conditionalFormatting>
  <conditionalFormatting sqref="Y151">
    <cfRule type="cellIs" dxfId="530" priority="445" operator="equal">
      <formula>"NÃO"</formula>
    </cfRule>
    <cfRule type="cellIs" dxfId="529" priority="446" operator="equal">
      <formula>"SIM"</formula>
    </cfRule>
  </conditionalFormatting>
  <conditionalFormatting sqref="Z151">
    <cfRule type="cellIs" dxfId="528" priority="444" operator="equal">
      <formula>"OPORTUNIDADE"</formula>
    </cfRule>
  </conditionalFormatting>
  <conditionalFormatting sqref="Z151">
    <cfRule type="cellIs" dxfId="527" priority="442" operator="equal">
      <formula>"NÃO"</formula>
    </cfRule>
    <cfRule type="cellIs" dxfId="526" priority="443" operator="equal">
      <formula>"SIM"</formula>
    </cfRule>
  </conditionalFormatting>
  <conditionalFormatting sqref="Y151">
    <cfRule type="cellIs" dxfId="525" priority="441" operator="equal">
      <formula>"OPORTUNIDADE"</formula>
    </cfRule>
  </conditionalFormatting>
  <conditionalFormatting sqref="Y151">
    <cfRule type="cellIs" dxfId="524" priority="439" operator="equal">
      <formula>"NÃO"</formula>
    </cfRule>
    <cfRule type="cellIs" dxfId="523" priority="440" operator="equal">
      <formula>"SIM"</formula>
    </cfRule>
  </conditionalFormatting>
  <conditionalFormatting sqref="Z151">
    <cfRule type="cellIs" dxfId="522" priority="438" operator="equal">
      <formula>"OPORTUNIDADE"</formula>
    </cfRule>
  </conditionalFormatting>
  <conditionalFormatting sqref="Z151">
    <cfRule type="cellIs" dxfId="521" priority="436" operator="equal">
      <formula>"NÃO"</formula>
    </cfRule>
    <cfRule type="cellIs" dxfId="520" priority="437" operator="equal">
      <formula>"SIM"</formula>
    </cfRule>
  </conditionalFormatting>
  <conditionalFormatting sqref="Y150">
    <cfRule type="cellIs" dxfId="519" priority="435" operator="equal">
      <formula>"OPORTUNIDADE"</formula>
    </cfRule>
  </conditionalFormatting>
  <conditionalFormatting sqref="Y150">
    <cfRule type="cellIs" dxfId="518" priority="433" operator="equal">
      <formula>"NÃO"</formula>
    </cfRule>
    <cfRule type="cellIs" dxfId="517" priority="434" operator="equal">
      <formula>"SIM"</formula>
    </cfRule>
  </conditionalFormatting>
  <conditionalFormatting sqref="Y150">
    <cfRule type="cellIs" dxfId="516" priority="432" operator="equal">
      <formula>"OPORTUNIDADE"</formula>
    </cfRule>
  </conditionalFormatting>
  <conditionalFormatting sqref="Y150">
    <cfRule type="cellIs" dxfId="515" priority="430" operator="equal">
      <formula>"NÃO"</formula>
    </cfRule>
    <cfRule type="cellIs" dxfId="514" priority="431" operator="equal">
      <formula>"SIM"</formula>
    </cfRule>
  </conditionalFormatting>
  <conditionalFormatting sqref="Y150">
    <cfRule type="cellIs" dxfId="513" priority="429" operator="equal">
      <formula>"OPORTUNIDADE"</formula>
    </cfRule>
  </conditionalFormatting>
  <conditionalFormatting sqref="Y150">
    <cfRule type="cellIs" dxfId="512" priority="427" operator="equal">
      <formula>"NÃO"</formula>
    </cfRule>
    <cfRule type="cellIs" dxfId="511" priority="428" operator="equal">
      <formula>"SIM"</formula>
    </cfRule>
  </conditionalFormatting>
  <conditionalFormatting sqref="Y150">
    <cfRule type="cellIs" dxfId="510" priority="426" operator="equal">
      <formula>"OPORTUNIDADE"</formula>
    </cfRule>
  </conditionalFormatting>
  <conditionalFormatting sqref="Y150">
    <cfRule type="cellIs" dxfId="509" priority="424" operator="equal">
      <formula>"NÃO"</formula>
    </cfRule>
    <cfRule type="cellIs" dxfId="508" priority="425" operator="equal">
      <formula>"SIM"</formula>
    </cfRule>
  </conditionalFormatting>
  <conditionalFormatting sqref="Y150">
    <cfRule type="cellIs" dxfId="507" priority="423" operator="equal">
      <formula>"OPORTUNIDADE"</formula>
    </cfRule>
  </conditionalFormatting>
  <conditionalFormatting sqref="Y150">
    <cfRule type="cellIs" dxfId="506" priority="421" operator="equal">
      <formula>"NÃO"</formula>
    </cfRule>
    <cfRule type="cellIs" dxfId="505" priority="422" operator="equal">
      <formula>"SIM"</formula>
    </cfRule>
  </conditionalFormatting>
  <conditionalFormatting sqref="Y150">
    <cfRule type="cellIs" dxfId="504" priority="420" operator="equal">
      <formula>"OPORTUNIDADE"</formula>
    </cfRule>
  </conditionalFormatting>
  <conditionalFormatting sqref="Y150">
    <cfRule type="cellIs" dxfId="503" priority="418" operator="equal">
      <formula>"NÃO"</formula>
    </cfRule>
    <cfRule type="cellIs" dxfId="502" priority="419" operator="equal">
      <formula>"SIM"</formula>
    </cfRule>
  </conditionalFormatting>
  <conditionalFormatting sqref="Y150">
    <cfRule type="cellIs" dxfId="501" priority="417" operator="equal">
      <formula>"OPORTUNIDADE"</formula>
    </cfRule>
  </conditionalFormatting>
  <conditionalFormatting sqref="Y150">
    <cfRule type="cellIs" dxfId="500" priority="415" operator="equal">
      <formula>"NÃO"</formula>
    </cfRule>
    <cfRule type="cellIs" dxfId="499" priority="416" operator="equal">
      <formula>"SIM"</formula>
    </cfRule>
  </conditionalFormatting>
  <conditionalFormatting sqref="Y150">
    <cfRule type="cellIs" dxfId="498" priority="414" operator="equal">
      <formula>"OPORTUNIDADE"</formula>
    </cfRule>
  </conditionalFormatting>
  <conditionalFormatting sqref="Y150">
    <cfRule type="cellIs" dxfId="497" priority="412" operator="equal">
      <formula>"NÃO"</formula>
    </cfRule>
    <cfRule type="cellIs" dxfId="496" priority="413" operator="equal">
      <formula>"SIM"</formula>
    </cfRule>
  </conditionalFormatting>
  <conditionalFormatting sqref="Y150">
    <cfRule type="cellIs" dxfId="495" priority="411" operator="equal">
      <formula>"OPORTUNIDADE"</formula>
    </cfRule>
  </conditionalFormatting>
  <conditionalFormatting sqref="Y150">
    <cfRule type="cellIs" dxfId="494" priority="409" operator="equal">
      <formula>"NÃO"</formula>
    </cfRule>
    <cfRule type="cellIs" dxfId="493" priority="410" operator="equal">
      <formula>"SIM"</formula>
    </cfRule>
  </conditionalFormatting>
  <conditionalFormatting sqref="Y150">
    <cfRule type="cellIs" dxfId="492" priority="408" operator="equal">
      <formula>"OPORTUNIDADE"</formula>
    </cfRule>
  </conditionalFormatting>
  <conditionalFormatting sqref="Y150">
    <cfRule type="cellIs" dxfId="491" priority="406" operator="equal">
      <formula>"NÃO"</formula>
    </cfRule>
    <cfRule type="cellIs" dxfId="490" priority="407" operator="equal">
      <formula>"SIM"</formula>
    </cfRule>
  </conditionalFormatting>
  <conditionalFormatting sqref="Y150">
    <cfRule type="cellIs" dxfId="489" priority="405" operator="equal">
      <formula>"OPORTUNIDADE"</formula>
    </cfRule>
  </conditionalFormatting>
  <conditionalFormatting sqref="Y150">
    <cfRule type="cellIs" dxfId="488" priority="403" operator="equal">
      <formula>"NÃO"</formula>
    </cfRule>
    <cfRule type="cellIs" dxfId="487" priority="404" operator="equal">
      <formula>"SIM"</formula>
    </cfRule>
  </conditionalFormatting>
  <conditionalFormatting sqref="Z150">
    <cfRule type="cellIs" dxfId="486" priority="402" operator="equal">
      <formula>"OPORTUNIDADE"</formula>
    </cfRule>
  </conditionalFormatting>
  <conditionalFormatting sqref="Z150">
    <cfRule type="cellIs" dxfId="485" priority="400" operator="equal">
      <formula>"NÃO"</formula>
    </cfRule>
    <cfRule type="cellIs" dxfId="484" priority="401" operator="equal">
      <formula>"SIM"</formula>
    </cfRule>
  </conditionalFormatting>
  <conditionalFormatting sqref="Y150">
    <cfRule type="cellIs" dxfId="483" priority="399" operator="equal">
      <formula>"OPORTUNIDADE"</formula>
    </cfRule>
  </conditionalFormatting>
  <conditionalFormatting sqref="Y150">
    <cfRule type="cellIs" dxfId="482" priority="397" operator="equal">
      <formula>"NÃO"</formula>
    </cfRule>
    <cfRule type="cellIs" dxfId="481" priority="398" operator="equal">
      <formula>"SIM"</formula>
    </cfRule>
  </conditionalFormatting>
  <conditionalFormatting sqref="Y150">
    <cfRule type="cellIs" dxfId="480" priority="396" operator="equal">
      <formula>"OPORTUNIDADE"</formula>
    </cfRule>
  </conditionalFormatting>
  <conditionalFormatting sqref="Y150">
    <cfRule type="cellIs" dxfId="479" priority="394" operator="equal">
      <formula>"NÃO"</formula>
    </cfRule>
    <cfRule type="cellIs" dxfId="478" priority="395" operator="equal">
      <formula>"SIM"</formula>
    </cfRule>
  </conditionalFormatting>
  <conditionalFormatting sqref="Y150">
    <cfRule type="cellIs" dxfId="477" priority="393" operator="equal">
      <formula>"OPORTUNIDADE"</formula>
    </cfRule>
  </conditionalFormatting>
  <conditionalFormatting sqref="Y150">
    <cfRule type="cellIs" dxfId="476" priority="391" operator="equal">
      <formula>"NÃO"</formula>
    </cfRule>
    <cfRule type="cellIs" dxfId="475" priority="392" operator="equal">
      <formula>"SIM"</formula>
    </cfRule>
  </conditionalFormatting>
  <conditionalFormatting sqref="Y150">
    <cfRule type="cellIs" dxfId="474" priority="390" operator="equal">
      <formula>"OPORTUNIDADE"</formula>
    </cfRule>
  </conditionalFormatting>
  <conditionalFormatting sqref="Y150">
    <cfRule type="cellIs" dxfId="473" priority="388" operator="equal">
      <formula>"NÃO"</formula>
    </cfRule>
    <cfRule type="cellIs" dxfId="472" priority="389" operator="equal">
      <formula>"SIM"</formula>
    </cfRule>
  </conditionalFormatting>
  <conditionalFormatting sqref="Y150">
    <cfRule type="cellIs" dxfId="471" priority="387" operator="equal">
      <formula>"OPORTUNIDADE"</formula>
    </cfRule>
  </conditionalFormatting>
  <conditionalFormatting sqref="Y150">
    <cfRule type="cellIs" dxfId="470" priority="385" operator="equal">
      <formula>"NÃO"</formula>
    </cfRule>
    <cfRule type="cellIs" dxfId="469" priority="386" operator="equal">
      <formula>"SIM"</formula>
    </cfRule>
  </conditionalFormatting>
  <conditionalFormatting sqref="Y150">
    <cfRule type="cellIs" dxfId="468" priority="384" operator="equal">
      <formula>"OPORTUNIDADE"</formula>
    </cfRule>
  </conditionalFormatting>
  <conditionalFormatting sqref="Y150">
    <cfRule type="cellIs" dxfId="467" priority="382" operator="equal">
      <formula>"NÃO"</formula>
    </cfRule>
    <cfRule type="cellIs" dxfId="466" priority="383" operator="equal">
      <formula>"SIM"</formula>
    </cfRule>
  </conditionalFormatting>
  <conditionalFormatting sqref="Y150">
    <cfRule type="cellIs" dxfId="465" priority="381" operator="equal">
      <formula>"OPORTUNIDADE"</formula>
    </cfRule>
  </conditionalFormatting>
  <conditionalFormatting sqref="Y150">
    <cfRule type="cellIs" dxfId="464" priority="379" operator="equal">
      <formula>"NÃO"</formula>
    </cfRule>
    <cfRule type="cellIs" dxfId="463" priority="380" operator="equal">
      <formula>"SIM"</formula>
    </cfRule>
  </conditionalFormatting>
  <conditionalFormatting sqref="Y150">
    <cfRule type="cellIs" dxfId="462" priority="378" operator="equal">
      <formula>"OPORTUNIDADE"</formula>
    </cfRule>
  </conditionalFormatting>
  <conditionalFormatting sqref="Y150">
    <cfRule type="cellIs" dxfId="461" priority="376" operator="equal">
      <formula>"NÃO"</formula>
    </cfRule>
    <cfRule type="cellIs" dxfId="460" priority="377" operator="equal">
      <formula>"SIM"</formula>
    </cfRule>
  </conditionalFormatting>
  <conditionalFormatting sqref="Y150">
    <cfRule type="cellIs" dxfId="459" priority="375" operator="equal">
      <formula>"OPORTUNIDADE"</formula>
    </cfRule>
  </conditionalFormatting>
  <conditionalFormatting sqref="Y150">
    <cfRule type="cellIs" dxfId="458" priority="373" operator="equal">
      <formula>"NÃO"</formula>
    </cfRule>
    <cfRule type="cellIs" dxfId="457" priority="374" operator="equal">
      <formula>"SIM"</formula>
    </cfRule>
  </conditionalFormatting>
  <conditionalFormatting sqref="Y150">
    <cfRule type="cellIs" dxfId="456" priority="372" operator="equal">
      <formula>"OPORTUNIDADE"</formula>
    </cfRule>
  </conditionalFormatting>
  <conditionalFormatting sqref="Y150">
    <cfRule type="cellIs" dxfId="455" priority="370" operator="equal">
      <formula>"NÃO"</formula>
    </cfRule>
    <cfRule type="cellIs" dxfId="454" priority="371" operator="equal">
      <formula>"SIM"</formula>
    </cfRule>
  </conditionalFormatting>
  <conditionalFormatting sqref="Y150">
    <cfRule type="cellIs" dxfId="453" priority="369" operator="equal">
      <formula>"OPORTUNIDADE"</formula>
    </cfRule>
  </conditionalFormatting>
  <conditionalFormatting sqref="Y150">
    <cfRule type="cellIs" dxfId="452" priority="367" operator="equal">
      <formula>"NÃO"</formula>
    </cfRule>
    <cfRule type="cellIs" dxfId="451" priority="368" operator="equal">
      <formula>"SIM"</formula>
    </cfRule>
  </conditionalFormatting>
  <conditionalFormatting sqref="Y150">
    <cfRule type="cellIs" dxfId="450" priority="366" operator="equal">
      <formula>"OPORTUNIDADE"</formula>
    </cfRule>
  </conditionalFormatting>
  <conditionalFormatting sqref="Y150">
    <cfRule type="cellIs" dxfId="449" priority="364" operator="equal">
      <formula>"NÃO"</formula>
    </cfRule>
    <cfRule type="cellIs" dxfId="448" priority="365" operator="equal">
      <formula>"SIM"</formula>
    </cfRule>
  </conditionalFormatting>
  <conditionalFormatting sqref="Y150">
    <cfRule type="cellIs" dxfId="447" priority="363" operator="equal">
      <formula>"OPORTUNIDADE"</formula>
    </cfRule>
  </conditionalFormatting>
  <conditionalFormatting sqref="Y150">
    <cfRule type="cellIs" dxfId="446" priority="361" operator="equal">
      <formula>"NÃO"</formula>
    </cfRule>
    <cfRule type="cellIs" dxfId="445" priority="362" operator="equal">
      <formula>"SIM"</formula>
    </cfRule>
  </conditionalFormatting>
  <conditionalFormatting sqref="Y150">
    <cfRule type="cellIs" dxfId="444" priority="360" operator="equal">
      <formula>"OPORTUNIDADE"</formula>
    </cfRule>
  </conditionalFormatting>
  <conditionalFormatting sqref="Y150">
    <cfRule type="cellIs" dxfId="443" priority="358" operator="equal">
      <formula>"NÃO"</formula>
    </cfRule>
    <cfRule type="cellIs" dxfId="442" priority="359" operator="equal">
      <formula>"SIM"</formula>
    </cfRule>
  </conditionalFormatting>
  <conditionalFormatting sqref="Y150">
    <cfRule type="cellIs" dxfId="441" priority="357" operator="equal">
      <formula>"OPORTUNIDADE"</formula>
    </cfRule>
  </conditionalFormatting>
  <conditionalFormatting sqref="Y150">
    <cfRule type="cellIs" dxfId="440" priority="355" operator="equal">
      <formula>"NÃO"</formula>
    </cfRule>
    <cfRule type="cellIs" dxfId="439" priority="356" operator="equal">
      <formula>"SIM"</formula>
    </cfRule>
  </conditionalFormatting>
  <conditionalFormatting sqref="Y150">
    <cfRule type="cellIs" dxfId="438" priority="354" operator="equal">
      <formula>"OPORTUNIDADE"</formula>
    </cfRule>
  </conditionalFormatting>
  <conditionalFormatting sqref="Y150">
    <cfRule type="cellIs" dxfId="437" priority="352" operator="equal">
      <formula>"NÃO"</formula>
    </cfRule>
    <cfRule type="cellIs" dxfId="436" priority="353" operator="equal">
      <formula>"SIM"</formula>
    </cfRule>
  </conditionalFormatting>
  <conditionalFormatting sqref="Y150">
    <cfRule type="cellIs" dxfId="435" priority="351" operator="equal">
      <formula>"OPORTUNIDADE"</formula>
    </cfRule>
  </conditionalFormatting>
  <conditionalFormatting sqref="Y150">
    <cfRule type="cellIs" dxfId="434" priority="349" operator="equal">
      <formula>"NÃO"</formula>
    </cfRule>
    <cfRule type="cellIs" dxfId="433" priority="350" operator="equal">
      <formula>"SIM"</formula>
    </cfRule>
  </conditionalFormatting>
  <conditionalFormatting sqref="Y150">
    <cfRule type="cellIs" dxfId="432" priority="348" operator="equal">
      <formula>"OPORTUNIDADE"</formula>
    </cfRule>
  </conditionalFormatting>
  <conditionalFormatting sqref="Y150">
    <cfRule type="cellIs" dxfId="431" priority="346" operator="equal">
      <formula>"NÃO"</formula>
    </cfRule>
    <cfRule type="cellIs" dxfId="430" priority="347" operator="equal">
      <formula>"SIM"</formula>
    </cfRule>
  </conditionalFormatting>
  <conditionalFormatting sqref="Y150">
    <cfRule type="cellIs" dxfId="429" priority="345" operator="equal">
      <formula>"OPORTUNIDADE"</formula>
    </cfRule>
  </conditionalFormatting>
  <conditionalFormatting sqref="Y150">
    <cfRule type="cellIs" dxfId="428" priority="343" operator="equal">
      <formula>"NÃO"</formula>
    </cfRule>
    <cfRule type="cellIs" dxfId="427" priority="344" operator="equal">
      <formula>"SIM"</formula>
    </cfRule>
  </conditionalFormatting>
  <conditionalFormatting sqref="Y150">
    <cfRule type="cellIs" dxfId="426" priority="342" operator="equal">
      <formula>"OPORTUNIDADE"</formula>
    </cfRule>
  </conditionalFormatting>
  <conditionalFormatting sqref="Y150">
    <cfRule type="cellIs" dxfId="425" priority="340" operator="equal">
      <formula>"NÃO"</formula>
    </cfRule>
    <cfRule type="cellIs" dxfId="424" priority="341" operator="equal">
      <formula>"SIM"</formula>
    </cfRule>
  </conditionalFormatting>
  <conditionalFormatting sqref="Z150">
    <cfRule type="cellIs" dxfId="423" priority="339" operator="equal">
      <formula>"OPORTUNIDADE"</formula>
    </cfRule>
  </conditionalFormatting>
  <conditionalFormatting sqref="Z150">
    <cfRule type="cellIs" dxfId="422" priority="337" operator="equal">
      <formula>"NÃO"</formula>
    </cfRule>
    <cfRule type="cellIs" dxfId="421" priority="338" operator="equal">
      <formula>"SIM"</formula>
    </cfRule>
  </conditionalFormatting>
  <conditionalFormatting sqref="Z150">
    <cfRule type="cellIs" dxfId="420" priority="336" operator="equal">
      <formula>"OPORTUNIDADE"</formula>
    </cfRule>
  </conditionalFormatting>
  <conditionalFormatting sqref="Z150">
    <cfRule type="cellIs" dxfId="419" priority="334" operator="equal">
      <formula>"NÃO"</formula>
    </cfRule>
    <cfRule type="cellIs" dxfId="418" priority="335" operator="equal">
      <formula>"SIM"</formula>
    </cfRule>
  </conditionalFormatting>
  <conditionalFormatting sqref="Y150">
    <cfRule type="cellIs" dxfId="417" priority="333" operator="equal">
      <formula>"OPORTUNIDADE"</formula>
    </cfRule>
  </conditionalFormatting>
  <conditionalFormatting sqref="Y150">
    <cfRule type="cellIs" dxfId="416" priority="331" operator="equal">
      <formula>"NÃO"</formula>
    </cfRule>
    <cfRule type="cellIs" dxfId="415" priority="332" operator="equal">
      <formula>"SIM"</formula>
    </cfRule>
  </conditionalFormatting>
  <conditionalFormatting sqref="Y150">
    <cfRule type="cellIs" dxfId="414" priority="330" operator="equal">
      <formula>"OPORTUNIDADE"</formula>
    </cfRule>
  </conditionalFormatting>
  <conditionalFormatting sqref="Y150">
    <cfRule type="cellIs" dxfId="413" priority="328" operator="equal">
      <formula>"NÃO"</formula>
    </cfRule>
    <cfRule type="cellIs" dxfId="412" priority="329" operator="equal">
      <formula>"SIM"</formula>
    </cfRule>
  </conditionalFormatting>
  <conditionalFormatting sqref="Z150">
    <cfRule type="cellIs" dxfId="411" priority="327" operator="equal">
      <formula>"OPORTUNIDADE"</formula>
    </cfRule>
  </conditionalFormatting>
  <conditionalFormatting sqref="Z150">
    <cfRule type="cellIs" dxfId="410" priority="325" operator="equal">
      <formula>"NÃO"</formula>
    </cfRule>
    <cfRule type="cellIs" dxfId="409" priority="326" operator="equal">
      <formula>"SIM"</formula>
    </cfRule>
  </conditionalFormatting>
  <conditionalFormatting sqref="Z150">
    <cfRule type="cellIs" dxfId="408" priority="324" operator="equal">
      <formula>"OPORTUNIDADE"</formula>
    </cfRule>
  </conditionalFormatting>
  <conditionalFormatting sqref="Z150">
    <cfRule type="cellIs" dxfId="407" priority="322" operator="equal">
      <formula>"NÃO"</formula>
    </cfRule>
    <cfRule type="cellIs" dxfId="406" priority="323" operator="equal">
      <formula>"SIM"</formula>
    </cfRule>
  </conditionalFormatting>
  <conditionalFormatting sqref="Z150">
    <cfRule type="cellIs" dxfId="405" priority="321" operator="equal">
      <formula>"OPORTUNIDADE"</formula>
    </cfRule>
  </conditionalFormatting>
  <conditionalFormatting sqref="Z150">
    <cfRule type="cellIs" dxfId="404" priority="319" operator="equal">
      <formula>"NÃO"</formula>
    </cfRule>
    <cfRule type="cellIs" dxfId="403" priority="320" operator="equal">
      <formula>"SIM"</formula>
    </cfRule>
  </conditionalFormatting>
  <conditionalFormatting sqref="Z150">
    <cfRule type="cellIs" dxfId="402" priority="318" operator="equal">
      <formula>"OPORTUNIDADE"</formula>
    </cfRule>
  </conditionalFormatting>
  <conditionalFormatting sqref="Z150">
    <cfRule type="cellIs" dxfId="401" priority="316" operator="equal">
      <formula>"NÃO"</formula>
    </cfRule>
    <cfRule type="cellIs" dxfId="400" priority="317" operator="equal">
      <formula>"SIM"</formula>
    </cfRule>
  </conditionalFormatting>
  <conditionalFormatting sqref="Y150">
    <cfRule type="cellIs" dxfId="399" priority="315" operator="equal">
      <formula>"OPORTUNIDADE"</formula>
    </cfRule>
  </conditionalFormatting>
  <conditionalFormatting sqref="Y150">
    <cfRule type="cellIs" dxfId="398" priority="313" operator="equal">
      <formula>"NÃO"</formula>
    </cfRule>
    <cfRule type="cellIs" dxfId="397" priority="314" operator="equal">
      <formula>"SIM"</formula>
    </cfRule>
  </conditionalFormatting>
  <conditionalFormatting sqref="Y150">
    <cfRule type="cellIs" dxfId="396" priority="312" operator="equal">
      <formula>"OPORTUNIDADE"</formula>
    </cfRule>
  </conditionalFormatting>
  <conditionalFormatting sqref="Y150">
    <cfRule type="cellIs" dxfId="395" priority="310" operator="equal">
      <formula>"NÃO"</formula>
    </cfRule>
    <cfRule type="cellIs" dxfId="394" priority="311" operator="equal">
      <formula>"SIM"</formula>
    </cfRule>
  </conditionalFormatting>
  <conditionalFormatting sqref="Y150">
    <cfRule type="cellIs" dxfId="393" priority="309" operator="equal">
      <formula>"OPORTUNIDADE"</formula>
    </cfRule>
  </conditionalFormatting>
  <conditionalFormatting sqref="Y150">
    <cfRule type="cellIs" dxfId="392" priority="307" operator="equal">
      <formula>"NÃO"</formula>
    </cfRule>
    <cfRule type="cellIs" dxfId="391" priority="308" operator="equal">
      <formula>"SIM"</formula>
    </cfRule>
  </conditionalFormatting>
  <conditionalFormatting sqref="Y150">
    <cfRule type="cellIs" dxfId="390" priority="306" operator="equal">
      <formula>"OPORTUNIDADE"</formula>
    </cfRule>
  </conditionalFormatting>
  <conditionalFormatting sqref="Y150">
    <cfRule type="cellIs" dxfId="389" priority="304" operator="equal">
      <formula>"NÃO"</formula>
    </cfRule>
    <cfRule type="cellIs" dxfId="388" priority="305" operator="equal">
      <formula>"SIM"</formula>
    </cfRule>
  </conditionalFormatting>
  <conditionalFormatting sqref="Y150">
    <cfRule type="cellIs" dxfId="387" priority="303" operator="equal">
      <formula>"OPORTUNIDADE"</formula>
    </cfRule>
  </conditionalFormatting>
  <conditionalFormatting sqref="Y150">
    <cfRule type="cellIs" dxfId="386" priority="301" operator="equal">
      <formula>"NÃO"</formula>
    </cfRule>
    <cfRule type="cellIs" dxfId="385" priority="302" operator="equal">
      <formula>"SIM"</formula>
    </cfRule>
  </conditionalFormatting>
  <conditionalFormatting sqref="Y150">
    <cfRule type="cellIs" dxfId="384" priority="300" operator="equal">
      <formula>"OPORTUNIDADE"</formula>
    </cfRule>
  </conditionalFormatting>
  <conditionalFormatting sqref="Y150">
    <cfRule type="cellIs" dxfId="383" priority="298" operator="equal">
      <formula>"NÃO"</formula>
    </cfRule>
    <cfRule type="cellIs" dxfId="382" priority="299" operator="equal">
      <formula>"SIM"</formula>
    </cfRule>
  </conditionalFormatting>
  <conditionalFormatting sqref="Y154:Y156">
    <cfRule type="cellIs" dxfId="381" priority="297" operator="equal">
      <formula>"OPORTUNIDADE"</formula>
    </cfRule>
  </conditionalFormatting>
  <conditionalFormatting sqref="Y154:Y156">
    <cfRule type="cellIs" dxfId="380" priority="295" operator="equal">
      <formula>"NÃO"</formula>
    </cfRule>
    <cfRule type="cellIs" dxfId="379" priority="296" operator="equal">
      <formula>"SIM"</formula>
    </cfRule>
  </conditionalFormatting>
  <conditionalFormatting sqref="Y154:Y156">
    <cfRule type="cellIs" dxfId="378" priority="294" operator="equal">
      <formula>"OPORTUNIDADE"</formula>
    </cfRule>
  </conditionalFormatting>
  <conditionalFormatting sqref="Y154:Y156">
    <cfRule type="cellIs" dxfId="377" priority="292" operator="equal">
      <formula>"NÃO"</formula>
    </cfRule>
    <cfRule type="cellIs" dxfId="376" priority="293" operator="equal">
      <formula>"SIM"</formula>
    </cfRule>
  </conditionalFormatting>
  <conditionalFormatting sqref="Y154:Y156">
    <cfRule type="cellIs" dxfId="375" priority="291" operator="equal">
      <formula>"OPORTUNIDADE"</formula>
    </cfRule>
  </conditionalFormatting>
  <conditionalFormatting sqref="Y154:Y156">
    <cfRule type="cellIs" dxfId="374" priority="289" operator="equal">
      <formula>"NÃO"</formula>
    </cfRule>
    <cfRule type="cellIs" dxfId="373" priority="290" operator="equal">
      <formula>"SIM"</formula>
    </cfRule>
  </conditionalFormatting>
  <conditionalFormatting sqref="Y154:Y156">
    <cfRule type="cellIs" dxfId="372" priority="288" operator="equal">
      <formula>"OPORTUNIDADE"</formula>
    </cfRule>
  </conditionalFormatting>
  <conditionalFormatting sqref="Y154:Y156">
    <cfRule type="cellIs" dxfId="371" priority="286" operator="equal">
      <formula>"NÃO"</formula>
    </cfRule>
    <cfRule type="cellIs" dxfId="370" priority="287" operator="equal">
      <formula>"SIM"</formula>
    </cfRule>
  </conditionalFormatting>
  <conditionalFormatting sqref="Y154:Y156">
    <cfRule type="cellIs" dxfId="369" priority="285" operator="equal">
      <formula>"OPORTUNIDADE"</formula>
    </cfRule>
  </conditionalFormatting>
  <conditionalFormatting sqref="Y154:Y156">
    <cfRule type="cellIs" dxfId="368" priority="283" operator="equal">
      <formula>"NÃO"</formula>
    </cfRule>
    <cfRule type="cellIs" dxfId="367" priority="284" operator="equal">
      <formula>"SIM"</formula>
    </cfRule>
  </conditionalFormatting>
  <conditionalFormatting sqref="Y154:Y156">
    <cfRule type="cellIs" dxfId="366" priority="282" operator="equal">
      <formula>"OPORTUNIDADE"</formula>
    </cfRule>
  </conditionalFormatting>
  <conditionalFormatting sqref="Y154:Y156">
    <cfRule type="cellIs" dxfId="365" priority="280" operator="equal">
      <formula>"NÃO"</formula>
    </cfRule>
    <cfRule type="cellIs" dxfId="364" priority="281" operator="equal">
      <formula>"SIM"</formula>
    </cfRule>
  </conditionalFormatting>
  <conditionalFormatting sqref="Y154:Y156">
    <cfRule type="cellIs" dxfId="363" priority="279" operator="equal">
      <formula>"OPORTUNIDADE"</formula>
    </cfRule>
  </conditionalFormatting>
  <conditionalFormatting sqref="Y154:Y156">
    <cfRule type="cellIs" dxfId="362" priority="277" operator="equal">
      <formula>"NÃO"</formula>
    </cfRule>
    <cfRule type="cellIs" dxfId="361" priority="278" operator="equal">
      <formula>"SIM"</formula>
    </cfRule>
  </conditionalFormatting>
  <conditionalFormatting sqref="Y154:Y156">
    <cfRule type="cellIs" dxfId="360" priority="276" operator="equal">
      <formula>"OPORTUNIDADE"</formula>
    </cfRule>
  </conditionalFormatting>
  <conditionalFormatting sqref="Y154:Y156">
    <cfRule type="cellIs" dxfId="359" priority="274" operator="equal">
      <formula>"NÃO"</formula>
    </cfRule>
    <cfRule type="cellIs" dxfId="358" priority="275" operator="equal">
      <formula>"SIM"</formula>
    </cfRule>
  </conditionalFormatting>
  <conditionalFormatting sqref="Y154:Y156">
    <cfRule type="cellIs" dxfId="357" priority="273" operator="equal">
      <formula>"OPORTUNIDADE"</formula>
    </cfRule>
  </conditionalFormatting>
  <conditionalFormatting sqref="Y154:Y156">
    <cfRule type="cellIs" dxfId="356" priority="271" operator="equal">
      <formula>"NÃO"</formula>
    </cfRule>
    <cfRule type="cellIs" dxfId="355" priority="272" operator="equal">
      <formula>"SIM"</formula>
    </cfRule>
  </conditionalFormatting>
  <conditionalFormatting sqref="Y154:Y156">
    <cfRule type="cellIs" dxfId="354" priority="270" operator="equal">
      <formula>"OPORTUNIDADE"</formula>
    </cfRule>
  </conditionalFormatting>
  <conditionalFormatting sqref="Y154:Y156">
    <cfRule type="cellIs" dxfId="353" priority="268" operator="equal">
      <formula>"NÃO"</formula>
    </cfRule>
    <cfRule type="cellIs" dxfId="352" priority="269" operator="equal">
      <formula>"SIM"</formula>
    </cfRule>
  </conditionalFormatting>
  <conditionalFormatting sqref="Y154:Y156">
    <cfRule type="cellIs" dxfId="351" priority="267" operator="equal">
      <formula>"OPORTUNIDADE"</formula>
    </cfRule>
  </conditionalFormatting>
  <conditionalFormatting sqref="Y154:Y156">
    <cfRule type="cellIs" dxfId="350" priority="265" operator="equal">
      <formula>"NÃO"</formula>
    </cfRule>
    <cfRule type="cellIs" dxfId="349" priority="266" operator="equal">
      <formula>"SIM"</formula>
    </cfRule>
  </conditionalFormatting>
  <conditionalFormatting sqref="Z154">
    <cfRule type="cellIs" dxfId="348" priority="264" operator="equal">
      <formula>"OPORTUNIDADE"</formula>
    </cfRule>
  </conditionalFormatting>
  <conditionalFormatting sqref="Z154">
    <cfRule type="cellIs" dxfId="347" priority="262" operator="equal">
      <formula>"NÃO"</formula>
    </cfRule>
    <cfRule type="cellIs" dxfId="346" priority="263" operator="equal">
      <formula>"SIM"</formula>
    </cfRule>
  </conditionalFormatting>
  <conditionalFormatting sqref="Y154:Y156">
    <cfRule type="cellIs" dxfId="345" priority="261" operator="equal">
      <formula>"OPORTUNIDADE"</formula>
    </cfRule>
  </conditionalFormatting>
  <conditionalFormatting sqref="Y154:Y156">
    <cfRule type="cellIs" dxfId="344" priority="259" operator="equal">
      <formula>"NÃO"</formula>
    </cfRule>
    <cfRule type="cellIs" dxfId="343" priority="260" operator="equal">
      <formula>"SIM"</formula>
    </cfRule>
  </conditionalFormatting>
  <conditionalFormatting sqref="Y154:Y156">
    <cfRule type="cellIs" dxfId="342" priority="258" operator="equal">
      <formula>"OPORTUNIDADE"</formula>
    </cfRule>
  </conditionalFormatting>
  <conditionalFormatting sqref="Y154:Y156">
    <cfRule type="cellIs" dxfId="341" priority="256" operator="equal">
      <formula>"NÃO"</formula>
    </cfRule>
    <cfRule type="cellIs" dxfId="340" priority="257" operator="equal">
      <formula>"SIM"</formula>
    </cfRule>
  </conditionalFormatting>
  <conditionalFormatting sqref="Y154:Y156">
    <cfRule type="cellIs" dxfId="339" priority="255" operator="equal">
      <formula>"OPORTUNIDADE"</formula>
    </cfRule>
  </conditionalFormatting>
  <conditionalFormatting sqref="Y154:Y156">
    <cfRule type="cellIs" dxfId="338" priority="253" operator="equal">
      <formula>"NÃO"</formula>
    </cfRule>
    <cfRule type="cellIs" dxfId="337" priority="254" operator="equal">
      <formula>"SIM"</formula>
    </cfRule>
  </conditionalFormatting>
  <conditionalFormatting sqref="Y154:Y156">
    <cfRule type="cellIs" dxfId="336" priority="252" operator="equal">
      <formula>"OPORTUNIDADE"</formula>
    </cfRule>
  </conditionalFormatting>
  <conditionalFormatting sqref="Y154:Y156">
    <cfRule type="cellIs" dxfId="335" priority="250" operator="equal">
      <formula>"NÃO"</formula>
    </cfRule>
    <cfRule type="cellIs" dxfId="334" priority="251" operator="equal">
      <formula>"SIM"</formula>
    </cfRule>
  </conditionalFormatting>
  <conditionalFormatting sqref="Y154:Y156">
    <cfRule type="cellIs" dxfId="333" priority="249" operator="equal">
      <formula>"OPORTUNIDADE"</formula>
    </cfRule>
  </conditionalFormatting>
  <conditionalFormatting sqref="Y154:Y156">
    <cfRule type="cellIs" dxfId="332" priority="247" operator="equal">
      <formula>"NÃO"</formula>
    </cfRule>
    <cfRule type="cellIs" dxfId="331" priority="248" operator="equal">
      <formula>"SIM"</formula>
    </cfRule>
  </conditionalFormatting>
  <conditionalFormatting sqref="Y154:Y156">
    <cfRule type="cellIs" dxfId="330" priority="246" operator="equal">
      <formula>"OPORTUNIDADE"</formula>
    </cfRule>
  </conditionalFormatting>
  <conditionalFormatting sqref="Y154:Y156">
    <cfRule type="cellIs" dxfId="329" priority="244" operator="equal">
      <formula>"NÃO"</formula>
    </cfRule>
    <cfRule type="cellIs" dxfId="328" priority="245" operator="equal">
      <formula>"SIM"</formula>
    </cfRule>
  </conditionalFormatting>
  <conditionalFormatting sqref="Y155">
    <cfRule type="cellIs" dxfId="327" priority="243" operator="equal">
      <formula>"OPORTUNIDADE"</formula>
    </cfRule>
  </conditionalFormatting>
  <conditionalFormatting sqref="Y155">
    <cfRule type="cellIs" dxfId="326" priority="241" operator="equal">
      <formula>"NÃO"</formula>
    </cfRule>
    <cfRule type="cellIs" dxfId="325" priority="242" operator="equal">
      <formula>"SIM"</formula>
    </cfRule>
  </conditionalFormatting>
  <conditionalFormatting sqref="Y155">
    <cfRule type="cellIs" dxfId="324" priority="240" operator="equal">
      <formula>"OPORTUNIDADE"</formula>
    </cfRule>
  </conditionalFormatting>
  <conditionalFormatting sqref="Y155">
    <cfRule type="cellIs" dxfId="323" priority="238" operator="equal">
      <formula>"NÃO"</formula>
    </cfRule>
    <cfRule type="cellIs" dxfId="322" priority="239" operator="equal">
      <formula>"SIM"</formula>
    </cfRule>
  </conditionalFormatting>
  <conditionalFormatting sqref="Y155">
    <cfRule type="cellIs" dxfId="321" priority="237" operator="equal">
      <formula>"OPORTUNIDADE"</formula>
    </cfRule>
  </conditionalFormatting>
  <conditionalFormatting sqref="Y155">
    <cfRule type="cellIs" dxfId="320" priority="235" operator="equal">
      <formula>"NÃO"</formula>
    </cfRule>
    <cfRule type="cellIs" dxfId="319" priority="236" operator="equal">
      <formula>"SIM"</formula>
    </cfRule>
  </conditionalFormatting>
  <conditionalFormatting sqref="Y155">
    <cfRule type="cellIs" dxfId="318" priority="234" operator="equal">
      <formula>"OPORTUNIDADE"</formula>
    </cfRule>
  </conditionalFormatting>
  <conditionalFormatting sqref="Y155">
    <cfRule type="cellIs" dxfId="317" priority="232" operator="equal">
      <formula>"NÃO"</formula>
    </cfRule>
    <cfRule type="cellIs" dxfId="316" priority="233" operator="equal">
      <formula>"SIM"</formula>
    </cfRule>
  </conditionalFormatting>
  <conditionalFormatting sqref="Y155">
    <cfRule type="cellIs" dxfId="315" priority="231" operator="equal">
      <formula>"OPORTUNIDADE"</formula>
    </cfRule>
  </conditionalFormatting>
  <conditionalFormatting sqref="Y155">
    <cfRule type="cellIs" dxfId="314" priority="229" operator="equal">
      <formula>"NÃO"</formula>
    </cfRule>
    <cfRule type="cellIs" dxfId="313" priority="230" operator="equal">
      <formula>"SIM"</formula>
    </cfRule>
  </conditionalFormatting>
  <conditionalFormatting sqref="Y155">
    <cfRule type="cellIs" dxfId="312" priority="228" operator="equal">
      <formula>"OPORTUNIDADE"</formula>
    </cfRule>
  </conditionalFormatting>
  <conditionalFormatting sqref="Y155">
    <cfRule type="cellIs" dxfId="311" priority="226" operator="equal">
      <formula>"NÃO"</formula>
    </cfRule>
    <cfRule type="cellIs" dxfId="310" priority="227" operator="equal">
      <formula>"SIM"</formula>
    </cfRule>
  </conditionalFormatting>
  <conditionalFormatting sqref="Y155">
    <cfRule type="cellIs" dxfId="309" priority="225" operator="equal">
      <formula>"OPORTUNIDADE"</formula>
    </cfRule>
  </conditionalFormatting>
  <conditionalFormatting sqref="Y155">
    <cfRule type="cellIs" dxfId="308" priority="223" operator="equal">
      <formula>"NÃO"</formula>
    </cfRule>
    <cfRule type="cellIs" dxfId="307" priority="224" operator="equal">
      <formula>"SIM"</formula>
    </cfRule>
  </conditionalFormatting>
  <conditionalFormatting sqref="Y155">
    <cfRule type="cellIs" dxfId="306" priority="222" operator="equal">
      <formula>"OPORTUNIDADE"</formula>
    </cfRule>
  </conditionalFormatting>
  <conditionalFormatting sqref="Y155">
    <cfRule type="cellIs" dxfId="305" priority="220" operator="equal">
      <formula>"NÃO"</formula>
    </cfRule>
    <cfRule type="cellIs" dxfId="304" priority="221" operator="equal">
      <formula>"SIM"</formula>
    </cfRule>
  </conditionalFormatting>
  <conditionalFormatting sqref="Y155">
    <cfRule type="cellIs" dxfId="303" priority="219" operator="equal">
      <formula>"OPORTUNIDADE"</formula>
    </cfRule>
  </conditionalFormatting>
  <conditionalFormatting sqref="Y155">
    <cfRule type="cellIs" dxfId="302" priority="217" operator="equal">
      <formula>"NÃO"</formula>
    </cfRule>
    <cfRule type="cellIs" dxfId="301" priority="218" operator="equal">
      <formula>"SIM"</formula>
    </cfRule>
  </conditionalFormatting>
  <conditionalFormatting sqref="Y155">
    <cfRule type="cellIs" dxfId="300" priority="216" operator="equal">
      <formula>"OPORTUNIDADE"</formula>
    </cfRule>
  </conditionalFormatting>
  <conditionalFormatting sqref="Y155">
    <cfRule type="cellIs" dxfId="299" priority="214" operator="equal">
      <formula>"NÃO"</formula>
    </cfRule>
    <cfRule type="cellIs" dxfId="298" priority="215" operator="equal">
      <formula>"SIM"</formula>
    </cfRule>
  </conditionalFormatting>
  <conditionalFormatting sqref="Y155">
    <cfRule type="cellIs" dxfId="297" priority="213" operator="equal">
      <formula>"OPORTUNIDADE"</formula>
    </cfRule>
  </conditionalFormatting>
  <conditionalFormatting sqref="Y155">
    <cfRule type="cellIs" dxfId="296" priority="211" operator="equal">
      <formula>"NÃO"</formula>
    </cfRule>
    <cfRule type="cellIs" dxfId="295" priority="212" operator="equal">
      <formula>"SIM"</formula>
    </cfRule>
  </conditionalFormatting>
  <conditionalFormatting sqref="Y155">
    <cfRule type="cellIs" dxfId="294" priority="210" operator="equal">
      <formula>"OPORTUNIDADE"</formula>
    </cfRule>
  </conditionalFormatting>
  <conditionalFormatting sqref="Y155">
    <cfRule type="cellIs" dxfId="293" priority="208" operator="equal">
      <formula>"NÃO"</formula>
    </cfRule>
    <cfRule type="cellIs" dxfId="292" priority="209" operator="equal">
      <formula>"SIM"</formula>
    </cfRule>
  </conditionalFormatting>
  <conditionalFormatting sqref="Y155">
    <cfRule type="cellIs" dxfId="291" priority="207" operator="equal">
      <formula>"OPORTUNIDADE"</formula>
    </cfRule>
  </conditionalFormatting>
  <conditionalFormatting sqref="Y155">
    <cfRule type="cellIs" dxfId="290" priority="205" operator="equal">
      <formula>"NÃO"</formula>
    </cfRule>
    <cfRule type="cellIs" dxfId="289" priority="206" operator="equal">
      <formula>"SIM"</formula>
    </cfRule>
  </conditionalFormatting>
  <conditionalFormatting sqref="Y155">
    <cfRule type="cellIs" dxfId="288" priority="204" operator="equal">
      <formula>"OPORTUNIDADE"</formula>
    </cfRule>
  </conditionalFormatting>
  <conditionalFormatting sqref="Y155">
    <cfRule type="cellIs" dxfId="287" priority="202" operator="equal">
      <formula>"NÃO"</formula>
    </cfRule>
    <cfRule type="cellIs" dxfId="286" priority="203" operator="equal">
      <formula>"SIM"</formula>
    </cfRule>
  </conditionalFormatting>
  <conditionalFormatting sqref="Y155">
    <cfRule type="cellIs" dxfId="285" priority="201" operator="equal">
      <formula>"OPORTUNIDADE"</formula>
    </cfRule>
  </conditionalFormatting>
  <conditionalFormatting sqref="Y155">
    <cfRule type="cellIs" dxfId="284" priority="199" operator="equal">
      <formula>"NÃO"</formula>
    </cfRule>
    <cfRule type="cellIs" dxfId="283" priority="200" operator="equal">
      <formula>"SIM"</formula>
    </cfRule>
  </conditionalFormatting>
  <conditionalFormatting sqref="Y155">
    <cfRule type="cellIs" dxfId="282" priority="198" operator="equal">
      <formula>"OPORTUNIDADE"</formula>
    </cfRule>
  </conditionalFormatting>
  <conditionalFormatting sqref="Y155">
    <cfRule type="cellIs" dxfId="281" priority="196" operator="equal">
      <formula>"NÃO"</formula>
    </cfRule>
    <cfRule type="cellIs" dxfId="280" priority="197" operator="equal">
      <formula>"SIM"</formula>
    </cfRule>
  </conditionalFormatting>
  <conditionalFormatting sqref="Y155">
    <cfRule type="cellIs" dxfId="279" priority="195" operator="equal">
      <formula>"OPORTUNIDADE"</formula>
    </cfRule>
  </conditionalFormatting>
  <conditionalFormatting sqref="Y155">
    <cfRule type="cellIs" dxfId="278" priority="193" operator="equal">
      <formula>"NÃO"</formula>
    </cfRule>
    <cfRule type="cellIs" dxfId="277" priority="194" operator="equal">
      <formula>"SIM"</formula>
    </cfRule>
  </conditionalFormatting>
  <conditionalFormatting sqref="Y155">
    <cfRule type="cellIs" dxfId="276" priority="192" operator="equal">
      <formula>"OPORTUNIDADE"</formula>
    </cfRule>
  </conditionalFormatting>
  <conditionalFormatting sqref="Y155">
    <cfRule type="cellIs" dxfId="275" priority="190" operator="equal">
      <formula>"NÃO"</formula>
    </cfRule>
    <cfRule type="cellIs" dxfId="274" priority="191" operator="equal">
      <formula>"SIM"</formula>
    </cfRule>
  </conditionalFormatting>
  <conditionalFormatting sqref="Y155">
    <cfRule type="cellIs" dxfId="273" priority="189" operator="equal">
      <formula>"OPORTUNIDADE"</formula>
    </cfRule>
  </conditionalFormatting>
  <conditionalFormatting sqref="Y155">
    <cfRule type="cellIs" dxfId="272" priority="187" operator="equal">
      <formula>"NÃO"</formula>
    </cfRule>
    <cfRule type="cellIs" dxfId="271" priority="188" operator="equal">
      <formula>"SIM"</formula>
    </cfRule>
  </conditionalFormatting>
  <conditionalFormatting sqref="Y155">
    <cfRule type="cellIs" dxfId="270" priority="186" operator="equal">
      <formula>"OPORTUNIDADE"</formula>
    </cfRule>
  </conditionalFormatting>
  <conditionalFormatting sqref="Y155">
    <cfRule type="cellIs" dxfId="269" priority="184" operator="equal">
      <formula>"NÃO"</formula>
    </cfRule>
    <cfRule type="cellIs" dxfId="268" priority="185" operator="equal">
      <formula>"SIM"</formula>
    </cfRule>
  </conditionalFormatting>
  <conditionalFormatting sqref="Y155">
    <cfRule type="cellIs" dxfId="267" priority="183" operator="equal">
      <formula>"OPORTUNIDADE"</formula>
    </cfRule>
  </conditionalFormatting>
  <conditionalFormatting sqref="Y155">
    <cfRule type="cellIs" dxfId="266" priority="181" operator="equal">
      <formula>"NÃO"</formula>
    </cfRule>
    <cfRule type="cellIs" dxfId="265" priority="182" operator="equal">
      <formula>"SIM"</formula>
    </cfRule>
  </conditionalFormatting>
  <conditionalFormatting sqref="Y155">
    <cfRule type="cellIs" dxfId="264" priority="180" operator="equal">
      <formula>"OPORTUNIDADE"</formula>
    </cfRule>
  </conditionalFormatting>
  <conditionalFormatting sqref="Y155">
    <cfRule type="cellIs" dxfId="263" priority="178" operator="equal">
      <formula>"NÃO"</formula>
    </cfRule>
    <cfRule type="cellIs" dxfId="262" priority="179" operator="equal">
      <formula>"SIM"</formula>
    </cfRule>
  </conditionalFormatting>
  <conditionalFormatting sqref="Y155">
    <cfRule type="cellIs" dxfId="261" priority="177" operator="equal">
      <formula>"OPORTUNIDADE"</formula>
    </cfRule>
  </conditionalFormatting>
  <conditionalFormatting sqref="Y155">
    <cfRule type="cellIs" dxfId="260" priority="175" operator="equal">
      <formula>"NÃO"</formula>
    </cfRule>
    <cfRule type="cellIs" dxfId="259" priority="176" operator="equal">
      <formula>"SIM"</formula>
    </cfRule>
  </conditionalFormatting>
  <conditionalFormatting sqref="Y155">
    <cfRule type="cellIs" dxfId="258" priority="174" operator="equal">
      <formula>"OPORTUNIDADE"</formula>
    </cfRule>
  </conditionalFormatting>
  <conditionalFormatting sqref="Y155">
    <cfRule type="cellIs" dxfId="257" priority="172" operator="equal">
      <formula>"NÃO"</formula>
    </cfRule>
    <cfRule type="cellIs" dxfId="256" priority="173" operator="equal">
      <formula>"SIM"</formula>
    </cfRule>
  </conditionalFormatting>
  <conditionalFormatting sqref="Y155">
    <cfRule type="cellIs" dxfId="255" priority="171" operator="equal">
      <formula>"OPORTUNIDADE"</formula>
    </cfRule>
  </conditionalFormatting>
  <conditionalFormatting sqref="Y155">
    <cfRule type="cellIs" dxfId="254" priority="169" operator="equal">
      <formula>"NÃO"</formula>
    </cfRule>
    <cfRule type="cellIs" dxfId="253" priority="170" operator="equal">
      <formula>"SIM"</formula>
    </cfRule>
  </conditionalFormatting>
  <conditionalFormatting sqref="Y155">
    <cfRule type="cellIs" dxfId="252" priority="168" operator="equal">
      <formula>"OPORTUNIDADE"</formula>
    </cfRule>
  </conditionalFormatting>
  <conditionalFormatting sqref="Y155">
    <cfRule type="cellIs" dxfId="251" priority="166" operator="equal">
      <formula>"NÃO"</formula>
    </cfRule>
    <cfRule type="cellIs" dxfId="250" priority="167" operator="equal">
      <formula>"SIM"</formula>
    </cfRule>
  </conditionalFormatting>
  <conditionalFormatting sqref="Y155">
    <cfRule type="cellIs" dxfId="249" priority="165" operator="equal">
      <formula>"OPORTUNIDADE"</formula>
    </cfRule>
  </conditionalFormatting>
  <conditionalFormatting sqref="Y155">
    <cfRule type="cellIs" dxfId="248" priority="163" operator="equal">
      <formula>"NÃO"</formula>
    </cfRule>
    <cfRule type="cellIs" dxfId="247" priority="164" operator="equal">
      <formula>"SIM"</formula>
    </cfRule>
  </conditionalFormatting>
  <conditionalFormatting sqref="Y155">
    <cfRule type="cellIs" dxfId="246" priority="162" operator="equal">
      <formula>"OPORTUNIDADE"</formula>
    </cfRule>
  </conditionalFormatting>
  <conditionalFormatting sqref="Y155">
    <cfRule type="cellIs" dxfId="245" priority="160" operator="equal">
      <formula>"NÃO"</formula>
    </cfRule>
    <cfRule type="cellIs" dxfId="244" priority="161" operator="equal">
      <formula>"SIM"</formula>
    </cfRule>
  </conditionalFormatting>
  <conditionalFormatting sqref="Y155">
    <cfRule type="cellIs" dxfId="243" priority="159" operator="equal">
      <formula>"OPORTUNIDADE"</formula>
    </cfRule>
  </conditionalFormatting>
  <conditionalFormatting sqref="Y155">
    <cfRule type="cellIs" dxfId="242" priority="157" operator="equal">
      <formula>"NÃO"</formula>
    </cfRule>
    <cfRule type="cellIs" dxfId="241" priority="158" operator="equal">
      <formula>"SIM"</formula>
    </cfRule>
  </conditionalFormatting>
  <conditionalFormatting sqref="Y155">
    <cfRule type="cellIs" dxfId="240" priority="156" operator="equal">
      <formula>"OPORTUNIDADE"</formula>
    </cfRule>
  </conditionalFormatting>
  <conditionalFormatting sqref="Y155">
    <cfRule type="cellIs" dxfId="239" priority="154" operator="equal">
      <formula>"NÃO"</formula>
    </cfRule>
    <cfRule type="cellIs" dxfId="238" priority="155" operator="equal">
      <formula>"SIM"</formula>
    </cfRule>
  </conditionalFormatting>
  <conditionalFormatting sqref="Y155">
    <cfRule type="cellIs" dxfId="237" priority="153" operator="equal">
      <formula>"OPORTUNIDADE"</formula>
    </cfRule>
  </conditionalFormatting>
  <conditionalFormatting sqref="Y155">
    <cfRule type="cellIs" dxfId="236" priority="151" operator="equal">
      <formula>"NÃO"</formula>
    </cfRule>
    <cfRule type="cellIs" dxfId="235" priority="152" operator="equal">
      <formula>"SIM"</formula>
    </cfRule>
  </conditionalFormatting>
  <conditionalFormatting sqref="Y155">
    <cfRule type="cellIs" dxfId="234" priority="150" operator="equal">
      <formula>"OPORTUNIDADE"</formula>
    </cfRule>
  </conditionalFormatting>
  <conditionalFormatting sqref="Y155">
    <cfRule type="cellIs" dxfId="233" priority="148" operator="equal">
      <formula>"NÃO"</formula>
    </cfRule>
    <cfRule type="cellIs" dxfId="232" priority="149" operator="equal">
      <formula>"SIM"</formula>
    </cfRule>
  </conditionalFormatting>
  <conditionalFormatting sqref="Y155">
    <cfRule type="cellIs" dxfId="231" priority="147" operator="equal">
      <formula>"OPORTUNIDADE"</formula>
    </cfRule>
  </conditionalFormatting>
  <conditionalFormatting sqref="Y155">
    <cfRule type="cellIs" dxfId="230" priority="145" operator="equal">
      <formula>"NÃO"</formula>
    </cfRule>
    <cfRule type="cellIs" dxfId="229" priority="146" operator="equal">
      <formula>"SIM"</formula>
    </cfRule>
  </conditionalFormatting>
  <conditionalFormatting sqref="Y146:Y150">
    <cfRule type="cellIs" dxfId="228" priority="144" operator="equal">
      <formula>"OPORTUNIDADE"</formula>
    </cfRule>
  </conditionalFormatting>
  <conditionalFormatting sqref="Y146:Y150">
    <cfRule type="cellIs" dxfId="227" priority="142" operator="equal">
      <formula>"NÃO"</formula>
    </cfRule>
    <cfRule type="cellIs" dxfId="226" priority="143" operator="equal">
      <formula>"SIM"</formula>
    </cfRule>
  </conditionalFormatting>
  <conditionalFormatting sqref="Z146:Z148">
    <cfRule type="cellIs" dxfId="225" priority="141" operator="equal">
      <formula>"OPORTUNIDADE"</formula>
    </cfRule>
  </conditionalFormatting>
  <conditionalFormatting sqref="Z146:Z148">
    <cfRule type="cellIs" dxfId="224" priority="139" operator="equal">
      <formula>"NÃO"</formula>
    </cfRule>
    <cfRule type="cellIs" dxfId="223" priority="140" operator="equal">
      <formula>"SIM"</formula>
    </cfRule>
  </conditionalFormatting>
  <conditionalFormatting sqref="Y146:Y150">
    <cfRule type="cellIs" dxfId="222" priority="138" operator="equal">
      <formula>"OPORTUNIDADE"</formula>
    </cfRule>
  </conditionalFormatting>
  <conditionalFormatting sqref="Y146:Y150">
    <cfRule type="cellIs" dxfId="221" priority="136" operator="equal">
      <formula>"NÃO"</formula>
    </cfRule>
    <cfRule type="cellIs" dxfId="220" priority="137" operator="equal">
      <formula>"SIM"</formula>
    </cfRule>
  </conditionalFormatting>
  <conditionalFormatting sqref="Y146:Y150">
    <cfRule type="cellIs" dxfId="219" priority="135" operator="equal">
      <formula>"OPORTUNIDADE"</formula>
    </cfRule>
  </conditionalFormatting>
  <conditionalFormatting sqref="Y146:Y150">
    <cfRule type="cellIs" dxfId="218" priority="133" operator="equal">
      <formula>"NÃO"</formula>
    </cfRule>
    <cfRule type="cellIs" dxfId="217" priority="134" operator="equal">
      <formula>"SIM"</formula>
    </cfRule>
  </conditionalFormatting>
  <conditionalFormatting sqref="Z146:Z148">
    <cfRule type="cellIs" dxfId="216" priority="132" operator="equal">
      <formula>"OPORTUNIDADE"</formula>
    </cfRule>
  </conditionalFormatting>
  <conditionalFormatting sqref="Z146:Z148">
    <cfRule type="cellIs" dxfId="215" priority="130" operator="equal">
      <formula>"NÃO"</formula>
    </cfRule>
    <cfRule type="cellIs" dxfId="214" priority="131" operator="equal">
      <formula>"SIM"</formula>
    </cfRule>
  </conditionalFormatting>
  <conditionalFormatting sqref="Y146:Y150">
    <cfRule type="cellIs" dxfId="213" priority="129" operator="equal">
      <formula>"OPORTUNIDADE"</formula>
    </cfRule>
  </conditionalFormatting>
  <conditionalFormatting sqref="Y146:Y150">
    <cfRule type="cellIs" dxfId="212" priority="127" operator="equal">
      <formula>"NÃO"</formula>
    </cfRule>
    <cfRule type="cellIs" dxfId="211" priority="128" operator="equal">
      <formula>"SIM"</formula>
    </cfRule>
  </conditionalFormatting>
  <conditionalFormatting sqref="Z146:Z148">
    <cfRule type="cellIs" dxfId="210" priority="126" operator="equal">
      <formula>"OPORTUNIDADE"</formula>
    </cfRule>
  </conditionalFormatting>
  <conditionalFormatting sqref="Z146:Z148">
    <cfRule type="cellIs" dxfId="209" priority="124" operator="equal">
      <formula>"NÃO"</formula>
    </cfRule>
    <cfRule type="cellIs" dxfId="208" priority="125" operator="equal">
      <formula>"SIM"</formula>
    </cfRule>
  </conditionalFormatting>
  <conditionalFormatting sqref="Z146:Z148">
    <cfRule type="cellIs" dxfId="207" priority="123" operator="equal">
      <formula>"OPORTUNIDADE"</formula>
    </cfRule>
  </conditionalFormatting>
  <conditionalFormatting sqref="Z146:Z148">
    <cfRule type="cellIs" dxfId="206" priority="121" operator="equal">
      <formula>"NÃO"</formula>
    </cfRule>
    <cfRule type="cellIs" dxfId="205" priority="122" operator="equal">
      <formula>"SIM"</formula>
    </cfRule>
  </conditionalFormatting>
  <conditionalFormatting sqref="Y146:Y150">
    <cfRule type="cellIs" dxfId="204" priority="120" operator="equal">
      <formula>"OPORTUNIDADE"</formula>
    </cfRule>
  </conditionalFormatting>
  <conditionalFormatting sqref="Y146:Y150">
    <cfRule type="cellIs" dxfId="203" priority="118" operator="equal">
      <formula>"NÃO"</formula>
    </cfRule>
    <cfRule type="cellIs" dxfId="202" priority="119" operator="equal">
      <formula>"SIM"</formula>
    </cfRule>
  </conditionalFormatting>
  <conditionalFormatting sqref="BJ139: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01" priority="73" operator="equal">
      <formula>"OPORTUNIDADE"</formula>
    </cfRule>
  </conditionalFormatting>
  <conditionalFormatting sqref="Z231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231">
    <cfRule type="cellIs" dxfId="198" priority="70" operator="equal">
      <formula>"OPORTUNIDADE"</formula>
    </cfRule>
  </conditionalFormatting>
  <conditionalFormatting sqref="Y231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Z218:Z219">
    <cfRule type="cellIs" dxfId="195" priority="67" operator="equal">
      <formula>"OPORTUNIDADE"</formula>
    </cfRule>
  </conditionalFormatting>
  <conditionalFormatting sqref="Z218:Z219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218:Y219">
    <cfRule type="cellIs" dxfId="192" priority="64" operator="equal">
      <formula>"OPORTUNIDADE"</formula>
    </cfRule>
  </conditionalFormatting>
  <conditionalFormatting sqref="Y218:Y219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Z223">
    <cfRule type="cellIs" dxfId="189" priority="61" operator="equal">
      <formula>"OPORTUNIDADE"</formula>
    </cfRule>
  </conditionalFormatting>
  <conditionalFormatting sqref="Z223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223">
    <cfRule type="cellIs" dxfId="186" priority="58" operator="equal">
      <formula>"OPORTUNIDADE"</formula>
    </cfRule>
  </conditionalFormatting>
  <conditionalFormatting sqref="Y223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BP19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183" priority="33" operator="equal">
      <formula>"OPORTUNIDADE"</formula>
    </cfRule>
  </conditionalFormatting>
  <conditionalFormatting sqref="Z248">
    <cfRule type="cellIs" dxfId="182" priority="31" operator="equal">
      <formula>"NÃO"</formula>
    </cfRule>
    <cfRule type="cellIs" dxfId="181" priority="32" operator="equal">
      <formula>"SIM"</formula>
    </cfRule>
  </conditionalFormatting>
  <conditionalFormatting sqref="Y248">
    <cfRule type="cellIs" dxfId="180" priority="30" operator="equal">
      <formula>"OPORTUNIDADE"</formula>
    </cfRule>
  </conditionalFormatting>
  <conditionalFormatting sqref="Y248">
    <cfRule type="cellIs" dxfId="179" priority="28" operator="equal">
      <formula>"NÃO"</formula>
    </cfRule>
    <cfRule type="cellIs" dxfId="178" priority="29" operator="equal">
      <formula>"SIM"</formula>
    </cfRule>
  </conditionalFormatting>
  <conditionalFormatting sqref="Y242">
    <cfRule type="cellIs" dxfId="177" priority="27" operator="equal">
      <formula>"OPORTUNIDADE"</formula>
    </cfRule>
  </conditionalFormatting>
  <conditionalFormatting sqref="Y242">
    <cfRule type="cellIs" dxfId="176" priority="25" operator="equal">
      <formula>"NÃO"</formula>
    </cfRule>
    <cfRule type="cellIs" dxfId="175" priority="26" operator="equal">
      <formula>"SIM"</formula>
    </cfRule>
  </conditionalFormatting>
  <conditionalFormatting sqref="Z242">
    <cfRule type="cellIs" dxfId="174" priority="24" operator="equal">
      <formula>"OPORTUNIDADE"</formula>
    </cfRule>
  </conditionalFormatting>
  <conditionalFormatting sqref="Z242">
    <cfRule type="cellIs" dxfId="173" priority="22" operator="equal">
      <formula>"NÃO"</formula>
    </cfRule>
    <cfRule type="cellIs" dxfId="172" priority="23" operator="equal">
      <formula>"SIM"</formula>
    </cfRule>
  </conditionalFormatting>
  <conditionalFormatting sqref="Y242">
    <cfRule type="cellIs" dxfId="171" priority="21" operator="equal">
      <formula>"OPORTUNIDADE"</formula>
    </cfRule>
  </conditionalFormatting>
  <conditionalFormatting sqref="Y242">
    <cfRule type="cellIs" dxfId="170" priority="19" operator="equal">
      <formula>"NÃO"</formula>
    </cfRule>
    <cfRule type="cellIs" dxfId="169" priority="20" operator="equal">
      <formula>"SIM"</formula>
    </cfRule>
  </conditionalFormatting>
  <conditionalFormatting sqref="Y242">
    <cfRule type="cellIs" dxfId="168" priority="18" operator="equal">
      <formula>"OPORTUNIDADE"</formula>
    </cfRule>
  </conditionalFormatting>
  <conditionalFormatting sqref="Y242">
    <cfRule type="cellIs" dxfId="167" priority="16" operator="equal">
      <formula>"NÃO"</formula>
    </cfRule>
    <cfRule type="cellIs" dxfId="166" priority="17" operator="equal">
      <formula>"SIM"</formula>
    </cfRule>
  </conditionalFormatting>
  <conditionalFormatting sqref="Z242">
    <cfRule type="cellIs" dxfId="165" priority="15" operator="equal">
      <formula>"OPORTUNIDADE"</formula>
    </cfRule>
  </conditionalFormatting>
  <conditionalFormatting sqref="Z242">
    <cfRule type="cellIs" dxfId="164" priority="13" operator="equal">
      <formula>"NÃO"</formula>
    </cfRule>
    <cfRule type="cellIs" dxfId="163" priority="14" operator="equal">
      <formula>"SIM"</formula>
    </cfRule>
  </conditionalFormatting>
  <conditionalFormatting sqref="Y242">
    <cfRule type="cellIs" dxfId="162" priority="12" operator="equal">
      <formula>"OPORTUNIDADE"</formula>
    </cfRule>
  </conditionalFormatting>
  <conditionalFormatting sqref="Y242">
    <cfRule type="cellIs" dxfId="161" priority="10" operator="equal">
      <formula>"NÃO"</formula>
    </cfRule>
    <cfRule type="cellIs" dxfId="160" priority="11" operator="equal">
      <formula>"SIM"</formula>
    </cfRule>
  </conditionalFormatting>
  <conditionalFormatting sqref="Z242">
    <cfRule type="cellIs" dxfId="159" priority="9" operator="equal">
      <formula>"OPORTUNIDADE"</formula>
    </cfRule>
  </conditionalFormatting>
  <conditionalFormatting sqref="Z242">
    <cfRule type="cellIs" dxfId="158" priority="7" operator="equal">
      <formula>"NÃO"</formula>
    </cfRule>
    <cfRule type="cellIs" dxfId="157" priority="8" operator="equal">
      <formula>"SIM"</formula>
    </cfRule>
  </conditionalFormatting>
  <conditionalFormatting sqref="Z242">
    <cfRule type="cellIs" dxfId="156" priority="6" operator="equal">
      <formula>"OPORTUNIDADE"</formula>
    </cfRule>
  </conditionalFormatting>
  <conditionalFormatting sqref="Z242">
    <cfRule type="cellIs" dxfId="155" priority="4" operator="equal">
      <formula>"NÃO"</formula>
    </cfRule>
    <cfRule type="cellIs" dxfId="154" priority="5" operator="equal">
      <formula>"SIM"</formula>
    </cfRule>
  </conditionalFormatting>
  <conditionalFormatting sqref="Y242">
    <cfRule type="cellIs" dxfId="153" priority="3" operator="equal">
      <formula>"OPORTUNIDADE"</formula>
    </cfRule>
  </conditionalFormatting>
  <conditionalFormatting sqref="Y242">
    <cfRule type="cellIs" dxfId="152" priority="1" operator="equal">
      <formula>"NÃO"</formula>
    </cfRule>
    <cfRule type="cellIs" dxfId="151" priority="2" operator="equal">
      <formula>"SIM"</formula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E243:AE244 AE249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943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1770</v>
      </c>
      <c r="D5" s="376"/>
      <c r="E5" s="376"/>
      <c r="F5" s="376"/>
      <c r="G5" s="376"/>
      <c r="H5" s="376"/>
      <c r="I5" s="376"/>
      <c r="J5" s="377"/>
      <c r="K5" s="378" t="s">
        <v>1771</v>
      </c>
      <c r="L5" s="379"/>
      <c r="M5" s="379"/>
      <c r="N5" s="379"/>
      <c r="O5" s="380" t="s">
        <v>1772</v>
      </c>
      <c r="P5" s="381"/>
      <c r="Q5" s="382"/>
    </row>
    <row r="6" spans="1:17" s="102" customFormat="1" ht="15.75" customHeight="1">
      <c r="A6" s="96" t="s">
        <v>1773</v>
      </c>
      <c r="B6" s="103" t="s">
        <v>1774</v>
      </c>
      <c r="C6" s="104" t="s">
        <v>1162</v>
      </c>
      <c r="D6" s="105" t="s">
        <v>1163</v>
      </c>
      <c r="E6" s="104" t="s">
        <v>1775</v>
      </c>
      <c r="F6" s="104" t="s">
        <v>1153</v>
      </c>
      <c r="G6" s="104" t="s">
        <v>1157</v>
      </c>
      <c r="H6" s="165" t="s">
        <v>628</v>
      </c>
      <c r="I6" s="140" t="s">
        <v>1158</v>
      </c>
      <c r="J6" s="140" t="s">
        <v>1159</v>
      </c>
      <c r="K6" s="150" t="s">
        <v>1153</v>
      </c>
      <c r="L6" s="150" t="s">
        <v>1776</v>
      </c>
      <c r="M6" s="150" t="s">
        <v>628</v>
      </c>
      <c r="N6" s="151" t="s">
        <v>1157</v>
      </c>
      <c r="O6" s="316" t="s">
        <v>1200</v>
      </c>
      <c r="P6" s="169"/>
      <c r="Q6" s="216" t="s">
        <v>1777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PITK96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PITK96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TSJ135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TSJ135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PITK96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PITK96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TIQ não recebe/Risco de exceder jornada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Macro 1 12:41/Lic. 13:57/Em deslocamento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TBE1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TBE1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2</v>
      </c>
      <c r="P217" s="99"/>
      <c r="Q217" s="157" t="str">
        <f>IF($A$2=1,IF(FN_MC!BJ216="","*",FN_MC!BJ216),IF(FN_MC!BK216="","*",FN_MC!BK216))</f>
        <v>TP pronta 08:10 em intervalo 10:33 ate 11:53/sem. inf prod.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1</v>
      </c>
      <c r="P218" s="99"/>
      <c r="Q218" s="157" t="str">
        <f>IF($A$2=1,IF(FN_MC!BJ217="","*",FN_MC!BJ217),IF(FN_MC!BK217="","*",FN_MC!BK217))</f>
        <v xml:space="preserve">Verificando maquinista cm a escala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2</v>
      </c>
      <c r="P221" s="99"/>
      <c r="Q221" s="157" t="str">
        <f>IF($A$2=1,IF(FN_MC!BJ221="","*",FN_MC!BJ221),IF(FN_MC!BK221="","*",FN_MC!BK221))</f>
        <v xml:space="preserve">Em inspeção RIV 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2</v>
      </c>
      <c r="P223" s="99"/>
      <c r="Q223" s="157" t="str">
        <f>IF($A$2=1,IF(FN_MC!BJ223="","*",FN_MC!BJ223),IF(FN_MC!BK223="","*",FN_MC!BK223))</f>
        <v>Inpeção R7D entre TVI-TMI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TMO155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TMO155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>TP pronta 09:15 prev após I86 13hrs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2</v>
      </c>
      <c r="P229" s="99"/>
      <c r="Q229" s="157" t="str">
        <f>IF($A$2=1,IF(FN_MC!BJ230="","*",FN_MC!BJ230),IF(FN_MC!BK230="","*",FN_MC!BK230))</f>
        <v>Realizando o intervalo da socaria entre ZGT-ZXE/ sem infor. prod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 xml:space="preserve">MC1 previsão as 13hrs , atraso dos maquinista 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2</v>
      </c>
      <c r="P231" s="99"/>
      <c r="Q231" s="157" t="str">
        <f>IF($A$2=1,IF(FN_MC!BJ232="","*",FN_MC!BJ232),IF(FN_MC!BK232="","*",FN_MC!BK232))</f>
        <v>TP pronta 09:00 trabalhando na licença do caminhão rodo ferroviario das 09:20 ate 12:20</v>
      </c>
    </row>
    <row r="232" spans="1:17" hidden="1">
      <c r="A232" s="106">
        <f>IF(FN_MC!B233="","*",FN_MC!B233)</f>
        <v>45950</v>
      </c>
      <c r="B232" s="107" t="str">
        <f>IF(FN_MC!X233="","*",FN_MC!X233)</f>
        <v>Oportunidade</v>
      </c>
      <c r="C232" s="108" t="str">
        <f>IF(FN_MC!S233="","*",FN_MC!S233)</f>
        <v>MALHA CENTRAL</v>
      </c>
      <c r="D232" s="108" t="str">
        <f>IF(FN_MC!T233="","*",FN_MC!T233)</f>
        <v>PRV-POV</v>
      </c>
      <c r="E232" s="108" t="str">
        <f>IF(FN_MC!D233="","*",FN_MC!D233)</f>
        <v>A52</v>
      </c>
      <c r="F232" s="108" t="str">
        <f>IF(FN_MC!H233="","*",FN_MC!H233)</f>
        <v>PITK96</v>
      </c>
      <c r="G232" s="108" t="str">
        <f>IF(FN_MC!M233="","*",FN_MC!M233)</f>
        <v>PUD-POU</v>
      </c>
      <c r="H232" s="166">
        <f>IF(FN_MC!K233="","*",FN_MC!K233)</f>
        <v>2096</v>
      </c>
      <c r="I232" s="141">
        <f>IF(FN_MC!O233="","*",FN_MC!O233)</f>
        <v>0.33333333333333331</v>
      </c>
      <c r="J232" s="141">
        <f>IF(FN_MC!P233="","*",FN_MC!P233)</f>
        <v>4.1666666666666664E-2</v>
      </c>
      <c r="K232" s="152" t="str">
        <f>IF(FN_MC!AK233="","*",FN_MC!AK233)</f>
        <v>PITK96</v>
      </c>
      <c r="L232" s="152" t="str">
        <f>IF(FN_MC!AM233="","*",FN_MC!AM233)</f>
        <v>PUD-POU</v>
      </c>
      <c r="M232" s="152">
        <f>IF(FN_MC!AP233="","*",FN_MC!AP233)</f>
        <v>2096</v>
      </c>
      <c r="N232" s="152" t="str">
        <f>IF(FN_MC!AM233="","*",FN_MC!AM233)</f>
        <v>PUD-POU</v>
      </c>
      <c r="O232" s="195">
        <f>FN_MC!BH233</f>
        <v>2</v>
      </c>
      <c r="P232" s="99"/>
      <c r="Q232" s="157" t="str">
        <f>IF($A$2=1,IF(FN_MC!BJ233="","*",FN_MC!BJ233),IF(FN_MC!BK233="","*",FN_MC!BK233))</f>
        <v>Segue em deslocamento entre PUD-POU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>
        <f>IF(FN_MC!B241="","*",FN_MC!B241)</f>
        <v>45951</v>
      </c>
      <c r="B240" s="107" t="str">
        <f>IF(FN_MC!X241="","*",FN_MC!X241)</f>
        <v>*</v>
      </c>
      <c r="C240" s="108" t="str">
        <f>IF(FN_MC!S241="","*",FN_MC!S241)</f>
        <v>FERRONORTE</v>
      </c>
      <c r="D240" s="108" t="str">
        <f>IF(FN_MC!T241="","*",FN_MC!T241)</f>
        <v>TCS-TGR</v>
      </c>
      <c r="E240" s="108" t="str">
        <f>IF(FN_MC!D241="","*",FN_MC!D241)</f>
        <v>CLEITON (TF-519)</v>
      </c>
      <c r="F240" s="108" t="str">
        <f>IF(FN_MC!H241="","*",FN_MC!H241)</f>
        <v>-</v>
      </c>
      <c r="G240" s="108" t="str">
        <f>IF(FN_MC!M241="","*",FN_MC!M241)</f>
        <v>TMT</v>
      </c>
      <c r="H240" s="166">
        <f>IF(FN_MC!K241="","*",FN_MC!K241)</f>
        <v>403.13</v>
      </c>
      <c r="I240" s="141">
        <f>IF(FN_MC!O241="","*",FN_MC!O241)</f>
        <v>0.375</v>
      </c>
      <c r="J240" s="141">
        <f>IF(FN_MC!P241="","*",FN_MC!P241)</f>
        <v>0.125</v>
      </c>
      <c r="K240" s="152" t="str">
        <f>IF(FN_MC!AK241="","*",FN_MC!AK241)</f>
        <v>-</v>
      </c>
      <c r="L240" s="152" t="str">
        <f>IF(FN_MC!AM241="","*",FN_MC!AM241)</f>
        <v>TMT</v>
      </c>
      <c r="M240" s="152">
        <f>IF(FN_MC!AP241="","*",FN_MC!AP241)</f>
        <v>403.13</v>
      </c>
      <c r="N240" s="152" t="str">
        <f>IF(FN_MC!AM241="","*",FN_MC!AM241)</f>
        <v>TMT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>
        <f>IF(FN_MC!B242="","*",FN_MC!B242)</f>
        <v>45951</v>
      </c>
      <c r="B241" s="107" t="str">
        <f>IF(FN_MC!X242="","*",FN_MC!X242)</f>
        <v>Contrato</v>
      </c>
      <c r="C241" s="108" t="str">
        <f>IF(FN_MC!S242="","*",FN_MC!S242)</f>
        <v>FERRONORTE</v>
      </c>
      <c r="D241" s="108" t="str">
        <f>IF(FN_MC!T242="","*",FN_MC!T242)</f>
        <v>TCS-TGR</v>
      </c>
      <c r="E241" s="108" t="str">
        <f>IF(FN_MC!D242="","*",FN_MC!D242)</f>
        <v>W48</v>
      </c>
      <c r="F241" s="108" t="str">
        <f>IF(FN_MC!H242="","*",FN_MC!H242)</f>
        <v>TOM2</v>
      </c>
      <c r="G241" s="108" t="str">
        <f>IF(FN_MC!M242="","*",FN_MC!M242)</f>
        <v>TBA-TIP</v>
      </c>
      <c r="H241" s="166">
        <f>IF(FN_MC!K242="","*",FN_MC!K242)</f>
        <v>394</v>
      </c>
      <c r="I241" s="141">
        <f>IF(FN_MC!O242="","*",FN_MC!O242)</f>
        <v>0.4375</v>
      </c>
      <c r="J241" s="141">
        <f>IF(FN_MC!P242="","*",FN_MC!P242)</f>
        <v>0.16666666666666666</v>
      </c>
      <c r="K241" s="152" t="str">
        <f>IF(FN_MC!AK242="","*",FN_MC!AK242)</f>
        <v>TOM2</v>
      </c>
      <c r="L241" s="152" t="str">
        <f>IF(FN_MC!AM242="","*",FN_MC!AM242)</f>
        <v>TBA-TIP</v>
      </c>
      <c r="M241" s="152">
        <f>IF(FN_MC!AP242="","*",FN_MC!AP242)</f>
        <v>394</v>
      </c>
      <c r="N241" s="152" t="str">
        <f>IF(FN_MC!AM242="","*",FN_MC!AM242)</f>
        <v>TBA-TIP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>
        <f>IF(FN_MC!B243="","*",FN_MC!B243)</f>
        <v>45951</v>
      </c>
      <c r="B242" s="107" t="str">
        <f>IF(FN_MC!X243="","*",FN_MC!X243)</f>
        <v>Oportunidade</v>
      </c>
      <c r="C242" s="108" t="str">
        <f>IF(FN_MC!S243="","*",FN_MC!S243)</f>
        <v>FERRONORTE</v>
      </c>
      <c r="D242" s="108" t="str">
        <f>IF(FN_MC!T243="","*",FN_MC!T243)</f>
        <v>TMI-TCS</v>
      </c>
      <c r="E242" s="108" t="str">
        <f>IF(FN_MC!D243="","*",FN_MC!D243)</f>
        <v>V87</v>
      </c>
      <c r="F242" s="108" t="str">
        <f>IF(FN_MC!H243="","*",FN_MC!H243)</f>
        <v>TVI2</v>
      </c>
      <c r="G242" s="108" t="str">
        <f>IF(FN_MC!M243="","*",FN_MC!M243)</f>
        <v>TID-TVI</v>
      </c>
      <c r="H242" s="166">
        <f>IF(FN_MC!K243="","*",FN_MC!K243)</f>
        <v>200</v>
      </c>
      <c r="I242" s="141">
        <f>IF(FN_MC!O243="","*",FN_MC!O243)</f>
        <v>0.375</v>
      </c>
      <c r="J242" s="141">
        <f>IF(FN_MC!P243="","*",FN_MC!P243)</f>
        <v>8.3333333333333329E-2</v>
      </c>
      <c r="K242" s="152" t="str">
        <f>IF(FN_MC!AK243="","*",FN_MC!AK243)</f>
        <v>TVI2</v>
      </c>
      <c r="L242" s="152" t="str">
        <f>IF(FN_MC!AM243="","*",FN_MC!AM243)</f>
        <v>TID-TVI</v>
      </c>
      <c r="M242" s="152">
        <f>IF(FN_MC!AP243="","*",FN_MC!AP243)</f>
        <v>200</v>
      </c>
      <c r="N242" s="152" t="str">
        <f>IF(FN_MC!AM243="","*",FN_MC!AM243)</f>
        <v>TID-TVI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>
        <f>IF(FN_MC!B244="","*",FN_MC!B244)</f>
        <v>45951</v>
      </c>
      <c r="B243" s="107" t="str">
        <f>IF(FN_MC!X244="","*",FN_MC!X244)</f>
        <v>Oportunidade</v>
      </c>
      <c r="C243" s="108" t="str">
        <f>IF(FN_MC!S244="","*",FN_MC!S244)</f>
        <v>FERRONORTE</v>
      </c>
      <c r="D243" s="108" t="str">
        <f>IF(FN_MC!T244="","*",FN_MC!T244)</f>
        <v>TMI-TCS</v>
      </c>
      <c r="E243" s="108" t="str">
        <f>IF(FN_MC!D244="","*",FN_MC!D244)</f>
        <v>ELSON (TF-526)</v>
      </c>
      <c r="F243" s="108" t="str">
        <f>IF(FN_MC!H244="","*",FN_MC!H244)</f>
        <v>TMO155</v>
      </c>
      <c r="G243" s="108" t="str">
        <f>IF(FN_MC!M244="","*",FN_MC!M244)</f>
        <v>TMO-TCE</v>
      </c>
      <c r="H243" s="166">
        <f>IF(FN_MC!K244="","*",FN_MC!K244)</f>
        <v>147.44</v>
      </c>
      <c r="I243" s="141">
        <f>IF(FN_MC!O244="","*",FN_MC!O244)</f>
        <v>0.375</v>
      </c>
      <c r="J243" s="141">
        <f>IF(FN_MC!P244="","*",FN_MC!P244)</f>
        <v>6.25E-2</v>
      </c>
      <c r="K243" s="152" t="str">
        <f>IF(FN_MC!AK244="","*",FN_MC!AK244)</f>
        <v>TMO155</v>
      </c>
      <c r="L243" s="152" t="str">
        <f>IF(FN_MC!AM244="","*",FN_MC!AM244)</f>
        <v>TMO-TCE</v>
      </c>
      <c r="M243" s="152">
        <f>IF(FN_MC!AP244="","*",FN_MC!AP244)</f>
        <v>147.44</v>
      </c>
      <c r="N243" s="152" t="str">
        <f>IF(FN_MC!AM244="","*",FN_MC!AM244)</f>
        <v>TMO-TCE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>
        <f>IF(FN_MC!B245="","*",FN_MC!B245)</f>
        <v>45951</v>
      </c>
      <c r="B244" s="107" t="str">
        <f>IF(FN_MC!X245="","*",FN_MC!X245)</f>
        <v>Contrato</v>
      </c>
      <c r="C244" s="108" t="str">
        <f>IF(FN_MC!S245="","*",FN_MC!S245)</f>
        <v>FERRONORTE</v>
      </c>
      <c r="D244" s="108" t="str">
        <f>IF(FN_MC!T245="","*",FN_MC!T245)</f>
        <v>TMI-TCS</v>
      </c>
      <c r="E244" s="108" t="str">
        <f>IF(FN_MC!D245="","*",FN_MC!D245)</f>
        <v>W50</v>
      </c>
      <c r="F244" s="108" t="str">
        <f>IF(FN_MC!H245="","*",FN_MC!H245)</f>
        <v>TIN2</v>
      </c>
      <c r="G244" s="108" t="str">
        <f>IF(FN_MC!M245="","*",FN_MC!M245)</f>
        <v>TSP-TIN</v>
      </c>
      <c r="H244" s="166">
        <f>IF(FN_MC!K245="","*",FN_MC!K245)</f>
        <v>87.274000000000001</v>
      </c>
      <c r="I244" s="141">
        <f>IF(FN_MC!O245="","*",FN_MC!O245)</f>
        <v>0.45833333333333331</v>
      </c>
      <c r="J244" s="141">
        <f>IF(FN_MC!P245="","*",FN_MC!P245)</f>
        <v>8.3333333333333329E-2</v>
      </c>
      <c r="K244" s="152" t="str">
        <f>IF(FN_MC!AK245="","*",FN_MC!AK245)</f>
        <v>TIN2</v>
      </c>
      <c r="L244" s="152" t="str">
        <f>IF(FN_MC!AM245="","*",FN_MC!AM245)</f>
        <v>TSP-TIN</v>
      </c>
      <c r="M244" s="152">
        <f>IF(FN_MC!AP245="","*",FN_MC!AP245)</f>
        <v>87.274000000000001</v>
      </c>
      <c r="N244" s="152" t="str">
        <f>IF(FN_MC!AM245="","*",FN_MC!AM245)</f>
        <v>TSP-TIN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>
        <f>IF(FN_MC!B246="","*",FN_MC!B246)</f>
        <v>45951</v>
      </c>
      <c r="B245" s="107" t="str">
        <f>IF(FN_MC!X246="","*",FN_MC!X246)</f>
        <v>Oportunidade</v>
      </c>
      <c r="C245" s="108" t="str">
        <f>IF(FN_MC!S246="","*",FN_MC!S246)</f>
        <v>MALHA CENTRAL</v>
      </c>
      <c r="D245" s="108" t="str">
        <f>IF(FN_MC!T246="","*",FN_MC!T246)</f>
        <v>RAMAL</v>
      </c>
      <c r="E245" s="108" t="str">
        <f>IF(FN_MC!D246="","*",FN_MC!D246)</f>
        <v>E46</v>
      </c>
      <c r="F245" s="108" t="str">
        <f>IF(FN_MC!H246="","*",FN_MC!H246)</f>
        <v>ZFH</v>
      </c>
      <c r="G245" s="108" t="str">
        <f>IF(FN_MC!M246="","*",FN_MC!M246)</f>
        <v>ZFH-ZDP</v>
      </c>
      <c r="H245" s="166">
        <f>IF(FN_MC!K246="","*",FN_MC!K246)</f>
        <v>190</v>
      </c>
      <c r="I245" s="141">
        <f>IF(FN_MC!O246="","*",FN_MC!O246)</f>
        <v>0.58333333333333337</v>
      </c>
      <c r="J245" s="141">
        <f>IF(FN_MC!P246="","*",FN_MC!P246)</f>
        <v>4.1666666666666664E-2</v>
      </c>
      <c r="K245" s="152" t="str">
        <f>IF(FN_MC!AK246="","*",FN_MC!AK246)</f>
        <v>ZFH</v>
      </c>
      <c r="L245" s="152" t="str">
        <f>IF(FN_MC!AM246="","*",FN_MC!AM246)</f>
        <v>ZFH-ZDP</v>
      </c>
      <c r="M245" s="152">
        <f>IF(FN_MC!AP246="","*",FN_MC!AP246)</f>
        <v>190</v>
      </c>
      <c r="N245" s="152" t="str">
        <f>IF(FN_MC!AM246="","*",FN_MC!AM246)</f>
        <v>ZFH-ZDP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>
        <f>IF(FN_MC!B247="","*",FN_MC!B247)</f>
        <v>45951</v>
      </c>
      <c r="B246" s="107" t="str">
        <f>IF(FN_MC!X247="","*",FN_MC!X247)</f>
        <v>Oportunidade</v>
      </c>
      <c r="C246" s="108" t="str">
        <f>IF(FN_MC!S247="","*",FN_MC!S247)</f>
        <v>MALHA CENTRAL</v>
      </c>
      <c r="D246" s="108" t="str">
        <f>IF(FN_MC!T247="","*",FN_MC!T247)</f>
        <v>RAMAL</v>
      </c>
      <c r="E246" s="108" t="str">
        <f>IF(FN_MC!D247="","*",FN_MC!D247)</f>
        <v>V42</v>
      </c>
      <c r="F246" s="108" t="str">
        <f>IF(FN_MC!H247="","*",FN_MC!H247)</f>
        <v>ZGT1</v>
      </c>
      <c r="G246" s="108" t="str">
        <f>IF(FN_MC!M247="","*",FN_MC!M247)</f>
        <v>ZGT-ZXE</v>
      </c>
      <c r="H246" s="166">
        <f>IF(FN_MC!K247="","*",FN_MC!K247)</f>
        <v>304</v>
      </c>
      <c r="I246" s="141">
        <f>IF(FN_MC!O247="","*",FN_MC!O247)</f>
        <v>0.27083333333333331</v>
      </c>
      <c r="J246" s="141">
        <f>IF(FN_MC!P247="","*",FN_MC!P247)</f>
        <v>8.3333333333333329E-2</v>
      </c>
      <c r="K246" s="152" t="str">
        <f>IF(FN_MC!AK247="","*",FN_MC!AK247)</f>
        <v>ZGT1</v>
      </c>
      <c r="L246" s="152" t="str">
        <f>IF(FN_MC!AM247="","*",FN_MC!AM247)</f>
        <v>ZGT-ZXE</v>
      </c>
      <c r="M246" s="152">
        <f>IF(FN_MC!AP247="","*",FN_MC!AP247)</f>
        <v>304</v>
      </c>
      <c r="N246" s="152" t="str">
        <f>IF(FN_MC!AM247="","*",FN_MC!AM247)</f>
        <v>ZGT-ZXE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>
        <f>IF(FN_MC!B248="","*",FN_MC!B248)</f>
        <v>45951</v>
      </c>
      <c r="B247" s="107" t="str">
        <f>IF(FN_MC!X248="","*",FN_MC!X248)</f>
        <v>Oportunidade</v>
      </c>
      <c r="C247" s="108" t="str">
        <f>IF(FN_MC!S248="","*",FN_MC!S248)</f>
        <v>MALHA CENTRAL</v>
      </c>
      <c r="D247" s="108" t="str">
        <f>IF(FN_MC!T248="","*",FN_MC!T248)</f>
        <v>PRV-POV</v>
      </c>
      <c r="E247" s="108" t="str">
        <f>IF(FN_MC!D248="","*",FN_MC!D248)</f>
        <v>W94</v>
      </c>
      <c r="F247" s="108" t="str">
        <f>IF(FN_MC!H248="","*",FN_MC!H248)</f>
        <v>PSG</v>
      </c>
      <c r="G247" s="108" t="str">
        <f>IF(FN_MC!M248="","*",FN_MC!M248)</f>
        <v>PAM-PSO</v>
      </c>
      <c r="H247" s="166">
        <f>IF(FN_MC!K248="","*",FN_MC!K248)</f>
        <v>1849</v>
      </c>
      <c r="I247" s="141">
        <f>IF(FN_MC!O248="","*",FN_MC!O248)</f>
        <v>0.375</v>
      </c>
      <c r="J247" s="141">
        <f>IF(FN_MC!P248="","*",FN_MC!P248)</f>
        <v>4.1666666666666664E-2</v>
      </c>
      <c r="K247" s="152" t="str">
        <f>IF(FN_MC!AK248="","*",FN_MC!AK248)</f>
        <v>PSG</v>
      </c>
      <c r="L247" s="152" t="str">
        <f>IF(FN_MC!AM248="","*",FN_MC!AM248)</f>
        <v>PAM-PSO</v>
      </c>
      <c r="M247" s="152">
        <f>IF(FN_MC!AP248="","*",FN_MC!AP248)</f>
        <v>1849</v>
      </c>
      <c r="N247" s="152" t="str">
        <f>IF(FN_MC!AM248="","*",FN_MC!AM248)</f>
        <v>PAM-PSO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>
        <f>IF(FN_MC!B249="","*",FN_MC!B249)</f>
        <v>45951</v>
      </c>
      <c r="B248" s="107" t="str">
        <f>IF(FN_MC!X249="","*",FN_MC!X249)</f>
        <v>Oportunidade</v>
      </c>
      <c r="C248" s="108" t="str">
        <f>IF(FN_MC!S249="","*",FN_MC!S249)</f>
        <v>MALHA CENTRAL</v>
      </c>
      <c r="D248" s="108" t="str">
        <f>IF(FN_MC!T249="","*",FN_MC!T249)</f>
        <v>PRV-POV</v>
      </c>
      <c r="E248" s="108" t="str">
        <f>IF(FN_MC!D249="","*",FN_MC!D249)</f>
        <v>LEÔNCIO (TF-526)</v>
      </c>
      <c r="F248" s="108" t="str">
        <f>IF(FN_MC!H249="","*",FN_MC!H249)</f>
        <v>-</v>
      </c>
      <c r="G248" s="108" t="str">
        <f>IF(FN_MC!M249="","*",FN_MC!M249)</f>
        <v>PIT-K97</v>
      </c>
      <c r="H248" s="166">
        <f>IF(FN_MC!K249="","*",FN_MC!K249)</f>
        <v>2100</v>
      </c>
      <c r="I248" s="141">
        <f>IF(FN_MC!O249="","*",FN_MC!O249)</f>
        <v>0.33333333333333331</v>
      </c>
      <c r="J248" s="141">
        <f>IF(FN_MC!P249="","*",FN_MC!P249)</f>
        <v>0.125</v>
      </c>
      <c r="K248" s="152" t="str">
        <f>IF(FN_MC!AK249="","*",FN_MC!AK249)</f>
        <v>-</v>
      </c>
      <c r="L248" s="152" t="str">
        <f>IF(FN_MC!AM249="","*",FN_MC!AM249)</f>
        <v>PIT-K97</v>
      </c>
      <c r="M248" s="152">
        <f>IF(FN_MC!AP249="","*",FN_MC!AP249)</f>
        <v>2100</v>
      </c>
      <c r="N248" s="152" t="str">
        <f>IF(FN_MC!AM249="","*",FN_MC!AM249)</f>
        <v>PIT-K97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>
        <f>IF(FN_MC!B250="","*",FN_MC!B250)</f>
        <v>45951</v>
      </c>
      <c r="B249" s="107" t="str">
        <f>IF(FN_MC!X250="","*",FN_MC!X250)</f>
        <v>Oportunidade</v>
      </c>
      <c r="C249" s="108" t="str">
        <f>IF(FN_MC!S250="","*",FN_MC!S250)</f>
        <v>MALHA CENTRAL</v>
      </c>
      <c r="D249" s="108" t="str">
        <f>IF(FN_MC!T250="","*",FN_MC!T250)</f>
        <v>PRV-POV</v>
      </c>
      <c r="E249" s="108" t="str">
        <f>IF(FN_MC!D250="","*",FN_MC!D250)</f>
        <v>A52</v>
      </c>
      <c r="F249" s="108" t="str">
        <f>IF(FN_MC!H250="","*",FN_MC!H250)</f>
        <v>PITK96</v>
      </c>
      <c r="G249" s="108" t="str">
        <f>IF(FN_MC!M250="","*",FN_MC!M250)</f>
        <v>PIT-K97</v>
      </c>
      <c r="H249" s="166">
        <f>IF(FN_MC!K250="","*",FN_MC!K250)</f>
        <v>2100</v>
      </c>
      <c r="I249" s="141">
        <f>IF(FN_MC!O250="","*",FN_MC!O250)</f>
        <v>0.33333333333333331</v>
      </c>
      <c r="J249" s="141">
        <f>IF(FN_MC!P250="","*",FN_MC!P250)</f>
        <v>4.1666666666666664E-2</v>
      </c>
      <c r="K249" s="152" t="str">
        <f>IF(FN_MC!AK250="","*",FN_MC!AK250)</f>
        <v>PITK96</v>
      </c>
      <c r="L249" s="152" t="str">
        <f>IF(FN_MC!AM250="","*",FN_MC!AM250)</f>
        <v>PIT-K97</v>
      </c>
      <c r="M249" s="152">
        <f>IF(FN_MC!AP250="","*",FN_MC!AP250)</f>
        <v>2100</v>
      </c>
      <c r="N249" s="152" t="str">
        <f>IF(FN_MC!AM250="","*",FN_MC!AM250)</f>
        <v>PIT-K97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MC1 09:01, em inspeção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Macro 1 08:20/Lic. 08:29/Em inspeção até PSG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1777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1210</v>
      </c>
      <c r="R1" s="387"/>
      <c r="U1" s="111"/>
      <c r="V1" s="388" t="s">
        <v>1778</v>
      </c>
      <c r="W1" s="388"/>
      <c r="X1" s="388"/>
      <c r="Y1" s="113"/>
    </row>
    <row r="2" spans="1:25" s="109" customFormat="1" ht="11.25" customHeight="1">
      <c r="A2" s="114" t="s">
        <v>1779</v>
      </c>
      <c r="B2" s="114" t="s">
        <v>1774</v>
      </c>
      <c r="C2" s="114" t="s">
        <v>605</v>
      </c>
      <c r="D2" s="115" t="s">
        <v>1162</v>
      </c>
      <c r="E2" s="115" t="s">
        <v>1163</v>
      </c>
      <c r="F2" s="115" t="s">
        <v>1773</v>
      </c>
      <c r="G2" s="115" t="s">
        <v>1007</v>
      </c>
      <c r="H2" s="115" t="s">
        <v>1151</v>
      </c>
      <c r="I2" s="115" t="s">
        <v>1153</v>
      </c>
      <c r="J2" s="115" t="s">
        <v>1154</v>
      </c>
      <c r="K2" s="115" t="s">
        <v>1157</v>
      </c>
      <c r="L2" s="115" t="s">
        <v>8</v>
      </c>
      <c r="M2" s="135" t="s">
        <v>4</v>
      </c>
      <c r="N2" s="115" t="s">
        <v>1155</v>
      </c>
      <c r="O2" s="190" t="s">
        <v>1156</v>
      </c>
      <c r="P2" s="115"/>
      <c r="Q2" s="136" t="s">
        <v>1158</v>
      </c>
      <c r="R2" s="136" t="s">
        <v>1159</v>
      </c>
      <c r="S2" s="116" t="s">
        <v>1160</v>
      </c>
      <c r="T2" s="116" t="s">
        <v>1780</v>
      </c>
      <c r="U2" s="117" t="s">
        <v>1165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PITK96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TSJ135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PITK96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TBE1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TMO155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Oportunidade</v>
      </c>
      <c r="C230" s="118" t="str">
        <f>IF(FN_MC!Z233="","*",FN_MC!Z233)</f>
        <v>P1</v>
      </c>
      <c r="D230" s="119" t="str">
        <f>IF(FN_MC!S233="","*",FN_MC!S233)</f>
        <v>MALHA CENTRAL</v>
      </c>
      <c r="E230" s="119" t="str">
        <f>IF(FN_MC!T233="","*",FN_MC!T233)</f>
        <v>PRV-POV</v>
      </c>
      <c r="F230" s="119">
        <f>IF(FN_MC!B233="","*",FN_MC!B233)</f>
        <v>45950</v>
      </c>
      <c r="G230" s="119" t="str">
        <f>IF(FN_MC!D233="","*",FN_MC!D233)</f>
        <v>A52</v>
      </c>
      <c r="H230" s="119" t="str">
        <f>IF(FN_MC!F233="","*",FN_MC!F233)</f>
        <v>DESLOCAMENTO</v>
      </c>
      <c r="I230" s="119" t="str">
        <f>IF(FN_MC!H233="","*",FN_MC!H233)</f>
        <v>PITK96</v>
      </c>
      <c r="J230" s="119" t="str">
        <f>IF(FN_MC!I233="","*",FN_MC!I233)</f>
        <v>PITK96</v>
      </c>
      <c r="K230" s="119" t="str">
        <f>IF(FN_MC!M233="","*",FN_MC!M233)</f>
        <v>PUD-POU</v>
      </c>
      <c r="L230" s="119" t="str">
        <f>IF(FN_MC!N233="","*",FN_MC!N233)</f>
        <v>PUDPOU</v>
      </c>
      <c r="M230" s="120">
        <f>IF(FN_MC!J233="","*",FN_MC!J233)</f>
        <v>103</v>
      </c>
      <c r="N230" s="120">
        <f>IF(FN_MC!K233="","*",FN_MC!K233)</f>
        <v>2096</v>
      </c>
      <c r="O230" s="120" t="str">
        <f>IF(FN_MC!L233="","*",FN_MC!L233)</f>
        <v>-</v>
      </c>
      <c r="P230" s="120"/>
      <c r="Q230" s="137">
        <f>IF(FN_MC!O233="","*",FN_MC!O233)</f>
        <v>0.33333333333333331</v>
      </c>
      <c r="R230" s="137">
        <f>IF(FN_MC!P233="","*",FN_MC!P233)</f>
        <v>4.1666666666666664E-2</v>
      </c>
      <c r="S230" s="119" t="str">
        <f>IF(FN_MC!Q233="","*",CONCATENATE(FN_MC!Q233," ",FN_MC!R233))</f>
        <v>1 BINÁRIO</v>
      </c>
      <c r="T230" s="119" t="str">
        <f>IF(FN_MC!V233="","*",FN_MC!V233)</f>
        <v xml:space="preserve">Paulo </v>
      </c>
      <c r="U230" s="119" t="str">
        <f>IF(FN_MC!W233="","*",FN_MC!W233)</f>
        <v xml:space="preserve">Desloamento 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FERRONORTE</v>
      </c>
      <c r="E238" s="119" t="str">
        <f>IF(FN_MC!T241="","*",FN_MC!T241)</f>
        <v>TCS-TGR</v>
      </c>
      <c r="F238" s="119">
        <f>IF(FN_MC!B241="","*",FN_MC!B241)</f>
        <v>45951</v>
      </c>
      <c r="G238" s="119" t="str">
        <f>IF(FN_MC!D241="","*",FN_MC!D241)</f>
        <v>CLEITON (TF-519)</v>
      </c>
      <c r="H238" s="119" t="str">
        <f>IF(FN_MC!F241="","*",FN_MC!F241)</f>
        <v>PDM - AMV - JACARÉ</v>
      </c>
      <c r="I238" s="119" t="str">
        <f>IF(FN_MC!H241="","*",FN_MC!H241)</f>
        <v>-</v>
      </c>
      <c r="J238" s="119" t="str">
        <f>IF(FN_MC!I241="","*",FN_MC!I241)</f>
        <v>-</v>
      </c>
      <c r="K238" s="119" t="str">
        <f>IF(FN_MC!M241="","*",FN_MC!M241)</f>
        <v>TMT</v>
      </c>
      <c r="L238" s="119" t="str">
        <f>IF(FN_MC!N241="","*",FN_MC!N241)</f>
        <v>TMTTOM</v>
      </c>
      <c r="M238" s="120">
        <f>IF(FN_MC!J241="","*",FN_MC!J241)</f>
        <v>74</v>
      </c>
      <c r="N238" s="120">
        <f>IF(FN_MC!K241="","*",FN_MC!K241)</f>
        <v>403.13</v>
      </c>
      <c r="O238" s="120" t="str">
        <f>IF(FN_MC!L241="","*",FN_MC!L241)</f>
        <v>-</v>
      </c>
      <c r="P238" s="120"/>
      <c r="Q238" s="137">
        <f>IF(FN_MC!O241="","*",FN_MC!O241)</f>
        <v>0.375</v>
      </c>
      <c r="R238" s="137">
        <f>IF(FN_MC!P241="","*",FN_MC!P241)</f>
        <v>0.125</v>
      </c>
      <c r="S238" s="119" t="str">
        <f>IF(FN_MC!Q241="","*",CONCATENATE(FN_MC!Q241," ",FN_MC!R241))</f>
        <v>1 Nº DE PEÇAS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Contrato</v>
      </c>
      <c r="C239" s="118" t="str">
        <f>IF(FN_MC!Z242="","*",FN_MC!Z242)</f>
        <v>P0</v>
      </c>
      <c r="D239" s="119" t="str">
        <f>IF(FN_MC!S242="","*",FN_MC!S242)</f>
        <v>FERRONORTE</v>
      </c>
      <c r="E239" s="119" t="str">
        <f>IF(FN_MC!T242="","*",FN_MC!T242)</f>
        <v>TCS-TGR</v>
      </c>
      <c r="F239" s="119">
        <f>IF(FN_MC!B242="","*",FN_MC!B242)</f>
        <v>45951</v>
      </c>
      <c r="G239" s="119" t="str">
        <f>IF(FN_MC!D242="","*",FN_MC!D242)</f>
        <v>W48</v>
      </c>
      <c r="H239" s="119" t="str">
        <f>IF(FN_MC!F242="","*",FN_MC!F242)</f>
        <v>MECANIZAÇÃO - DOL</v>
      </c>
      <c r="I239" s="119" t="str">
        <f>IF(FN_MC!H242="","*",FN_MC!H242)</f>
        <v>TOM2</v>
      </c>
      <c r="J239" s="119" t="str">
        <f>IF(FN_MC!I242="","*",FN_MC!I242)</f>
        <v>TOM2</v>
      </c>
      <c r="K239" s="119" t="str">
        <f>IF(FN_MC!M242="","*",FN_MC!M242)</f>
        <v>TBA-TIP</v>
      </c>
      <c r="L239" s="119" t="str">
        <f>IF(FN_MC!N242="","*",FN_MC!N242)</f>
        <v>389TIP</v>
      </c>
      <c r="M239" s="120">
        <f>IF(FN_MC!J242="","*",FN_MC!J242)</f>
        <v>74</v>
      </c>
      <c r="N239" s="120">
        <f>IF(FN_MC!K242="","*",FN_MC!K242)</f>
        <v>394</v>
      </c>
      <c r="O239" s="120">
        <f>IF(FN_MC!L242="","*",FN_MC!L242)</f>
        <v>389</v>
      </c>
      <c r="P239" s="120"/>
      <c r="Q239" s="137">
        <f>IF(FN_MC!O242="","*",FN_MC!O242)</f>
        <v>0.4375</v>
      </c>
      <c r="R239" s="137">
        <f>IF(FN_MC!P242="","*",FN_MC!P242)</f>
        <v>0.16666666666666666</v>
      </c>
      <c r="S239" s="119" t="str">
        <f>IF(FN_MC!Q242="","*",CONCATENATE(FN_MC!Q242," ",FN_MC!R242))</f>
        <v>2000 M</v>
      </c>
      <c r="T239" s="119" t="str">
        <f>IF(FN_MC!V242="","*",FN_MC!V242)</f>
        <v>Rodrigo</v>
      </c>
      <c r="U239" s="119" t="str">
        <f>IF(FN_MC!W242="","*",FN_MC!W242)</f>
        <v>DOL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Oportunidade</v>
      </c>
      <c r="C240" s="118" t="str">
        <f>IF(FN_MC!Z243="","*",FN_MC!Z243)</f>
        <v>P1</v>
      </c>
      <c r="D240" s="119" t="str">
        <f>IF(FN_MC!S243="","*",FN_MC!S243)</f>
        <v>FERRONORTE</v>
      </c>
      <c r="E240" s="119" t="str">
        <f>IF(FN_MC!T243="","*",FN_MC!T243)</f>
        <v>TMI-TCS</v>
      </c>
      <c r="F240" s="119">
        <f>IF(FN_MC!B243="","*",FN_MC!B243)</f>
        <v>45951</v>
      </c>
      <c r="G240" s="119" t="str">
        <f>IF(FN_MC!D243="","*",FN_MC!D243)</f>
        <v>V87</v>
      </c>
      <c r="H240" s="119" t="str">
        <f>IF(FN_MC!F243="","*",FN_MC!F243)</f>
        <v>MECANIZAÇÃO - SOCADORA</v>
      </c>
      <c r="I240" s="119" t="str">
        <f>IF(FN_MC!H243="","*",FN_MC!H243)</f>
        <v>TVI2</v>
      </c>
      <c r="J240" s="119" t="str">
        <f>IF(FN_MC!I243="","*",FN_MC!I243)</f>
        <v>TVI2</v>
      </c>
      <c r="K240" s="119" t="str">
        <f>IF(FN_MC!M243="","*",FN_MC!M243)</f>
        <v>TID-TVI</v>
      </c>
      <c r="L240" s="119" t="str">
        <f>IF(FN_MC!N243="","*",FN_MC!N243)</f>
        <v>201213/TID201</v>
      </c>
      <c r="M240" s="120">
        <f>IF(FN_MC!J243="","*",FN_MC!J243)</f>
        <v>74</v>
      </c>
      <c r="N240" s="120">
        <f>IF(FN_MC!K243="","*",FN_MC!K243)</f>
        <v>200</v>
      </c>
      <c r="O240" s="120">
        <f>IF(FN_MC!L243="","*",FN_MC!L243)</f>
        <v>190</v>
      </c>
      <c r="P240" s="120"/>
      <c r="Q240" s="137">
        <f>IF(FN_MC!O243="","*",FN_MC!O243)</f>
        <v>0.375</v>
      </c>
      <c r="R240" s="137">
        <f>IF(FN_MC!P243="","*",FN_MC!P243)</f>
        <v>8.3333333333333329E-2</v>
      </c>
      <c r="S240" s="119" t="str">
        <f>IF(FN_MC!Q243="","*",CONCATENATE(FN_MC!Q243," ",FN_MC!R243))</f>
        <v>1020 M</v>
      </c>
      <c r="T240" s="119" t="str">
        <f>IF(FN_MC!V243="","*",FN_MC!V243)</f>
        <v>Antonioni</v>
      </c>
      <c r="U240" s="119" t="str">
        <f>IF(FN_MC!W243="","*",FN_MC!W243)</f>
        <v xml:space="preserve">Socaria mecanizada </v>
      </c>
      <c r="V240" s="121">
        <f ca="1">_xlfn.XLOOKUP(G240&amp;$V$2,BS_CONTROLE[CHAVE],BS_CONTROLE[Quantidade_11],"-")</f>
        <v>0</v>
      </c>
      <c r="W240" s="121">
        <f ca="1">_xlfn.XLOOKUP(G240&amp;$W$2,BS_CONTROLE[CHAVE],BS_CONTROLE[Quantidade_11],"-")</f>
        <v>0</v>
      </c>
      <c r="X240" s="121">
        <f ca="1">_xlfn.XLOOKUP(G240&amp;$X$2,BS_CONTROLE[CHAVE],BS_CONTROLE[Quantidade_11],"-")</f>
        <v>329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Oportunidade</v>
      </c>
      <c r="C241" s="118" t="str">
        <f>IF(FN_MC!Z244="","*",FN_MC!Z244)</f>
        <v>P2</v>
      </c>
      <c r="D241" s="119" t="str">
        <f>IF(FN_MC!S244="","*",FN_MC!S244)</f>
        <v>FERRONORTE</v>
      </c>
      <c r="E241" s="119" t="str">
        <f>IF(FN_MC!T244="","*",FN_MC!T244)</f>
        <v>TMI-TCS</v>
      </c>
      <c r="F241" s="119">
        <f>IF(FN_MC!B244="","*",FN_MC!B244)</f>
        <v>45951</v>
      </c>
      <c r="G241" s="119" t="str">
        <f>IF(FN_MC!D244="","*",FN_MC!D244)</f>
        <v>ELSON (TF-526)</v>
      </c>
      <c r="H241" s="119" t="str">
        <f>IF(FN_MC!F244="","*",FN_MC!F244)</f>
        <v>PDM - SOLDA</v>
      </c>
      <c r="I241" s="119" t="str">
        <f>IF(FN_MC!H244="","*",FN_MC!H244)</f>
        <v>TMO155</v>
      </c>
      <c r="J241" s="119" t="str">
        <f>IF(FN_MC!I244="","*",FN_MC!I244)</f>
        <v>-</v>
      </c>
      <c r="K241" s="119" t="str">
        <f>IF(FN_MC!M244="","*",FN_MC!M244)</f>
        <v>TMO-TCE</v>
      </c>
      <c r="L241" s="119" t="str">
        <f>IF(FN_MC!N244="","*",FN_MC!N244)</f>
        <v>TMO155</v>
      </c>
      <c r="M241" s="120">
        <f>IF(FN_MC!J244="","*",FN_MC!J244)</f>
        <v>74</v>
      </c>
      <c r="N241" s="120">
        <f>IF(FN_MC!K244="","*",FN_MC!K244)</f>
        <v>147.44</v>
      </c>
      <c r="O241" s="120" t="str">
        <f>IF(FN_MC!L244="","*",FN_MC!L244)</f>
        <v>-</v>
      </c>
      <c r="P241" s="120"/>
      <c r="Q241" s="137">
        <f>IF(FN_MC!O244="","*",FN_MC!O244)</f>
        <v>0.375</v>
      </c>
      <c r="R241" s="137">
        <f>IF(FN_MC!P244="","*",FN_MC!P244)</f>
        <v>6.25E-2</v>
      </c>
      <c r="S241" s="119" t="str">
        <f>IF(FN_MC!Q244="","*",CONCATENATE(FN_MC!Q244," ",FN_MC!R244))</f>
        <v>1 Nº DE SOLDA</v>
      </c>
      <c r="T241" s="119" t="str">
        <f>IF(FN_MC!V244="","*",FN_MC!V244)</f>
        <v>Elson</v>
      </c>
      <c r="U241" s="119" t="str">
        <f>IF(FN_MC!W244="","*",FN_MC!W244)</f>
        <v>Solda - Condicionada à temperatura (Entrada AMV NORTE TSJ)</v>
      </c>
      <c r="V241" s="121" t="str">
        <f ca="1">_xlfn.XLOOKUP(G241&amp;$V$2,BS_CONTROLE[CHAVE],BS_CONTROLE[Quantidade_11],"-")</f>
        <v>-</v>
      </c>
      <c r="W241" s="121">
        <f ca="1">_xlfn.XLOOKUP(G241&amp;$W$2,BS_CONTROLE[CHAVE],BS_CONTROLE[Quantidade_11],"-")</f>
        <v>1</v>
      </c>
      <c r="X241" s="121">
        <f ca="1">_xlfn.XLOOKUP(G241&amp;$X$2,BS_CONTROLE[CHAVE],BS_CONTROLE[Quantidade_11],"-")</f>
        <v>1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Contrato</v>
      </c>
      <c r="C242" s="118" t="str">
        <f>IF(FN_MC!Z245="","*",FN_MC!Z245)</f>
        <v>P0</v>
      </c>
      <c r="D242" s="119" t="str">
        <f>IF(FN_MC!S245="","*",FN_MC!S245)</f>
        <v>FERRONORTE</v>
      </c>
      <c r="E242" s="119" t="str">
        <f>IF(FN_MC!T245="","*",FN_MC!T245)</f>
        <v>TMI-TCS</v>
      </c>
      <c r="F242" s="119">
        <f>IF(FN_MC!B245="","*",FN_MC!B245)</f>
        <v>45951</v>
      </c>
      <c r="G242" s="119" t="str">
        <f>IF(FN_MC!D245="","*",FN_MC!D245)</f>
        <v>W50</v>
      </c>
      <c r="H242" s="119" t="str">
        <f>IF(FN_MC!F245="","*",FN_MC!F245)</f>
        <v>PDM - PEDRA - DESCARGA</v>
      </c>
      <c r="I242" s="119" t="str">
        <f>IF(FN_MC!H245="","*",FN_MC!H245)</f>
        <v>TIN2</v>
      </c>
      <c r="J242" s="119" t="str">
        <f>IF(FN_MC!I245="","*",FN_MC!I245)</f>
        <v>TIN2</v>
      </c>
      <c r="K242" s="119" t="str">
        <f>IF(FN_MC!M245="","*",FN_MC!M245)</f>
        <v>TSP-TIN</v>
      </c>
      <c r="L242" s="119" t="str">
        <f>IF(FN_MC!N245="","*",FN_MC!N245)</f>
        <v>TSPK97</v>
      </c>
      <c r="M242" s="120">
        <f>IF(FN_MC!J245="","*",FN_MC!J245)</f>
        <v>74</v>
      </c>
      <c r="N242" s="120">
        <f>IF(FN_MC!K245="","*",FN_MC!K245)</f>
        <v>87.274000000000001</v>
      </c>
      <c r="O242" s="120">
        <f>IF(FN_MC!L245="","*",FN_MC!L245)</f>
        <v>15.6</v>
      </c>
      <c r="P242" s="120"/>
      <c r="Q242" s="137">
        <f>IF(FN_MC!O245="","*",FN_MC!O245)</f>
        <v>0.45833333333333331</v>
      </c>
      <c r="R242" s="137">
        <f>IF(FN_MC!P245="","*",FN_MC!P245)</f>
        <v>8.3333333333333329E-2</v>
      </c>
      <c r="S242" s="119" t="str">
        <f>IF(FN_MC!Q245="","*",CONCATENATE(FN_MC!Q245," ",FN_MC!R245))</f>
        <v>17 VAGÕES</v>
      </c>
      <c r="T242" s="119" t="str">
        <f>IF(FN_MC!V245="","*",FN_MC!V245)</f>
        <v>Herbert</v>
      </c>
      <c r="U242" s="119" t="str">
        <f>IF(FN_MC!W245="","*",FN_MC!W245)</f>
        <v>Descarga de pedra  11vgs entre TSP-TQI 1:30  2 VGS TLG-TAP 20 min 4 vgs TAP TRP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>
        <f ca="1">_xlfn.XLOOKUP(G242&amp;$X$2,BS_CONTROLE[CHAVE],BS_CONTROLE[Quantidade_11],"-")</f>
        <v>1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Oportunidade</v>
      </c>
      <c r="C243" s="118" t="str">
        <f>IF(FN_MC!Z246="","*",FN_MC!Z246)</f>
        <v>P2</v>
      </c>
      <c r="D243" s="119" t="str">
        <f>IF(FN_MC!S246="","*",FN_MC!S246)</f>
        <v>MALHA CENTRAL</v>
      </c>
      <c r="E243" s="119" t="str">
        <f>IF(FN_MC!T246="","*",FN_MC!T246)</f>
        <v>RAMAL</v>
      </c>
      <c r="F243" s="119">
        <f>IF(FN_MC!B246="","*",FN_MC!B246)</f>
        <v>45951</v>
      </c>
      <c r="G243" s="119" t="str">
        <f>IF(FN_MC!D246="","*",FN_MC!D246)</f>
        <v>E46</v>
      </c>
      <c r="H243" s="119" t="str">
        <f>IF(FN_MC!F246="","*",FN_MC!F246)</f>
        <v>DESLOCAMENTO</v>
      </c>
      <c r="I243" s="119" t="str">
        <f>IF(FN_MC!H246="","*",FN_MC!H246)</f>
        <v>ZFH</v>
      </c>
      <c r="J243" s="119" t="str">
        <f>IF(FN_MC!I246="","*",FN_MC!I246)</f>
        <v>ZDP</v>
      </c>
      <c r="K243" s="119" t="str">
        <f>IF(FN_MC!M246="","*",FN_MC!M246)</f>
        <v>ZFH-ZDP</v>
      </c>
      <c r="L243" s="119" t="str">
        <f>IF(FN_MC!N246="","*",FN_MC!N246)</f>
        <v>ZFHZDP</v>
      </c>
      <c r="M243" s="120">
        <f>IF(FN_MC!J246="","*",FN_MC!J246)</f>
        <v>78</v>
      </c>
      <c r="N243" s="120">
        <f>IF(FN_MC!K246="","*",FN_MC!K246)</f>
        <v>190</v>
      </c>
      <c r="O243" s="120" t="str">
        <f>IF(FN_MC!L246="","*",FN_MC!L246)</f>
        <v>-</v>
      </c>
      <c r="P243" s="120"/>
      <c r="Q243" s="137">
        <f>IF(FN_MC!O246="","*",FN_MC!O246)</f>
        <v>0.58333333333333337</v>
      </c>
      <c r="R243" s="137">
        <f>IF(FN_MC!P246="","*",FN_MC!P246)</f>
        <v>4.1666666666666664E-2</v>
      </c>
      <c r="S243" s="119" t="str">
        <f>IF(FN_MC!Q246="","*",CONCATENATE(FN_MC!Q246," ",FN_MC!R246))</f>
        <v>1 BINÁRIO</v>
      </c>
      <c r="T243" s="119" t="str">
        <f>IF(FN_MC!V246="","*",FN_MC!V246)</f>
        <v>PCM</v>
      </c>
      <c r="U243" s="119" t="str">
        <f>IF(FN_MC!W246="","*",FN_MC!W246)</f>
        <v>Deslocamento para ZDP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>
        <f ca="1">_xlfn.XLOOKUP(G243&amp;$X$2,BS_CONTROLE[CHAVE],BS_CONTROLE[Quantidade_11],"-")</f>
        <v>1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Oportunidade</v>
      </c>
      <c r="C244" s="118" t="str">
        <f>IF(FN_MC!Z247="","*",FN_MC!Z247)</f>
        <v>P0</v>
      </c>
      <c r="D244" s="119" t="str">
        <f>IF(FN_MC!S247="","*",FN_MC!S247)</f>
        <v>MALHA CENTRAL</v>
      </c>
      <c r="E244" s="119" t="str">
        <f>IF(FN_MC!T247="","*",FN_MC!T247)</f>
        <v>RAMAL</v>
      </c>
      <c r="F244" s="119">
        <f>IF(FN_MC!B247="","*",FN_MC!B247)</f>
        <v>45951</v>
      </c>
      <c r="G244" s="119" t="str">
        <f>IF(FN_MC!D247="","*",FN_MC!D247)</f>
        <v>V42</v>
      </c>
      <c r="H244" s="119" t="str">
        <f>IF(FN_MC!F247="","*",FN_MC!F247)</f>
        <v>MODERNIZAÇÃO - SOCADORA</v>
      </c>
      <c r="I244" s="119" t="str">
        <f>IF(FN_MC!H247="","*",FN_MC!H247)</f>
        <v>ZGT1</v>
      </c>
      <c r="J244" s="119" t="str">
        <f>IF(FN_MC!I247="","*",FN_MC!I247)</f>
        <v>ZGT1</v>
      </c>
      <c r="K244" s="119" t="str">
        <f>IF(FN_MC!M247="","*",FN_MC!M247)</f>
        <v>ZGT-ZXE</v>
      </c>
      <c r="L244" s="119" t="str">
        <f>IF(FN_MC!N247="","*",FN_MC!N247)</f>
        <v>ZGTZXE</v>
      </c>
      <c r="M244" s="120">
        <f>IF(FN_MC!J247="","*",FN_MC!J247)</f>
        <v>72</v>
      </c>
      <c r="N244" s="120">
        <f>IF(FN_MC!K247="","*",FN_MC!K247)</f>
        <v>304</v>
      </c>
      <c r="O244" s="120">
        <f>IF(FN_MC!L247="","*",FN_MC!L247)</f>
        <v>305</v>
      </c>
      <c r="P244" s="120"/>
      <c r="Q244" s="137">
        <f>IF(FN_MC!O247="","*",FN_MC!O247)</f>
        <v>0.27083333333333331</v>
      </c>
      <c r="R244" s="137">
        <f>IF(FN_MC!P247="","*",FN_MC!P247)</f>
        <v>8.3333333333333329E-2</v>
      </c>
      <c r="S244" s="119" t="str">
        <f>IF(FN_MC!Q247="","*",CONCATENATE(FN_MC!Q247," ",FN_MC!R247))</f>
        <v>200 M</v>
      </c>
      <c r="T244" s="119" t="str">
        <f>IF(FN_MC!V247="","*",FN_MC!V247)</f>
        <v>Augusto</v>
      </c>
      <c r="U244" s="119" t="str">
        <f>IF(FN_MC!W247="","*",FN_MC!W247)</f>
        <v>Socaria mecanizada</v>
      </c>
      <c r="V244" s="121">
        <f ca="1">_xlfn.XLOOKUP(G244&amp;$V$2,BS_CONTROLE[CHAVE],BS_CONTROLE[Quantidade_11],"-")</f>
        <v>360</v>
      </c>
      <c r="W244" s="121">
        <f ca="1">_xlfn.XLOOKUP(G244&amp;$W$2,BS_CONTROLE[CHAVE],BS_CONTROLE[Quantidade_11],"-")</f>
        <v>720</v>
      </c>
      <c r="X244" s="121">
        <f ca="1">_xlfn.XLOOKUP(G244&amp;$X$2,BS_CONTROLE[CHAVE],BS_CONTROLE[Quantidade_11],"-")</f>
        <v>580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Oportunidade</v>
      </c>
      <c r="C245" s="118" t="str">
        <f>IF(FN_MC!Z248="","*",FN_MC!Z248)</f>
        <v>P0</v>
      </c>
      <c r="D245" s="119" t="str">
        <f>IF(FN_MC!S248="","*",FN_MC!S248)</f>
        <v>MALHA CENTRAL</v>
      </c>
      <c r="E245" s="119" t="str">
        <f>IF(FN_MC!T248="","*",FN_MC!T248)</f>
        <v>PRV-POV</v>
      </c>
      <c r="F245" s="119">
        <f>IF(FN_MC!B248="","*",FN_MC!B248)</f>
        <v>45951</v>
      </c>
      <c r="G245" s="119" t="str">
        <f>IF(FN_MC!D248="","*",FN_MC!D248)</f>
        <v>W94</v>
      </c>
      <c r="H245" s="119" t="str">
        <f>IF(FN_MC!F248="","*",FN_MC!F248)</f>
        <v>OUTRAS ATIVIDADES</v>
      </c>
      <c r="I245" s="119" t="str">
        <f>IF(FN_MC!H248="","*",FN_MC!H248)</f>
        <v>PSG</v>
      </c>
      <c r="J245" s="119" t="str">
        <f>IF(FN_MC!I248="","*",FN_MC!I248)</f>
        <v>PPR</v>
      </c>
      <c r="K245" s="119" t="str">
        <f>IF(FN_MC!M248="","*",FN_MC!M248)</f>
        <v>PAM-PSO</v>
      </c>
      <c r="L245" s="119" t="str">
        <f>IF(FN_MC!N248="","*",FN_MC!N248)</f>
        <v>PAMPSO</v>
      </c>
      <c r="M245" s="120">
        <f>IF(FN_MC!J248="","*",FN_MC!J248)</f>
        <v>103</v>
      </c>
      <c r="N245" s="120">
        <f>IF(FN_MC!K248="","*",FN_MC!K248)</f>
        <v>1849</v>
      </c>
      <c r="O245" s="120" t="str">
        <f>IF(FN_MC!L248="","*",FN_MC!L248)</f>
        <v>*</v>
      </c>
      <c r="P245" s="120"/>
      <c r="Q245" s="137">
        <f>IF(FN_MC!O248="","*",FN_MC!O248)</f>
        <v>0.375</v>
      </c>
      <c r="R245" s="137">
        <f>IF(FN_MC!P248="","*",FN_MC!P248)</f>
        <v>4.1666666666666664E-2</v>
      </c>
      <c r="S245" s="119" t="str">
        <f>IF(FN_MC!Q248="","*",CONCATENATE(FN_MC!Q248," ",FN_MC!R248))</f>
        <v>1 BINÁRIO</v>
      </c>
      <c r="T245" s="119" t="str">
        <f>IF(FN_MC!V248="","*",FN_MC!V248)</f>
        <v xml:space="preserve">Lucas </v>
      </c>
      <c r="U245" s="119" t="str">
        <f>IF(FN_MC!W248="","*",FN_MC!W248)</f>
        <v>Descarga de materiais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Oportunidade</v>
      </c>
      <c r="C246" s="118" t="str">
        <f>IF(FN_MC!Z249="","*",FN_MC!Z249)</f>
        <v>P1</v>
      </c>
      <c r="D246" s="119" t="str">
        <f>IF(FN_MC!S249="","*",FN_MC!S249)</f>
        <v>MALHA CENTRAL</v>
      </c>
      <c r="E246" s="119" t="str">
        <f>IF(FN_MC!T249="","*",FN_MC!T249)</f>
        <v>PRV-POV</v>
      </c>
      <c r="F246" s="119">
        <f>IF(FN_MC!B249="","*",FN_MC!B249)</f>
        <v>45951</v>
      </c>
      <c r="G246" s="119" t="str">
        <f>IF(FN_MC!D249="","*",FN_MC!D249)</f>
        <v>LEÔNCIO (TF-526)</v>
      </c>
      <c r="H246" s="119" t="str">
        <f>IF(FN_MC!F249="","*",FN_MC!F249)</f>
        <v>PDM - SOLDA</v>
      </c>
      <c r="I246" s="119" t="str">
        <f>IF(FN_MC!H249="","*",FN_MC!H249)</f>
        <v>-</v>
      </c>
      <c r="J246" s="119" t="str">
        <f>IF(FN_MC!I249="","*",FN_MC!I249)</f>
        <v>-</v>
      </c>
      <c r="K246" s="119" t="str">
        <f>IF(FN_MC!M249="","*",FN_MC!M249)</f>
        <v>PIT-K97</v>
      </c>
      <c r="L246" s="119" t="str">
        <f>IF(FN_MC!N249="","*",FN_MC!N249)</f>
        <v>PITK96</v>
      </c>
      <c r="M246" s="120">
        <f>IF(FN_MC!J249="","*",FN_MC!J249)</f>
        <v>103</v>
      </c>
      <c r="N246" s="120">
        <f>IF(FN_MC!K249="","*",FN_MC!K249)</f>
        <v>2100</v>
      </c>
      <c r="O246" s="120" t="str">
        <f>IF(FN_MC!L249="","*",FN_MC!L249)</f>
        <v>*</v>
      </c>
      <c r="P246" s="120"/>
      <c r="Q246" s="137">
        <f>IF(FN_MC!O249="","*",FN_MC!O249)</f>
        <v>0.33333333333333331</v>
      </c>
      <c r="R246" s="137">
        <f>IF(FN_MC!P249="","*",FN_MC!P249)</f>
        <v>0.125</v>
      </c>
      <c r="S246" s="119" t="str">
        <f>IF(FN_MC!Q249="","*",CONCATENATE(FN_MC!Q249," ",FN_MC!R249))</f>
        <v>2 Nº DE SOLDA</v>
      </c>
      <c r="T246" s="119" t="str">
        <f>IF(FN_MC!V249="","*",FN_MC!V249)</f>
        <v>Lucas</v>
      </c>
      <c r="U246" s="119" t="str">
        <f>IF(FN_MC!W249="","*",FN_MC!W249)</f>
        <v>Solda - Condicionada à temperatura</v>
      </c>
      <c r="V246" s="121" t="str">
        <f ca="1">_xlfn.XLOOKUP(G246&amp;$V$2,BS_CONTROLE[CHAVE],BS_CONTROLE[Quantidade_11],"-")</f>
        <v>-</v>
      </c>
      <c r="W246" s="121">
        <f ca="1">_xlfn.XLOOKUP(G246&amp;$W$2,BS_CONTROLE[CHAVE],BS_CONTROLE[Quantidade_11],"-")</f>
        <v>1</v>
      </c>
      <c r="X246" s="121">
        <f ca="1">_xlfn.XLOOKUP(G246&amp;$X$2,BS_CONTROLE[CHAVE],BS_CONTROLE[Quantidade_11],"-")</f>
        <v>3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Oportunidade</v>
      </c>
      <c r="C247" s="118" t="str">
        <f>IF(FN_MC!Z250="","*",FN_MC!Z250)</f>
        <v>P1</v>
      </c>
      <c r="D247" s="119" t="str">
        <f>IF(FN_MC!S250="","*",FN_MC!S250)</f>
        <v>MALHA CENTRAL</v>
      </c>
      <c r="E247" s="119" t="str">
        <f>IF(FN_MC!T250="","*",FN_MC!T250)</f>
        <v>PRV-POV</v>
      </c>
      <c r="F247" s="119">
        <f>IF(FN_MC!B250="","*",FN_MC!B250)</f>
        <v>45951</v>
      </c>
      <c r="G247" s="119" t="str">
        <f>IF(FN_MC!D250="","*",FN_MC!D250)</f>
        <v>A52</v>
      </c>
      <c r="H247" s="119" t="str">
        <f>IF(FN_MC!F250="","*",FN_MC!F250)</f>
        <v>DESLOCAMENTO</v>
      </c>
      <c r="I247" s="119" t="str">
        <f>IF(FN_MC!H250="","*",FN_MC!H250)</f>
        <v>PITK96</v>
      </c>
      <c r="J247" s="119" t="str">
        <f>IF(FN_MC!I250="","*",FN_MC!I250)</f>
        <v>K96PUD</v>
      </c>
      <c r="K247" s="119" t="str">
        <f>IF(FN_MC!M250="","*",FN_MC!M250)</f>
        <v>PIT-K97</v>
      </c>
      <c r="L247" s="119" t="str">
        <f>IF(FN_MC!N250="","*",FN_MC!N250)</f>
        <v>PITK96</v>
      </c>
      <c r="M247" s="120">
        <f>IF(FN_MC!J250="","*",FN_MC!J250)</f>
        <v>103</v>
      </c>
      <c r="N247" s="120">
        <f>IF(FN_MC!K250="","*",FN_MC!K250)</f>
        <v>2100</v>
      </c>
      <c r="O247" s="120" t="str">
        <f>IF(FN_MC!L250="","*",FN_MC!L250)</f>
        <v>*</v>
      </c>
      <c r="P247" s="120"/>
      <c r="Q247" s="137">
        <f>IF(FN_MC!O250="","*",FN_MC!O250)</f>
        <v>0.33333333333333331</v>
      </c>
      <c r="R247" s="137">
        <f>IF(FN_MC!P250="","*",FN_MC!P250)</f>
        <v>4.1666666666666664E-2</v>
      </c>
      <c r="S247" s="119" t="str">
        <f>IF(FN_MC!Q250="","*",CONCATENATE(FN_MC!Q250," ",FN_MC!R250))</f>
        <v>1 BINÁRIO</v>
      </c>
      <c r="T247" s="119" t="str">
        <f>IF(FN_MC!V250="","*",FN_MC!V250)</f>
        <v xml:space="preserve">Paulo </v>
      </c>
      <c r="U247" s="119" t="str">
        <f>IF(FN_MC!W250="","*",FN_MC!W250)</f>
        <v xml:space="preserve">Desloamento 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1781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1782</v>
      </c>
      <c r="C2" s="104" t="s">
        <v>1147</v>
      </c>
      <c r="D2" s="104" t="s">
        <v>1149</v>
      </c>
      <c r="E2" s="104" t="s">
        <v>1783</v>
      </c>
      <c r="F2" s="104" t="s">
        <v>1784</v>
      </c>
      <c r="G2" s="104" t="s">
        <v>1785</v>
      </c>
      <c r="H2" s="104" t="s">
        <v>1786</v>
      </c>
      <c r="I2" s="104" t="s">
        <v>1787</v>
      </c>
      <c r="J2" s="104" t="s">
        <v>1788</v>
      </c>
      <c r="K2" s="140" t="s">
        <v>1789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PITK96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TSJ135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PITK96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TBE1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TMO155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>
        <f>IF(FN_MC!B233="","*",FN_MC!B233)</f>
        <v>45950</v>
      </c>
      <c r="D215" s="130" t="str">
        <f>IF(FN_MC!D233="","*",FN_MC!D233)</f>
        <v>A52</v>
      </c>
      <c r="E215" s="130" t="str">
        <f>IF(FN_MC!H233="","*",FN_MC!H233)</f>
        <v>PITK96</v>
      </c>
      <c r="F215" s="148" t="str">
        <f>IF(FN_MC!M233="","*",FN_MC!M233)</f>
        <v>PUD-POU</v>
      </c>
      <c r="G215" s="130" t="str">
        <f>IF(FN_MC!I233="","*",FN_MC!I233)</f>
        <v>PITK96</v>
      </c>
      <c r="H215" s="130" t="str">
        <f>IF(FN_MC!AB233="","*",FN_MC!AB233)</f>
        <v>FIXO</v>
      </c>
      <c r="I215" s="130" t="str">
        <f>IF(FN_MC!AC233="","*",FN_MC!AC233)</f>
        <v>*</v>
      </c>
      <c r="J215" s="131" t="str">
        <f>IF(FN_MC!AA233="","*",FN_MC!AA233)</f>
        <v>-</v>
      </c>
      <c r="K215" s="143">
        <f>IF(FN_MC!AD233="","*",FN_MC!AD233)</f>
        <v>0.29166666666666669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>
        <f>IF(FN_MC!B241="","*",FN_MC!B241)</f>
        <v>45951</v>
      </c>
      <c r="D223" s="130" t="str">
        <f>IF(FN_MC!D241="","*",FN_MC!D241)</f>
        <v>CLEITON (TF-519)</v>
      </c>
      <c r="E223" s="130" t="str">
        <f>IF(FN_MC!H241="","*",FN_MC!H241)</f>
        <v>-</v>
      </c>
      <c r="F223" s="148" t="str">
        <f>IF(FN_MC!M241="","*",FN_MC!M241)</f>
        <v>TMT</v>
      </c>
      <c r="G223" s="130" t="str">
        <f>IF(FN_MC!I241="","*",FN_MC!I241)</f>
        <v>-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>
        <f>IF(FN_MC!B242="","*",FN_MC!B242)</f>
        <v>45951</v>
      </c>
      <c r="D224" s="130" t="str">
        <f>IF(FN_MC!D242="","*",FN_MC!D242)</f>
        <v>W48</v>
      </c>
      <c r="E224" s="130" t="str">
        <f>IF(FN_MC!H242="","*",FN_MC!H242)</f>
        <v>TOM2</v>
      </c>
      <c r="F224" s="148" t="str">
        <f>IF(FN_MC!M242="","*",FN_MC!M242)</f>
        <v>TBA-TIP</v>
      </c>
      <c r="G224" s="130" t="str">
        <f>IF(FN_MC!I242="","*",FN_MC!I242)</f>
        <v>TOM2</v>
      </c>
      <c r="H224" s="130" t="str">
        <f>IF(FN_MC!AB242="","*",FN_MC!AB242)</f>
        <v>FIXO</v>
      </c>
      <c r="I224" s="130" t="str">
        <f>IF(FN_MC!AC242="","*",FN_MC!AC242)</f>
        <v>-</v>
      </c>
      <c r="J224" s="131">
        <f>IF(FN_MC!AA242="","*",FN_MC!AA242)</f>
        <v>1</v>
      </c>
      <c r="K224" s="143">
        <f>IF(FN_MC!AD242="","*",FN_MC!AD242)</f>
        <v>0.29166666666666669</v>
      </c>
    </row>
    <row r="225" spans="2:11" s="132" customFormat="1" hidden="1">
      <c r="B225" s="129" t="str">
        <f>IF(FN_MC!Y243="","*",FN_MC!Y243)</f>
        <v>*</v>
      </c>
      <c r="C225" s="130">
        <f>IF(FN_MC!B243="","*",FN_MC!B243)</f>
        <v>45951</v>
      </c>
      <c r="D225" s="130" t="str">
        <f>IF(FN_MC!D243="","*",FN_MC!D243)</f>
        <v>V87</v>
      </c>
      <c r="E225" s="130" t="str">
        <f>IF(FN_MC!H243="","*",FN_MC!H243)</f>
        <v>TVI2</v>
      </c>
      <c r="F225" s="148" t="str">
        <f>IF(FN_MC!M243="","*",FN_MC!M243)</f>
        <v>TID-TVI</v>
      </c>
      <c r="G225" s="130" t="str">
        <f>IF(FN_MC!I243="","*",FN_MC!I243)</f>
        <v>TVI2</v>
      </c>
      <c r="H225" s="130" t="str">
        <f>IF(FN_MC!AB243="","*",FN_MC!AB243)</f>
        <v>FIXO</v>
      </c>
      <c r="I225" s="130" t="str">
        <f>IF(FN_MC!AC243="","*",FN_MC!AC243)</f>
        <v>-</v>
      </c>
      <c r="J225" s="131">
        <f>IF(FN_MC!AA243="","*",FN_MC!AA243)</f>
        <v>1</v>
      </c>
      <c r="K225" s="143">
        <f>IF(FN_MC!AD243="","*",FN_MC!AD243)</f>
        <v>0.29166666666666669</v>
      </c>
    </row>
    <row r="226" spans="2:11" s="132" customFormat="1" hidden="1">
      <c r="B226" s="129" t="str">
        <f>IF(FN_MC!Y244="","*",FN_MC!Y244)</f>
        <v>*</v>
      </c>
      <c r="C226" s="130">
        <f>IF(FN_MC!B244="","*",FN_MC!B244)</f>
        <v>45951</v>
      </c>
      <c r="D226" s="130" t="str">
        <f>IF(FN_MC!D244="","*",FN_MC!D244)</f>
        <v>ELSON (TF-526)</v>
      </c>
      <c r="E226" s="130" t="str">
        <f>IF(FN_MC!H244="","*",FN_MC!H244)</f>
        <v>TMO155</v>
      </c>
      <c r="F226" s="148" t="str">
        <f>IF(FN_MC!M244="","*",FN_MC!M244)</f>
        <v>TMO-TCE</v>
      </c>
      <c r="G226" s="130" t="str">
        <f>IF(FN_MC!I244="","*",FN_MC!I244)</f>
        <v>-</v>
      </c>
      <c r="H226" s="130" t="str">
        <f>IF(FN_MC!AB244="","*",FN_MC!AB244)</f>
        <v>-</v>
      </c>
      <c r="I226" s="130" t="str">
        <f>IF(FN_MC!AC244="","*",FN_MC!AC244)</f>
        <v>-</v>
      </c>
      <c r="J226" s="131" t="str">
        <f>IF(FN_MC!AA244="","*",FN_MC!AA244)</f>
        <v>-</v>
      </c>
      <c r="K226" s="143" t="str">
        <f>IF(FN_MC!AD244="","*",FN_MC!AD244)</f>
        <v>-</v>
      </c>
    </row>
    <row r="227" spans="2:11" s="132" customFormat="1" hidden="1">
      <c r="B227" s="129" t="str">
        <f>IF(FN_MC!Y245="","*",FN_MC!Y245)</f>
        <v>*</v>
      </c>
      <c r="C227" s="130">
        <f>IF(FN_MC!B245="","*",FN_MC!B245)</f>
        <v>45951</v>
      </c>
      <c r="D227" s="130" t="str">
        <f>IF(FN_MC!D245="","*",FN_MC!D245)</f>
        <v>W50</v>
      </c>
      <c r="E227" s="130" t="str">
        <f>IF(FN_MC!H245="","*",FN_MC!H245)</f>
        <v>TIN2</v>
      </c>
      <c r="F227" s="148" t="str">
        <f>IF(FN_MC!M245="","*",FN_MC!M245)</f>
        <v>TSP-TIN</v>
      </c>
      <c r="G227" s="130" t="str">
        <f>IF(FN_MC!I245="","*",FN_MC!I245)</f>
        <v>TIN2</v>
      </c>
      <c r="H227" s="130" t="str">
        <f>IF(FN_MC!AB245="","*",FN_MC!AB245)</f>
        <v>FIXO</v>
      </c>
      <c r="I227" s="130" t="str">
        <f>IF(FN_MC!AC245="","*",FN_MC!AC245)</f>
        <v>-</v>
      </c>
      <c r="J227" s="131" t="str">
        <f>IF(FN_MC!AA245="","*",FN_MC!AA245)</f>
        <v>2 (Eder + Alex Padula)</v>
      </c>
      <c r="K227" s="143">
        <f>IF(FN_MC!AD245="","*",FN_MC!AD245)</f>
        <v>0.35416666666666669</v>
      </c>
    </row>
    <row r="228" spans="2:11" s="132" customFormat="1" hidden="1">
      <c r="B228" s="129" t="str">
        <f>IF(FN_MC!Y246="","*",FN_MC!Y246)</f>
        <v>*</v>
      </c>
      <c r="C228" s="130">
        <f>IF(FN_MC!B246="","*",FN_MC!B246)</f>
        <v>45951</v>
      </c>
      <c r="D228" s="130" t="str">
        <f>IF(FN_MC!D246="","*",FN_MC!D246)</f>
        <v>E46</v>
      </c>
      <c r="E228" s="130" t="str">
        <f>IF(FN_MC!H246="","*",FN_MC!H246)</f>
        <v>ZFH</v>
      </c>
      <c r="F228" s="148" t="str">
        <f>IF(FN_MC!M246="","*",FN_MC!M246)</f>
        <v>ZFH-ZDP</v>
      </c>
      <c r="G228" s="130" t="str">
        <f>IF(FN_MC!I246="","*",FN_MC!I246)</f>
        <v>ZDP</v>
      </c>
      <c r="H228" s="130" t="str">
        <f>IF(FN_MC!AB246="","*",FN_MC!AB246)</f>
        <v>FIXO</v>
      </c>
      <c r="I228" s="130" t="str">
        <f>IF(FN_MC!AC246="","*",FN_MC!AC246)</f>
        <v>*</v>
      </c>
      <c r="J228" s="131" t="str">
        <f>IF(FN_MC!AA246="","*",FN_MC!AA246)</f>
        <v>2  (Diego Navas +  Nilton)</v>
      </c>
      <c r="K228" s="143">
        <f>IF(FN_MC!AD246="","*",FN_MC!AD246)</f>
        <v>0.54166666666666663</v>
      </c>
    </row>
    <row r="229" spans="2:11" s="132" customFormat="1" hidden="1">
      <c r="B229" s="129" t="str">
        <f>IF(FN_MC!Y247="","*",FN_MC!Y247)</f>
        <v>*</v>
      </c>
      <c r="C229" s="130">
        <f>IF(FN_MC!B247="","*",FN_MC!B247)</f>
        <v>45951</v>
      </c>
      <c r="D229" s="130" t="str">
        <f>IF(FN_MC!D247="","*",FN_MC!D247)</f>
        <v>V42</v>
      </c>
      <c r="E229" s="130" t="str">
        <f>IF(FN_MC!H247="","*",FN_MC!H247)</f>
        <v>ZGT1</v>
      </c>
      <c r="F229" s="148" t="str">
        <f>IF(FN_MC!M247="","*",FN_MC!M247)</f>
        <v>ZGT-ZXE</v>
      </c>
      <c r="G229" s="130" t="str">
        <f>IF(FN_MC!I247="","*",FN_MC!I247)</f>
        <v>ZGT1</v>
      </c>
      <c r="H229" s="130" t="str">
        <f>IF(FN_MC!AB247="","*",FN_MC!AB247)</f>
        <v>FIXO</v>
      </c>
      <c r="I229" s="130" t="str">
        <f>IF(FN_MC!AC247="","*",FN_MC!AC247)</f>
        <v>ACIONAMENTO</v>
      </c>
      <c r="J229" s="131">
        <f>IF(FN_MC!AA247="","*",FN_MC!AA247)</f>
        <v>1</v>
      </c>
      <c r="K229" s="143">
        <f>IF(FN_MC!AD247="","*",FN_MC!AD247)</f>
        <v>0.22916666666666666</v>
      </c>
    </row>
    <row r="230" spans="2:11" s="132" customFormat="1" hidden="1">
      <c r="B230" s="129" t="str">
        <f>IF(FN_MC!Y248="","*",FN_MC!Y248)</f>
        <v>*</v>
      </c>
      <c r="C230" s="130">
        <f>IF(FN_MC!B248="","*",FN_MC!B248)</f>
        <v>45951</v>
      </c>
      <c r="D230" s="130" t="str">
        <f>IF(FN_MC!D248="","*",FN_MC!D248)</f>
        <v>W94</v>
      </c>
      <c r="E230" s="130" t="str">
        <f>IF(FN_MC!H248="","*",FN_MC!H248)</f>
        <v>PSG</v>
      </c>
      <c r="F230" s="148" t="str">
        <f>IF(FN_MC!M248="","*",FN_MC!M248)</f>
        <v>PAM-PSO</v>
      </c>
      <c r="G230" s="130" t="str">
        <f>IF(FN_MC!I248="","*",FN_MC!I248)</f>
        <v>PPR</v>
      </c>
      <c r="H230" s="130" t="str">
        <f>IF(FN_MC!AB248="","*",FN_MC!AB248)</f>
        <v>FIXO</v>
      </c>
      <c r="I230" s="130" t="str">
        <f>IF(FN_MC!AC248="","*",FN_MC!AC248)</f>
        <v>-</v>
      </c>
      <c r="J230" s="131">
        <f>IF(FN_MC!AA248="","*",FN_MC!AA248)</f>
        <v>1</v>
      </c>
      <c r="K230" s="143">
        <f>IF(FN_MC!AD248="","*",FN_MC!AD248)</f>
        <v>0.41666666666666669</v>
      </c>
    </row>
    <row r="231" spans="2:11" s="132" customFormat="1" hidden="1">
      <c r="B231" s="129" t="str">
        <f>IF(FN_MC!Y249="","*",FN_MC!Y249)</f>
        <v>*</v>
      </c>
      <c r="C231" s="130">
        <f>IF(FN_MC!B249="","*",FN_MC!B249)</f>
        <v>45951</v>
      </c>
      <c r="D231" s="130" t="str">
        <f>IF(FN_MC!D249="","*",FN_MC!D249)</f>
        <v>LEÔNCIO (TF-526)</v>
      </c>
      <c r="E231" s="130" t="str">
        <f>IF(FN_MC!H249="","*",FN_MC!H249)</f>
        <v>-</v>
      </c>
      <c r="F231" s="148" t="str">
        <f>IF(FN_MC!M249="","*",FN_MC!M249)</f>
        <v>PIT-K97</v>
      </c>
      <c r="G231" s="130" t="str">
        <f>IF(FN_MC!I249="","*",FN_MC!I249)</f>
        <v>-</v>
      </c>
      <c r="H231" s="130" t="str">
        <f>IF(FN_MC!AB249="","*",FN_MC!AB249)</f>
        <v>-</v>
      </c>
      <c r="I231" s="130" t="str">
        <f>IF(FN_MC!AC249="","*",FN_MC!AC249)</f>
        <v>-</v>
      </c>
      <c r="J231" s="131" t="str">
        <f>IF(FN_MC!AA249="","*",FN_MC!AA249)</f>
        <v>-</v>
      </c>
      <c r="K231" s="143" t="str">
        <f>IF(FN_MC!AD249="","*",FN_MC!AD249)</f>
        <v>-</v>
      </c>
    </row>
    <row r="232" spans="2:11" s="132" customFormat="1" hidden="1">
      <c r="B232" s="129" t="str">
        <f>IF(FN_MC!Y250="","*",FN_MC!Y250)</f>
        <v>*</v>
      </c>
      <c r="C232" s="130">
        <f>IF(FN_MC!B250="","*",FN_MC!B250)</f>
        <v>45951</v>
      </c>
      <c r="D232" s="130" t="str">
        <f>IF(FN_MC!D250="","*",FN_MC!D250)</f>
        <v>A52</v>
      </c>
      <c r="E232" s="130" t="str">
        <f>IF(FN_MC!H250="","*",FN_MC!H250)</f>
        <v>PITK96</v>
      </c>
      <c r="F232" s="148" t="str">
        <f>IF(FN_MC!M250="","*",FN_MC!M250)</f>
        <v>PIT-K97</v>
      </c>
      <c r="G232" s="130" t="str">
        <f>IF(FN_MC!I250="","*",FN_MC!I250)</f>
        <v>K96PUD</v>
      </c>
      <c r="H232" s="130" t="str">
        <f>IF(FN_MC!AB250="","*",FN_MC!AB250)</f>
        <v>FIXO</v>
      </c>
      <c r="I232" s="130" t="str">
        <f>IF(FN_MC!AC250="","*",FN_MC!AC250)</f>
        <v>*</v>
      </c>
      <c r="J232" s="131" t="str">
        <f>IF(FN_MC!AA250="","*",FN_MC!AA250)</f>
        <v>-</v>
      </c>
      <c r="K232" s="143">
        <f>IF(FN_MC!AD250="","*",FN_MC!AD250)</f>
        <v>0.29166666666666669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2025-10-20T14:57:19Z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