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05" documentId="8_{B6337239-1A00-434D-AAD0-422EA1FEB5AE}" xr6:coauthVersionLast="47" xr6:coauthVersionMax="47" xr10:uidLastSave="{3507B26E-9ABB-4960-98A0-C76E5E27D68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<sst xmlns="http://schemas.openxmlformats.org/spreadsheetml/2006/main" count="5010" uniqueCount="1469">
  <si>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</si>
  <si>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</si>
  <si>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</si>
  <si>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</si>
  <si>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</si>
  <si>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</si>
  <si>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</si>
  <si>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</si>
  <si>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</si>
  <si>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</si>
  <si>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</si>
  <si>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</si>
  <si>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</si>
  <si>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</si>
  <si>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</si>
  <si>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</si>
  <si>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</si>
  <si>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</si>
  <si>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</si>
  <si>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</si>
  <si>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</si>
  <si>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</si>
  <si>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</si>
  <si>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</si>
  <si>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</si>
  <si>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</si>
  <si>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</si>
  <si>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</si>
  <si>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</si>
  <si>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</si>
  <si>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</si>
  <si>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</si>
  <si>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</si>
  <si>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</si>
  <si>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</si>
  <si>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</si>
  <si>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</si>
  <si>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</si>
  <si>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</si>
  <si>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</si>
  <si>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</si>
  <si>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</si>
  <si>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</si>
  <si>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</si>
  <si>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</si>
  <si>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</si>
  <si>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</si>
  <si>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</si>
  <si>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</si>
  <si>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</si>
  <si>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</si>
  <si>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</si>
  <si>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</si>
  <si>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</si>
  <si>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</si>
  <si>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</si>
  <si>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</si>
  <si>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</si>
  <si>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</si>
  <si>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</si>
  <si>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</si>
  <si>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</si>
  <si>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</si>
  <si>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</si>
  <si>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</si>
  <si>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</si>
  <si>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</si>
  <si>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</si>
  <si>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</si>
  <si>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</si>
  <si>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</si>
  <si>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</si>
  <si>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</si>
  <si>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</si>
  <si>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</si>
  <si>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</si>
  <si>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</si>
  <si>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</si>
  <si>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</si>
  <si>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</si>
  <si>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</si>
  <si>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</si>
  <si>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</si>
  <si>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</si>
  <si>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</si>
  <si>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</si>
  <si>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</si>
  <si>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</si>
  <si>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</si>
  <si>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</si>
  <si>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</si>
  <si>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</si>
  <si>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</si>
  <si>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</si>
  <si>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</si>
  <si>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</si>
  <si>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</si>
  <si>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</si>
  <si>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</si>
  <si>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</si>
  <si>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</si>
  <si>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</si>
  <si>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</si>
  <si>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</si>
  <si>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</si>
  <si>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</si>
  <si>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</si>
  <si>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</si>
  <si>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</si>
  <si>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</si>
  <si>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</si>
  <si>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</si>
  <si>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</si>
  <si>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</si>
  <si>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</si>
  <si>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</si>
  <si>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</si>
  <si>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</si>
  <si>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</si>
  <si>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</si>
  <si>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</si>
  <si>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</si>
  <si>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</si>
  <si>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</si>
  <si>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</si>
  <si>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</si>
  <si>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</si>
  <si>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</si>
  <si>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</si>
  <si>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</si>
  <si>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</si>
  <si>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</si>
  <si>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</si>
  <si>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</si>
  <si>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</si>
  <si>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</si>
  <si>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</si>
  <si>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</si>
  <si>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</si>
  <si>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</si>
  <si>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</si>
  <si>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</si>
  <si>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</si>
  <si>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</si>
  <si>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</si>
  <si>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</si>
  <si>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</si>
  <si>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</si>
  <si>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</si>
  <si>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</si>
  <si>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</si>
  <si>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</si>
  <si>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</si>
  <si>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</si>
  <si>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</si>
  <si>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</si>
  <si>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</si>
  <si>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</si>
  <si>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</si>
  <si>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</si>
  <si>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</si>
  <si>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</si>
  <si>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</si>
  <si>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</si>
  <si>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</si>
  <si>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</si>
  <si>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</si>
  <si>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</si>
  <si>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</si>
  <si>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</si>
  <si>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</si>
  <si>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</si>
  <si>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</si>
  <si>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</si>
  <si>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</si>
  <si>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</si>
  <si>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</si>
  <si>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</si>
  <si>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</si>
  <si>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</si>
  <si>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</si>
  <si>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</si>
  <si>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</si>
  <si>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</si>
  <si>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</si>
  <si>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</si>
  <si>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</si>
  <si>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</si>
  <si>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</si>
  <si>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</si>
  <si>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</si>
  <si>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</si>
  <si>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</si>
  <si>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</si>
  <si>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</si>
  <si>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</si>
  <si>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</si>
  <si>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</si>
  <si>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</si>
  <si>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</si>
  <si>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</si>
  <si>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</si>
  <si>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</si>
  <si>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</si>
  <si>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</si>
  <si>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</si>
  <si>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</si>
  <si>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</si>
  <si>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</si>
  <si>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</si>
  <si>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</si>
  <si>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</si>
  <si>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</si>
  <si>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</si>
  <si>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</si>
  <si>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</si>
  <si>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</si>
  <si>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</si>
  <si>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</si>
  <si>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</si>
  <si>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</si>
  <si>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</si>
  <si>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</si>
  <si>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</si>
  <si>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</si>
  <si>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</si>
  <si>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</si>
  <si>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</si>
  <si>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</si>
  <si>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</si>
  <si>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</si>
  <si>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</si>
  <si>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</si>
  <si>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</si>
  <si>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</si>
  <si>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</si>
  <si>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</si>
  <si>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</si>
  <si>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</si>
  <si>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</si>
  <si>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</si>
  <si>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</si>
  <si>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</si>
  <si>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</si>
  <si>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</si>
  <si>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</si>
  <si>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</si>
  <si>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</si>
  <si>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</si>
  <si>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</si>
  <si>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</si>
  <si>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</si>
  <si>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</si>
  <si>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</si>
  <si>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</si>
  <si>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</si>
  <si>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</si>
  <si>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</si>
  <si>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</si>
  <si>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</si>
  <si>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</si>
  <si>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</si>
  <si>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</si>
  <si>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</si>
  <si>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</si>
  <si>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</si>
  <si>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</si>
  <si>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</si>
  <si>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</si>
  <si>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</si>
  <si>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</si>
  <si>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</si>
  <si>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</si>
  <si>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</si>
  <si>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</si>
  <si>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</si>
  <si>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</si>
  <si>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</si>
  <si>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</si>
  <si>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</si>
  <si>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</si>
  <si>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</si>
  <si>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</si>
  <si>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</si>
  <si>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</si>
  <si>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</si>
  <si>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</si>
  <si>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</si>
  <si>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</si>
  <si>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</si>
  <si>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</si>
  <si>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</si>
  <si>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</si>
  <si>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</si>
  <si>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</si>
  <si>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</si>
  <si>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</si>
  <si>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</si>
  <si>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</si>
  <si>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</si>
  <si>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</si>
  <si>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</si>
  <si>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</si>
  <si>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</si>
  <si>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</si>
  <si>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</si>
  <si>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</si>
  <si>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</si>
  <si>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</si>
  <si>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</si>
  <si>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</si>
  <si>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</si>
  <si>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</si>
  <si>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</si>
  <si>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</si>
  <si>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</si>
  <si>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</si>
  <si>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</si>
  <si>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</si>
  <si>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</si>
  <si>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</si>
  <si>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</si>
  <si>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</si>
  <si>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</si>
  <si>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</si>
  <si>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</si>
  <si>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</si>
  <si>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</si>
  <si>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</si>
  <si>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</si>
  <si>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</si>
  <si>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</si>
  <si>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</si>
  <si>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</si>
  <si>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</si>
  <si>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</si>
  <si>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</si>
  <si>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</si>
  <si>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</si>
  <si>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</si>
  <si>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</si>
  <si>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</si>
  <si>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</si>
  <si>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</si>
  <si>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</si>
  <si>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</si>
  <si>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</si>
  <si>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</si>
  <si>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</si>
  <si>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</si>
  <si>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</si>
  <si>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</si>
  <si>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</si>
  <si>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</si>
  <si>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</si>
  <si>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</si>
  <si>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</si>
  <si>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</si>
  <si>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</si>
  <si>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</si>
  <si>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</si>
  <si>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</si>
  <si>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</si>
  <si>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</si>
  <si>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</si>
  <si>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</si>
  <si>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</si>
  <si>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</si>
  <si>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</si>
  <si>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</si>
  <si>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</si>
  <si>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</si>
  <si>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</si>
  <si>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</si>
  <si>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</si>
  <si>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</si>
  <si>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</si>
  <si>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</si>
  <si>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</si>
  <si>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</si>
  <si>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</si>
  <si>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</si>
  <si>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</si>
  <si>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</si>
  <si>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</si>
  <si>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</si>
  <si>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</si>
  <si>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</si>
  <si>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</si>
  <si>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</si>
  <si>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</si>
  <si>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</si>
  <si>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</si>
  <si>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</si>
  <si>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</si>
  <si>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</si>
  <si>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</si>
  <si>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</si>
  <si>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</si>
  <si>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</si>
  <si>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</si>
  <si>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</si>
  <si>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</si>
  <si>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</si>
  <si>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</si>
  <si>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</si>
  <si>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</si>
  <si>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</si>
  <si>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</si>
  <si>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</si>
  <si>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</si>
  <si>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</si>
  <si>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</si>
  <si>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</si>
  <si>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</si>
  <si>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</si>
  <si>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</si>
  <si>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</si>
  <si>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</si>
  <si>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</si>
  <si>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</si>
  <si>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</si>
  <si>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</si>
  <si>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</si>
  <si>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</si>
  <si>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</si>
  <si>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</si>
  <si>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</si>
  <si>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</si>
  <si>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</si>
  <si>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</si>
  <si>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</si>
  <si>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</si>
  <si>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</si>
  <si>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</si>
  <si>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</si>
  <si>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</si>
  <si>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</si>
  <si>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</si>
  <si>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</si>
  <si>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</si>
  <si>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</si>
  <si>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</si>
  <si>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</si>
  <si>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</si>
  <si>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</si>
  <si>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</si>
  <si>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</si>
  <si>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</si>
  <si>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</si>
  <si>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</si>
  <si>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</si>
  <si>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</si>
  <si>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</si>
  <si>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</si>
  <si>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</si>
  <si>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</si>
  <si>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</si>
  <si>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</si>
  <si>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</si>
  <si>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</si>
  <si>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</si>
  <si>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</si>
  <si>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</si>
  <si>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</si>
  <si>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</si>
  <si>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</si>
  <si>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</si>
  <si>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</si>
  <si>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</si>
  <si>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</si>
  <si>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</si>
  <si>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</si>
  <si>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</si>
  <si>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</si>
  <si>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</si>
  <si>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</si>
  <si>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</si>
  <si>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</si>
  <si>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</si>
  <si>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</si>
  <si>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</si>
  <si>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</si>
  <si>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</si>
  <si>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</si>
  <si>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</si>
  <si>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</si>
  <si>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</si>
  <si>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</si>
  <si>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</si>
  <si>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</si>
  <si>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</si>
  <si>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</si>
  <si>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</si>
  <si>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</si>
  <si>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</si>
  <si>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</si>
  <si>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</si>
  <si>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</si>
  <si>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</si>
  <si>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</si>
  <si>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</si>
  <si>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</si>
  <si>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</si>
  <si>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</si>
  <si>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</si>
  <si>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</si>
  <si>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</si>
  <si>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</si>
  <si>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</si>
  <si>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</si>
  <si>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</si>
  <si>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</si>
  <si>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</si>
  <si>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</si>
  <si>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</si>
  <si>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</si>
  <si>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</si>
  <si>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</si>
  <si>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</si>
  <si>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</si>
  <si>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</si>
  <si>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</si>
  <si>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</si>
  <si>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</si>
  <si>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</si>
  <si>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</si>
  <si>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</si>
  <si>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</si>
  <si>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</si>
  <si>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</si>
  <si>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</si>
  <si>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</si>
  <si>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</si>
  <si>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</si>
  <si>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</si>
  <si>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</si>
  <si>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</si>
  <si>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</si>
  <si>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</si>
  <si>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</si>
  <si>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</si>
  <si>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</si>
  <si>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</si>
  <si>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</si>
  <si>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</si>
  <si>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</si>
  <si>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</si>
  <si>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</si>
  <si>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</si>
  <si>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</si>
  <si>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</si>
  <si>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</si>
  <si>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</si>
  <si>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</si>
  <si>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</si>
  <si>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</si>
  <si>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</si>
  <si>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</si>
  <si>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</si>
  <si>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</si>
  <si>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</si>
  <si>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</si>
  <si>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</si>
  <si>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</si>
  <si>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</si>
  <si>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</si>
  <si>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</si>
  <si>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</si>
  <si>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</si>
  <si>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</si>
  <si>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</si>
  <si>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</si>
  <si>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</si>
  <si>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</si>
  <si>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</si>
  <si>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</si>
  <si>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</si>
  <si>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</si>
  <si>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</si>
  <si>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</si>
  <si>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</si>
  <si>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</si>
  <si>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</si>
  <si>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</si>
  <si>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</si>
  <si>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</si>
  <si>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</si>
  <si>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</si>
  <si>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</si>
  <si>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</si>
  <si>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</si>
  <si>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</si>
  <si>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</si>
  <si>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</si>
  <si>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</si>
  <si>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</si>
  <si>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</si>
  <si>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</si>
  <si>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</si>
  <si>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</si>
  <si>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</si>
  <si>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</si>
  <si>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</si>
  <si>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</si>
  <si>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</si>
  <si>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</si>
  <si>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</si>
  <si>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</si>
  <si>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</si>
  <si>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</si>
  <si>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</si>
  <si>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</si>
  <si>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</si>
  <si>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</si>
  <si>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</si>
  <si>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</si>
  <si>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</si>
  <si>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</si>
  <si>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</si>
  <si>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</si>
  <si>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</si>
  <si>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</si>
  <si>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</si>
  <si>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</si>
  <si>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</si>
  <si>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</si>
  <si>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</si>
  <si>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</si>
  <si>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</si>
  <si>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</si>
  <si>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</si>
  <si>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</si>
  <si>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</si>
  <si>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</si>
  <si>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</si>
  <si>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</si>
  <si>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</si>
  <si>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</si>
  <si>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</si>
  <si>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</si>
  <si>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</si>
  <si>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</si>
  <si>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</si>
  <si>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</si>
  <si>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</si>
  <si>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</si>
  <si>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</si>
  <si>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</si>
  <si>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</si>
  <si>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</si>
  <si>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</si>
  <si>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</si>
  <si>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</si>
  <si>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</si>
  <si>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</si>
  <si>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</si>
  <si>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</si>
  <si>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</si>
  <si>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</si>
  <si>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</si>
  <si>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</si>
  <si>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</si>
  <si>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</si>
  <si>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</si>
  <si>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</si>
  <si>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</si>
  <si>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</si>
  <si>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</si>
  <si>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</si>
  <si>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</si>
  <si>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</si>
  <si>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</si>
  <si>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</si>
  <si>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</si>
  <si>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</si>
  <si>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</si>
  <si>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</si>
  <si>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</si>
  <si>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</si>
  <si>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</si>
  <si>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</si>
  <si>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</si>
  <si>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</si>
  <si>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</si>
  <si>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</si>
  <si>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</si>
  <si>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</si>
  <si>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</si>
  <si>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</si>
  <si>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</si>
  <si>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</si>
  <si>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</si>
  <si>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</si>
  <si>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</si>
  <si>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</si>
  <si>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</si>
  <si>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</si>
  <si>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</si>
  <si>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</si>
  <si>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</si>
  <si>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</si>
  <si>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</si>
  <si>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</si>
  <si>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</si>
  <si>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</si>
  <si>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</si>
  <si>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</si>
  <si>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</si>
  <si>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</si>
  <si>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</si>
  <si>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</si>
  <si>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</si>
  <si>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</si>
  <si>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</si>
  <si>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</si>
  <si>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</si>
  <si>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</si>
  <si>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</si>
  <si>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</si>
  <si>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</si>
  <si>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</si>
  <si>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</si>
  <si>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</si>
  <si>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</si>
  <si>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</si>
  <si>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</si>
  <si>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</si>
  <si>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</si>
  <si>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</si>
  <si>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</si>
  <si>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</si>
  <si>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</si>
  <si>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</si>
  <si>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</si>
  <si>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</si>
  <si>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</si>
  <si>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</si>
  <si>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</si>
  <si>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</si>
  <si>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</si>
  <si>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</si>
  <si>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</si>
  <si>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</si>
  <si>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</si>
  <si>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</si>
  <si>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</si>
  <si>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</si>
  <si>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</si>
  <si>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</si>
  <si>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</si>
  <si>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</si>
  <si>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</si>
  <si>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</si>
  <si>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</si>
  <si>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</si>
  <si>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</si>
  <si>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</si>
  <si>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</si>
  <si>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</si>
  <si>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</si>
  <si>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</si>
  <si>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</si>
  <si>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</si>
  <si>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</si>
  <si>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</si>
  <si>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</si>
  <si>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</si>
  <si>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</si>
  <si>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</si>
  <si>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</si>
  <si>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</si>
  <si>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</si>
  <si>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</si>
  <si>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</si>
  <si>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</si>
  <si>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</si>
  <si>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</si>
  <si>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</si>
  <si>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</si>
  <si>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</si>
  <si>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</si>
  <si>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</si>
  <si>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</si>
  <si>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</si>
  <si>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</si>
  <si>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</si>
  <si>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</si>
  <si>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</si>
  <si>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</si>
  <si>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</si>
  <si>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</si>
  <si>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</si>
  <si>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</si>
  <si>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</si>
  <si>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</si>
  <si>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</si>
  <si>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</si>
  <si>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</si>
  <si>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</si>
  <si>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</si>
  <si>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</si>
  <si>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</si>
  <si>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</si>
  <si>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</si>
  <si>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</si>
  <si>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</si>
  <si>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</si>
  <si>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</si>
  <si>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</si>
  <si>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</si>
  <si>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</si>
  <si>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</si>
  <si>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</si>
  <si>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</si>
  <si>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</si>
  <si>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</si>
  <si>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</si>
  <si>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</si>
  <si>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</si>
  <si>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</si>
  <si>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</si>
  <si>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</si>
  <si>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</si>
  <si>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</si>
  <si>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</si>
  <si>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</si>
  <si>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</si>
  <si>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</si>
  <si>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</si>
  <si>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</si>
  <si>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</si>
  <si>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</si>
  <si>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</si>
  <si>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</si>
  <si>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</si>
  <si>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</si>
  <si>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</si>
  <si>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</si>
  <si>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</si>
  <si>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</si>
  <si>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</si>
  <si>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</si>
  <si>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</si>
  <si>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</si>
  <si>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</si>
  <si>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</si>
  <si>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</si>
  <si>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</si>
  <si>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</si>
  <si>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</si>
  <si>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</si>
  <si>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</si>
  <si>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</si>
  <si>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</si>
  <si>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</si>
  <si>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</si>
  <si>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</si>
  <si>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</si>
  <si>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</si>
  <si>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</si>
  <si>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</si>
  <si>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</si>
  <si>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</si>
  <si>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</si>
  <si>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</si>
  <si>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</si>
  <si>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</si>
  <si>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</si>
  <si>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</si>
  <si>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</si>
  <si>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</si>
  <si>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</si>
  <si>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</si>
  <si>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</si>
  <si>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</si>
  <si>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</si>
  <si>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</si>
  <si>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</si>
  <si>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</si>
  <si>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</si>
  <si>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</si>
  <si>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</si>
  <si>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</si>
  <si>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</si>
  <si>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</si>
  <si>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</si>
  <si>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</si>
  <si>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</si>
  <si>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</si>
  <si>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</si>
  <si>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</si>
  <si>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</si>
  <si>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</si>
  <si>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</si>
  <si>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</si>
  <si>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</si>
  <si>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</si>
  <si>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</si>
  <si>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</si>
  <si>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</si>
  <si>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</si>
  <si>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</si>
  <si>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</si>
  <si>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</si>
  <si>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</si>
  <si>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</si>
  <si>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</si>
  <si>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</si>
  <si>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</si>
  <si>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</si>
  <si>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</si>
  <si>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</si>
  <si>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</si>
  <si>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</si>
  <si>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</si>
  <si>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</si>
  <si>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</si>
  <si>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</si>
  <si>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</si>
  <si>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</si>
  <si>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</si>
  <si>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</si>
  <si>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</si>
  <si>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</si>
  <si>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</si>
  <si>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</si>
  <si>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</si>
  <si>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</si>
  <si>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</si>
  <si>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</si>
  <si>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</si>
  <si>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</si>
  <si>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</si>
  <si>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</si>
  <si>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</si>
  <si>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</si>
  <si>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</si>
  <si>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</si>
  <si>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</si>
  <si>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</si>
  <si>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</si>
  <si>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</si>
  <si>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</si>
  <si>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</si>
  <si>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</si>
  <si>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</si>
  <si>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</si>
  <si>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</si>
  <si>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</si>
  <si>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</si>
  <si>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</si>
  <si>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</si>
  <si>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</si>
  <si>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</si>
  <si>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</si>
  <si>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</si>
  <si>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</si>
  <si>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</si>
  <si>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</si>
  <si>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</si>
  <si>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</si>
  <si>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</si>
  <si>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</si>
  <si>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</si>
  <si>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</si>
  <si>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</si>
  <si>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</si>
  <si>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</si>
  <si>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</si>
  <si>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</si>
  <si>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</si>
  <si>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</si>
  <si>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</si>
  <si>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</si>
  <si>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</si>
  <si>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</si>
  <si>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</si>
  <si>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</si>
  <si>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</si>
  <si>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</si>
  <si>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</si>
  <si>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</si>
  <si>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</si>
  <si>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</si>
  <si>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</si>
  <si>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</si>
  <si>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</si>
  <si>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</si>
  <si>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</si>
  <si>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</si>
  <si>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</si>
  <si>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</si>
  <si>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</si>
  <si>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</si>
  <si>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</si>
  <si>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</si>
  <si>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</si>
  <si>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</si>
  <si>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</si>
  <si>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</si>
  <si>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</si>
  <si>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</si>
  <si>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</si>
  <si>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</si>
  <si>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</si>
  <si>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</si>
  <si>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</si>
  <si>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</si>
  <si>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</si>
  <si>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</si>
  <si>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</si>
  <si>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</si>
  <si>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</si>
  <si>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</si>
  <si>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</si>
  <si>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</si>
  <si>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</si>
  <si>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</si>
  <si>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</si>
  <si>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</si>
  <si>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</si>
  <si>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</si>
  <si>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</si>
  <si>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</si>
  <si>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</si>
  <si>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</si>
  <si>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</si>
  <si>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</si>
  <si>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</si>
  <si>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</si>
  <si>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</si>
  <si>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</si>
  <si>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</si>
  <si>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</si>
  <si>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</si>
  <si>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</si>
  <si>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</si>
  <si>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</si>
  <si>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</si>
  <si>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</si>
  <si>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</si>
  <si>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</si>
  <si>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</si>
  <si>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</si>
  <si>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</si>
  <si>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</si>
  <si>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</si>
  <si>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</si>
  <si>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</si>
  <si>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</si>
  <si>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</si>
  <si>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</si>
  <si>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</si>
  <si>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</si>
  <si>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</si>
  <si>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</si>
  <si>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</si>
  <si>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</si>
  <si>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</si>
  <si>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</si>
  <si>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</si>
  <si>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</si>
  <si>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</si>
  <si>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</si>
  <si>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</si>
  <si>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</si>
  <si>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</si>
  <si>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</si>
  <si>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</si>
  <si>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</si>
  <si>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</si>
  <si>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</si>
  <si>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</si>
  <si>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</si>
  <si>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</si>
  <si>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</si>
  <si>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</si>
  <si>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</si>
  <si>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</si>
  <si>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</si>
  <si>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</si>
  <si>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</si>
  <si>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</si>
  <si>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</si>
  <si>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</si>
  <si>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</si>
  <si>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</si>
  <si>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</si>
  <si>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</si>
  <si>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</si>
  <si>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</si>
  <si>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</si>
  <si>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</si>
  <si>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</si>
  <si>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</si>
  <si>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</si>
  <si>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</si>
  <si>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</si>
  <si>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</si>
  <si>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</si>
  <si>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</si>
  <si>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</si>
  <si>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</si>
  <si>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</si>
  <si>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</si>
  <si>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</si>
  <si>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</si>
  <si>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</si>
  <si>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</si>
  <si>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</si>
  <si>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</si>
  <si>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</si>
  <si>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</si>
  <si>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</si>
  <si>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</si>
  <si>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</si>
  <si>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</si>
  <si>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</si>
  <si>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</si>
  <si>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</si>
  <si>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</si>
  <si>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</si>
  <si>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</si>
  <si>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</si>
  <si>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</si>
  <si>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</si>
  <si>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</si>
  <si>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</si>
  <si>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</si>
  <si>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</si>
  <si>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</si>
  <si>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</si>
  <si>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</si>
  <si>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</si>
  <si>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</si>
  <si>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</si>
  <si>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</si>
  <si>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</si>
  <si>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</si>
  <si>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</si>
  <si>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</si>
  <si>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</si>
  <si>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</si>
  <si>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</si>
  <si>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</si>
  <si>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</si>
  <si>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</si>
  <si>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</si>
  <si>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</si>
  <si>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</si>
  <si>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</si>
  <si>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</si>
  <si>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</si>
  <si>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</si>
  <si>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</si>
  <si>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</si>
  <si>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</si>
  <si>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</si>
  <si>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</si>
  <si>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</si>
  <si>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</si>
  <si>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</si>
  <si>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</si>
  <si>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</si>
  <si>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</si>
  <si>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</si>
  <si>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</si>
  <si>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</si>
  <si>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</si>
  <si>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</si>
  <si>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</si>
  <si>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</si>
  <si>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</si>
  <si>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</si>
  <si>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</si>
  <si>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</si>
  <si>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</si>
  <si>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</si>
  <si>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</si>
  <si>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</si>
  <si>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</si>
  <si>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</si>
  <si>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</si>
  <si>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</si>
  <si>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</si>
  <si>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</si>
  <si>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</si>
  <si>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</si>
  <si>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</si>
  <si>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</si>
  <si>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</si>
  <si>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</si>
  <si>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</si>
  <si>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</si>
  <si>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</si>
  <si>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</si>
  <si>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</si>
  <si>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</si>
  <si>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</si>
  <si>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</si>
  <si>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</si>
  <si>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</si>
  <si>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</si>
  <si>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</si>
  <si>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</si>
  <si>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</si>
  <si>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</si>
  <si>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</si>
  <si>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</si>
  <si>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</si>
  <si>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</si>
  <si>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</si>
  <si>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</si>
  <si>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</si>
  <si>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</si>
  <si>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</si>
  <si>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</si>
  <si>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</si>
  <si>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</si>
  <si>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</si>
  <si>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</si>
  <si>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</si>
  <si>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</si>
  <si>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</si>
  <si>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</si>
  <si>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</si>
  <si>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</si>
  <si>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</si>
  <si>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</si>
  <si>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</si>
  <si>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</si>
  <si>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</si>
  <si>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</si>
  <si>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</si>
  <si>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</si>
  <si>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</si>
  <si>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</si>
  <si>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</si>
  <si>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</si>
  <si>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</si>
  <si>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</si>
  <si>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</si>
  <si>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</si>
  <si>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</si>
  <si>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</si>
  <si>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</si>
  <si>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</si>
  <si>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</si>
  <si>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</si>
  <si>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</si>
  <si>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</si>
  <si>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</si>
  <si>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</si>
  <si>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</si>
  <si>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</si>
  <si>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</si>
  <si>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</si>
  <si>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</si>
  <si>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</si>
  <si>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</si>
  <si>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</si>
  <si>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</si>
  <si>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</si>
  <si>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</si>
  <si>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</si>
  <si>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</si>
  <si>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</si>
  <si>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</si>
  <si>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</si>
  <si>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</si>
  <si>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</si>
  <si>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</si>
  <si>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</si>
  <si>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</si>
  <si>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</si>
  <si>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</si>
  <si>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</si>
  <si>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</si>
  <si>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</si>
  <si>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</si>
  <si>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</si>
  <si>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</si>
  <si>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</si>
  <si>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</si>
  <si>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</si>
  <si>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</si>
  <si>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</si>
  <si>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</si>
  <si>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</si>
  <si>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</si>
  <si>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</si>
  <si>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</si>
  <si>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</si>
  <si>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</si>
  <si>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</si>
  <si>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</si>
  <si>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</si>
  <si>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</si>
  <si>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</si>
  <si>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</si>
  <si>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</si>
  <si>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</si>
  <si>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</si>
  <si>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</si>
  <si>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</si>
  <si>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</si>
  <si>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</si>
  <si>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</si>
  <si>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</si>
  <si>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</si>
  <si>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</si>
  <si>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</si>
  <si>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</si>
  <si>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</si>
  <si>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</si>
  <si>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</si>
  <si>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</si>
  <si>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</si>
  <si>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</si>
  <si>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</si>
  <si>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</si>
  <si>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</si>
  <si>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</si>
  <si>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</si>
  <si>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</si>
  <si>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</si>
  <si>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</si>
  <si>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</si>
  <si>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</si>
  <si>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</si>
  <si>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</si>
  <si>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</si>
  <si>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</si>
  <si>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</si>
  <si>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</si>
  <si>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</si>
  <si>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</si>
  <si>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</si>
  <si>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</si>
  <si>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</si>
  <si>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</si>
  <si>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</si>
  <si>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</si>
  <si>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</si>
  <si>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</si>
  <si>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</si>
  <si>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</si>
  <si>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</si>
  <si>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</si>
  <si>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</si>
  <si>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</si>
  <si>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</si>
  <si>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</si>
  <si>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</si>
  <si>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</si>
  <si>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</si>
  <si>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</si>
  <si>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</si>
  <si>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</si>
  <si>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</si>
  <si>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</si>
  <si>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</si>
  <si>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</si>
  <si>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</si>
  <si>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</si>
  <si>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</si>
  <si>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</si>
  <si>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</si>
  <si>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</si>
  <si>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</si>
  <si>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</si>
  <si>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</si>
  <si>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</si>
  <si>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</si>
  <si>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</si>
  <si>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</si>
  <si>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</si>
  <si>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</si>
  <si>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</si>
  <si>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</si>
  <si>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</si>
  <si>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</si>
  <si>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</si>
  <si>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</si>
  <si>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</si>
  <si>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</si>
  <si>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</si>
  <si>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</si>
  <si>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</si>
  <si>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</si>
  <si>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</si>
  <si>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</si>
  <si>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</si>
  <si>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</si>
  <si>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</si>
  <si>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</si>
  <si>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</si>
  <si>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</si>
  <si>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</si>
  <si>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</si>
  <si>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</si>
  <si>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</si>
  <si>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</si>
  <si>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</si>
  <si>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</si>
  <si>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</si>
  <si>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</si>
  <si>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</si>
  <si>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</si>
  <si>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</si>
  <si>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Regulagem de brita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</si>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</sst>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O1" activePane="topRight" state="frozen"/>
      <selection pane="topRight" activeCell="B65" sqref="B65:B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1411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1411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1412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1412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1413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1414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1411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1415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1416</v>
      </c>
      <c r="E3" s="186" t="s">
        <v>1417</v>
      </c>
      <c r="F3" s="186" t="s">
        <v>1418</v>
      </c>
      <c r="G3" s="186" t="s">
        <v>1419</v>
      </c>
      <c r="H3" s="186" t="s">
        <v>1420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1422</v>
      </c>
      <c r="D12" s="187">
        <v>9049</v>
      </c>
      <c r="E12" s="188">
        <v>46044</v>
      </c>
      <c r="F12" s="190" t="s">
        <v>1423</v>
      </c>
      <c r="G12" s="187" t="s">
        <v>1424</v>
      </c>
      <c r="H12" s="187"/>
    </row>
    <row r="13" spans="3:8">
      <c r="C13" s="187" t="s">
        <v>1422</v>
      </c>
      <c r="D13" s="187">
        <v>9044</v>
      </c>
      <c r="E13" s="188">
        <v>46044</v>
      </c>
      <c r="F13" s="190" t="s">
        <v>1425</v>
      </c>
      <c r="G13" s="187" t="s">
        <v>1426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1427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1428</v>
      </c>
      <c r="B2" s="91" t="s">
        <v>1429</v>
      </c>
      <c r="C2" s="91" t="s">
        <v>7</v>
      </c>
      <c r="D2" s="92" t="s">
        <v>1210</v>
      </c>
      <c r="E2" s="92" t="s">
        <v>365</v>
      </c>
      <c r="F2" s="92" t="s">
        <v>1430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1431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1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2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>
        <f ca="1">_xlfn.XLOOKUP(G30&amp;$U$2,BS_CONTROLE[CHAVE],BS_CONTROLE[Quantidade_11],"-")</f>
        <v>1</v>
      </c>
      <c r="V30" s="98">
        <f ca="1">_xlfn.XLOOKUP(G30&amp;$V$2,BS_CONTROLE[CHAVE],BS_CONTROLE[Quantidade_11],"-")</f>
        <v>0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135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200</v>
      </c>
      <c r="V34" s="98">
        <f ca="1">_xlfn.XLOOKUP(G34&amp;$V$2,BS_CONTROLE[CHAVE],BS_CONTROLE[Quantidade_11],"-")</f>
        <v>280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8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 t="str">
        <f ca="1">_xlfn.XLOOKUP(G40&amp;$V$2,BS_CONTROLE[CHAVE],BS_CONTROLE[Quantidade_11],"-")</f>
        <v>-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2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1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>
        <f ca="1">_xlfn.XLOOKUP(G43&amp;$U$2,BS_CONTROLE[CHAVE],BS_CONTROLE[Quantidade_11],"-")</f>
        <v>1</v>
      </c>
      <c r="V43" s="98">
        <f ca="1">_xlfn.XLOOKUP(G43&amp;$V$2,BS_CONTROLE[CHAVE],BS_CONTROLE[Quantidade_11],"-")</f>
        <v>0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135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200</v>
      </c>
      <c r="V47" s="98">
        <f ca="1">_xlfn.XLOOKUP(G47&amp;$V$2,BS_CONTROLE[CHAVE],BS_CONTROLE[Quantidade_11],"-")</f>
        <v>280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200</v>
      </c>
      <c r="V56" s="98">
        <f ca="1">_xlfn.XLOOKUP(G56&amp;$V$2,BS_CONTROLE[CHAVE],BS_CONTROLE[Quantidade_11],"-")</f>
        <v>280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>
        <f ca="1">_xlfn.XLOOKUP(G58&amp;$V$2,BS_CONTROLE[CHAVE],BS_CONTROLE[Quantidade_11],"-")</f>
        <v>135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>
        <f ca="1">_xlfn.XLOOKUP(G59&amp;$U$2,BS_CONTROLE[CHAVE],BS_CONTROLE[Quantidade_11],"-")</f>
        <v>1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TBE-TRM</v>
      </c>
      <c r="L63" s="196" t="str">
        <f>IF(FN_MC!N66="","*",FN_MC!N66)</f>
        <v>539TRM</v>
      </c>
      <c r="M63" s="97">
        <f>IF(FN_MC!J66="","*",FN_MC!J66)</f>
        <v>98</v>
      </c>
      <c r="N63" s="183">
        <f>IF(FN_MC!K66="","*",FN_MC!K66)</f>
        <v>548.14499999999998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2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1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2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200</v>
      </c>
      <c r="V73" s="98">
        <f ca="1">_xlfn.XLOOKUP(G73&amp;$V$2,BS_CONTROLE[CHAVE],BS_CONTROLE[Quantidade_11],"-")</f>
        <v>280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135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1432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365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1443</v>
      </c>
      <c r="C7" s="192">
        <v>256875</v>
      </c>
      <c r="D7" s="192" t="s">
        <v>1444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261794</v>
      </c>
      <c r="D9" s="192" t="s">
        <v>1449</v>
      </c>
      <c r="E9" s="192" t="s">
        <v>240</v>
      </c>
      <c r="F9" s="192" t="s">
        <v>1447</v>
      </c>
      <c r="G9" s="193">
        <v>46082</v>
      </c>
    </row>
    <row r="10" spans="2:7">
      <c r="B10" s="192" t="s">
        <v>1450</v>
      </c>
      <c r="C10" s="192">
        <v>257033</v>
      </c>
      <c r="D10" s="192" t="s">
        <v>1451</v>
      </c>
      <c r="E10" s="192" t="s">
        <v>240</v>
      </c>
      <c r="F10" s="192" t="s">
        <v>479</v>
      </c>
      <c r="G10" s="192" t="s">
        <v>1452</v>
      </c>
    </row>
    <row r="11" spans="2:7">
      <c r="B11" s="192" t="s">
        <v>1453</v>
      </c>
      <c r="C11" s="192">
        <v>396578</v>
      </c>
      <c r="D11" s="192" t="s">
        <v>1454</v>
      </c>
      <c r="E11" s="192" t="s">
        <v>240</v>
      </c>
      <c r="F11" s="192" t="s">
        <v>479</v>
      </c>
      <c r="G11" s="192" t="s">
        <v>1452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1455</v>
      </c>
      <c r="C2" s="83" t="s">
        <v>1195</v>
      </c>
      <c r="D2" s="83" t="s">
        <v>1197</v>
      </c>
      <c r="E2" s="83" t="s">
        <v>1456</v>
      </c>
      <c r="F2" s="83" t="s">
        <v>1457</v>
      </c>
      <c r="G2" s="83" t="s">
        <v>1458</v>
      </c>
      <c r="H2" s="83" t="s">
        <v>1459</v>
      </c>
      <c r="I2" s="83" t="s">
        <v>1460</v>
      </c>
      <c r="J2" s="83" t="s">
        <v>1461</v>
      </c>
      <c r="K2" s="109" t="s">
        <v>1462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1463</v>
      </c>
      <c r="D5" s="268"/>
      <c r="E5" s="268"/>
      <c r="F5" s="268"/>
      <c r="G5" s="268"/>
      <c r="H5" s="268"/>
      <c r="I5" s="268"/>
      <c r="J5" s="269"/>
      <c r="K5" s="270" t="s">
        <v>1464</v>
      </c>
      <c r="L5" s="271"/>
      <c r="M5" s="271"/>
      <c r="N5" s="271"/>
      <c r="O5" s="272" t="s">
        <v>1465</v>
      </c>
      <c r="P5" s="273"/>
      <c r="Q5" s="274"/>
    </row>
    <row r="6" spans="1:17" s="81" customFormat="1" ht="15.75" customHeight="1">
      <c r="A6" s="75" t="s">
        <v>1430</v>
      </c>
      <c r="B6" s="82" t="s">
        <v>1429</v>
      </c>
      <c r="C6" s="83" t="s">
        <v>1210</v>
      </c>
      <c r="D6" s="84" t="s">
        <v>1211</v>
      </c>
      <c r="E6" s="83" t="s">
        <v>1466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1467</v>
      </c>
      <c r="M6" s="116" t="s">
        <v>29</v>
      </c>
      <c r="N6" s="117" t="s">
        <v>1205</v>
      </c>
      <c r="O6" s="165" t="s">
        <v>1248</v>
      </c>
      <c r="P6" s="128"/>
      <c r="Q6" s="139" t="s">
        <v>1468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2026-02-06T21:36:30Z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